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octubre\"/>
    </mc:Choice>
  </mc:AlternateContent>
  <xr:revisionPtr revIDLastSave="0" documentId="8_{110BD8D0-8587-4E12-9A1B-186054B0085F}" xr6:coauthVersionLast="47" xr6:coauthVersionMax="47" xr10:uidLastSave="{00000000-0000-0000-0000-000000000000}"/>
  <bookViews>
    <workbookView xWindow="1530" yWindow="2115" windowWidth="26400" windowHeight="12960" xr2:uid="{3B65014D-1994-4F77-94B5-91288BEDF665}"/>
  </bookViews>
  <sheets>
    <sheet name="Casos" sheetId="1" r:id="rId1"/>
  </sheets>
  <externalReferences>
    <externalReference r:id="rId2"/>
  </externalReferences>
  <definedNames>
    <definedName name="_xlnm.Print_Area" localSheetId="0">Casos!$A$1:$S$346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342" i="1" l="1"/>
  <c r="M342" i="1" s="1"/>
  <c r="K342" i="1"/>
  <c r="G342" i="1"/>
  <c r="F342" i="1"/>
  <c r="E342" i="1"/>
  <c r="D342" i="1"/>
  <c r="M341" i="1"/>
  <c r="C341" i="1"/>
  <c r="M340" i="1"/>
  <c r="C340" i="1"/>
  <c r="M339" i="1"/>
  <c r="C339" i="1"/>
  <c r="M338" i="1"/>
  <c r="C338" i="1"/>
  <c r="M337" i="1"/>
  <c r="C337" i="1"/>
  <c r="M336" i="1"/>
  <c r="C336" i="1"/>
  <c r="M335" i="1"/>
  <c r="C335" i="1"/>
  <c r="M334" i="1"/>
  <c r="C334" i="1"/>
  <c r="M333" i="1"/>
  <c r="C333" i="1"/>
  <c r="M332" i="1"/>
  <c r="C332" i="1"/>
  <c r="M331" i="1"/>
  <c r="C331" i="1"/>
  <c r="M330" i="1"/>
  <c r="C330" i="1"/>
  <c r="C342" i="1" s="1"/>
  <c r="F320" i="1"/>
  <c r="E320" i="1"/>
  <c r="D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4" i="1"/>
  <c r="D297" i="1" s="1"/>
  <c r="D293" i="1"/>
  <c r="O282" i="1"/>
  <c r="N282" i="1"/>
  <c r="F282" i="1"/>
  <c r="E282" i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6" i="1"/>
  <c r="C266" i="1" s="1"/>
  <c r="H264" i="1"/>
  <c r="C264" i="1" s="1"/>
  <c r="H262" i="1"/>
  <c r="C262" i="1" s="1"/>
  <c r="H260" i="1"/>
  <c r="C260" i="1" s="1"/>
  <c r="H258" i="1"/>
  <c r="C258" i="1" s="1"/>
  <c r="H256" i="1"/>
  <c r="C256" i="1" s="1"/>
  <c r="H254" i="1"/>
  <c r="C254" i="1" s="1"/>
  <c r="H252" i="1"/>
  <c r="C252" i="1" s="1"/>
  <c r="H250" i="1"/>
  <c r="C250" i="1" s="1"/>
  <c r="H248" i="1"/>
  <c r="C248" i="1" s="1"/>
  <c r="H246" i="1"/>
  <c r="C246" i="1" s="1"/>
  <c r="H244" i="1"/>
  <c r="C244" i="1" s="1"/>
  <c r="K237" i="1"/>
  <c r="J237" i="1"/>
  <c r="I237" i="1"/>
  <c r="G237" i="1"/>
  <c r="F237" i="1"/>
  <c r="E237" i="1"/>
  <c r="H236" i="1"/>
  <c r="D236" i="1"/>
  <c r="C236" i="1"/>
  <c r="H235" i="1"/>
  <c r="D235" i="1"/>
  <c r="C235" i="1" s="1"/>
  <c r="H234" i="1"/>
  <c r="D234" i="1"/>
  <c r="C234" i="1" s="1"/>
  <c r="H233" i="1"/>
  <c r="D233" i="1"/>
  <c r="C233" i="1"/>
  <c r="H232" i="1"/>
  <c r="D232" i="1"/>
  <c r="C232" i="1"/>
  <c r="H231" i="1"/>
  <c r="C231" i="1" s="1"/>
  <c r="D231" i="1"/>
  <c r="H230" i="1"/>
  <c r="D230" i="1"/>
  <c r="C230" i="1" s="1"/>
  <c r="H229" i="1"/>
  <c r="D229" i="1"/>
  <c r="C229" i="1"/>
  <c r="H228" i="1"/>
  <c r="D228" i="1"/>
  <c r="C228" i="1"/>
  <c r="H227" i="1"/>
  <c r="C227" i="1" s="1"/>
  <c r="D227" i="1"/>
  <c r="H226" i="1"/>
  <c r="D226" i="1"/>
  <c r="C226" i="1" s="1"/>
  <c r="H225" i="1"/>
  <c r="D225" i="1"/>
  <c r="C225" i="1"/>
  <c r="H224" i="1"/>
  <c r="D224" i="1"/>
  <c r="C224" i="1"/>
  <c r="H223" i="1"/>
  <c r="C223" i="1" s="1"/>
  <c r="D223" i="1"/>
  <c r="H222" i="1"/>
  <c r="D222" i="1"/>
  <c r="C222" i="1" s="1"/>
  <c r="H221" i="1"/>
  <c r="D221" i="1"/>
  <c r="C221" i="1"/>
  <c r="H220" i="1"/>
  <c r="D220" i="1"/>
  <c r="C220" i="1"/>
  <c r="H219" i="1"/>
  <c r="C219" i="1" s="1"/>
  <c r="D219" i="1"/>
  <c r="H218" i="1"/>
  <c r="D218" i="1"/>
  <c r="C218" i="1" s="1"/>
  <c r="H217" i="1"/>
  <c r="D217" i="1"/>
  <c r="C217" i="1"/>
  <c r="H216" i="1"/>
  <c r="D216" i="1"/>
  <c r="C216" i="1"/>
  <c r="H215" i="1"/>
  <c r="C215" i="1" s="1"/>
  <c r="D215" i="1"/>
  <c r="H214" i="1"/>
  <c r="D214" i="1"/>
  <c r="C214" i="1" s="1"/>
  <c r="H213" i="1"/>
  <c r="D213" i="1"/>
  <c r="C213" i="1"/>
  <c r="H212" i="1"/>
  <c r="D212" i="1"/>
  <c r="C212" i="1"/>
  <c r="J202" i="1"/>
  <c r="I202" i="1"/>
  <c r="H202" i="1"/>
  <c r="G202" i="1"/>
  <c r="F202" i="1"/>
  <c r="E202" i="1"/>
  <c r="D202" i="1"/>
  <c r="C201" i="1"/>
  <c r="H267" i="1" s="1"/>
  <c r="C267" i="1" s="1"/>
  <c r="C200" i="1"/>
  <c r="C199" i="1"/>
  <c r="H265" i="1" s="1"/>
  <c r="C265" i="1" s="1"/>
  <c r="C198" i="1"/>
  <c r="C197" i="1"/>
  <c r="H263" i="1" s="1"/>
  <c r="C263" i="1" s="1"/>
  <c r="C196" i="1"/>
  <c r="C195" i="1"/>
  <c r="H261" i="1" s="1"/>
  <c r="C261" i="1" s="1"/>
  <c r="C194" i="1"/>
  <c r="C193" i="1"/>
  <c r="H259" i="1" s="1"/>
  <c r="C259" i="1" s="1"/>
  <c r="C192" i="1"/>
  <c r="C191" i="1"/>
  <c r="H257" i="1" s="1"/>
  <c r="C257" i="1" s="1"/>
  <c r="C190" i="1"/>
  <c r="C189" i="1"/>
  <c r="H255" i="1" s="1"/>
  <c r="C255" i="1" s="1"/>
  <c r="C188" i="1"/>
  <c r="C187" i="1"/>
  <c r="H253" i="1" s="1"/>
  <c r="C253" i="1" s="1"/>
  <c r="C186" i="1"/>
  <c r="C185" i="1"/>
  <c r="H251" i="1" s="1"/>
  <c r="C251" i="1" s="1"/>
  <c r="C184" i="1"/>
  <c r="C183" i="1"/>
  <c r="H249" i="1" s="1"/>
  <c r="C249" i="1" s="1"/>
  <c r="C182" i="1"/>
  <c r="C181" i="1"/>
  <c r="H247" i="1" s="1"/>
  <c r="C247" i="1" s="1"/>
  <c r="C180" i="1"/>
  <c r="C179" i="1"/>
  <c r="H245" i="1" s="1"/>
  <c r="C245" i="1" s="1"/>
  <c r="C178" i="1"/>
  <c r="C177" i="1"/>
  <c r="N171" i="1"/>
  <c r="Q170" i="1"/>
  <c r="Q171" i="1" s="1"/>
  <c r="P170" i="1"/>
  <c r="P171" i="1" s="1"/>
  <c r="O170" i="1"/>
  <c r="N170" i="1"/>
  <c r="M170" i="1"/>
  <c r="M171" i="1" s="1"/>
  <c r="L170" i="1"/>
  <c r="L171" i="1" s="1"/>
  <c r="K170" i="1"/>
  <c r="J170" i="1"/>
  <c r="I170" i="1"/>
  <c r="I171" i="1" s="1"/>
  <c r="H170" i="1"/>
  <c r="H171" i="1" s="1"/>
  <c r="G170" i="1"/>
  <c r="F170" i="1"/>
  <c r="E170" i="1"/>
  <c r="E171" i="1" s="1"/>
  <c r="D170" i="1"/>
  <c r="D171" i="1" s="1"/>
  <c r="C171" i="1" s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70" i="1" s="1"/>
  <c r="F171" i="1" s="1"/>
  <c r="R133" i="1"/>
  <c r="R134" i="1" s="1"/>
  <c r="Q133" i="1"/>
  <c r="P133" i="1"/>
  <c r="O133" i="1"/>
  <c r="N133" i="1"/>
  <c r="M133" i="1"/>
  <c r="L133" i="1"/>
  <c r="K133" i="1"/>
  <c r="J133" i="1"/>
  <c r="I133" i="1"/>
  <c r="H133" i="1"/>
  <c r="G133" i="1"/>
  <c r="F133" i="1"/>
  <c r="E133" i="1"/>
  <c r="D133" i="1"/>
  <c r="C132" i="1"/>
  <c r="C131" i="1"/>
  <c r="C130" i="1"/>
  <c r="C129" i="1"/>
  <c r="C133" i="1" s="1"/>
  <c r="F134" i="1" s="1"/>
  <c r="R120" i="1"/>
  <c r="R119" i="1"/>
  <c r="Q119" i="1"/>
  <c r="L119" i="1"/>
  <c r="K119" i="1"/>
  <c r="J119" i="1"/>
  <c r="I119" i="1"/>
  <c r="H119" i="1"/>
  <c r="G119" i="1"/>
  <c r="F119" i="1"/>
  <c r="E119" i="1"/>
  <c r="D119" i="1"/>
  <c r="P118" i="1"/>
  <c r="C118" i="1"/>
  <c r="P117" i="1"/>
  <c r="C117" i="1"/>
  <c r="P116" i="1"/>
  <c r="C116" i="1"/>
  <c r="P115" i="1"/>
  <c r="P119" i="1" s="1"/>
  <c r="C115" i="1"/>
  <c r="C119" i="1" s="1"/>
  <c r="K120" i="1" s="1"/>
  <c r="K108" i="1"/>
  <c r="J108" i="1"/>
  <c r="I108" i="1"/>
  <c r="H108" i="1"/>
  <c r="G108" i="1"/>
  <c r="F108" i="1"/>
  <c r="E108" i="1"/>
  <c r="D108" i="1"/>
  <c r="Q107" i="1"/>
  <c r="P107" i="1"/>
  <c r="O107" i="1"/>
  <c r="N107" i="1"/>
  <c r="C107" i="1"/>
  <c r="Q106" i="1"/>
  <c r="P106" i="1"/>
  <c r="O106" i="1"/>
  <c r="N106" i="1"/>
  <c r="C106" i="1"/>
  <c r="Q105" i="1"/>
  <c r="P105" i="1"/>
  <c r="O105" i="1"/>
  <c r="N105" i="1"/>
  <c r="C105" i="1"/>
  <c r="Q104" i="1"/>
  <c r="P104" i="1"/>
  <c r="P108" i="1" s="1"/>
  <c r="O104" i="1"/>
  <c r="O108" i="1" s="1"/>
  <c r="N104" i="1"/>
  <c r="C104" i="1"/>
  <c r="N92" i="1"/>
  <c r="J92" i="1"/>
  <c r="R91" i="1"/>
  <c r="R92" i="1" s="1"/>
  <c r="Q91" i="1"/>
  <c r="Q92" i="1" s="1"/>
  <c r="P91" i="1"/>
  <c r="N91" i="1"/>
  <c r="M91" i="1"/>
  <c r="M92" i="1" s="1"/>
  <c r="L91" i="1"/>
  <c r="L92" i="1" s="1"/>
  <c r="K92" i="1" s="1"/>
  <c r="K91" i="1"/>
  <c r="J91" i="1"/>
  <c r="I91" i="1"/>
  <c r="I92" i="1" s="1"/>
  <c r="H91" i="1"/>
  <c r="H92" i="1" s="1"/>
  <c r="G92" i="1" s="1"/>
  <c r="G91" i="1"/>
  <c r="F91" i="1"/>
  <c r="F92" i="1" s="1"/>
  <c r="E91" i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G80" i="1"/>
  <c r="C80" i="1"/>
  <c r="O79" i="1"/>
  <c r="O91" i="1" s="1"/>
  <c r="K79" i="1"/>
  <c r="G79" i="1"/>
  <c r="C79" i="1"/>
  <c r="C91" i="1" s="1"/>
  <c r="H66" i="1"/>
  <c r="G66" i="1"/>
  <c r="F66" i="1"/>
  <c r="E66" i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K48" i="1"/>
  <c r="J48" i="1"/>
  <c r="I48" i="1"/>
  <c r="H48" i="1"/>
  <c r="G48" i="1"/>
  <c r="F48" i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O35" i="1"/>
  <c r="O33" i="1"/>
  <c r="R30" i="1"/>
  <c r="Q30" i="1"/>
  <c r="P30" i="1"/>
  <c r="O30" i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N30" i="1" s="1"/>
  <c r="C19" i="1"/>
  <c r="N18" i="1"/>
  <c r="C18" i="1"/>
  <c r="C30" i="1" s="1"/>
  <c r="C31" i="1" l="1"/>
  <c r="G49" i="1"/>
  <c r="K49" i="1"/>
  <c r="N31" i="1"/>
  <c r="R31" i="1"/>
  <c r="F203" i="1"/>
  <c r="J203" i="1"/>
  <c r="P31" i="1"/>
  <c r="E92" i="1"/>
  <c r="H120" i="1"/>
  <c r="M134" i="1"/>
  <c r="H243" i="1"/>
  <c r="C202" i="1"/>
  <c r="O31" i="1"/>
  <c r="J49" i="1"/>
  <c r="G67" i="1"/>
  <c r="D92" i="1"/>
  <c r="C92" i="1" s="1"/>
  <c r="D134" i="1"/>
  <c r="P134" i="1"/>
  <c r="D31" i="1"/>
  <c r="C66" i="1"/>
  <c r="G109" i="1"/>
  <c r="D120" i="1"/>
  <c r="L120" i="1"/>
  <c r="G120" i="1"/>
  <c r="E134" i="1"/>
  <c r="I134" i="1"/>
  <c r="Q134" i="1"/>
  <c r="N134" i="1"/>
  <c r="G203" i="1"/>
  <c r="E31" i="1"/>
  <c r="Q31" i="1"/>
  <c r="C48" i="1"/>
  <c r="C49" i="1" s="1"/>
  <c r="O32" i="1"/>
  <c r="D49" i="1"/>
  <c r="H49" i="1"/>
  <c r="O34" i="1"/>
  <c r="C108" i="1"/>
  <c r="Q108" i="1"/>
  <c r="D109" i="1"/>
  <c r="E120" i="1"/>
  <c r="I120" i="1"/>
  <c r="Q120" i="1"/>
  <c r="P120" i="1" s="1"/>
  <c r="D203" i="1"/>
  <c r="H203" i="1"/>
  <c r="H237" i="1"/>
  <c r="M282" i="1"/>
  <c r="N283" i="1" s="1"/>
  <c r="F49" i="1"/>
  <c r="F109" i="1"/>
  <c r="H134" i="1"/>
  <c r="L134" i="1"/>
  <c r="J134" i="1"/>
  <c r="E49" i="1"/>
  <c r="I49" i="1"/>
  <c r="F67" i="1"/>
  <c r="P92" i="1"/>
  <c r="O92" i="1" s="1"/>
  <c r="N108" i="1"/>
  <c r="F120" i="1"/>
  <c r="J120" i="1"/>
  <c r="G134" i="1"/>
  <c r="K134" i="1"/>
  <c r="O134" i="1"/>
  <c r="K171" i="1"/>
  <c r="O171" i="1"/>
  <c r="G171" i="1"/>
  <c r="J171" i="1"/>
  <c r="E203" i="1"/>
  <c r="I203" i="1"/>
  <c r="D237" i="1"/>
  <c r="C237" i="1" s="1"/>
  <c r="D282" i="1"/>
  <c r="F283" i="1" s="1"/>
  <c r="E283" i="1"/>
  <c r="C67" i="1" l="1"/>
  <c r="E67" i="1"/>
  <c r="H67" i="1"/>
  <c r="D67" i="1"/>
  <c r="C134" i="1"/>
  <c r="C243" i="1"/>
  <c r="C268" i="1" s="1"/>
  <c r="H268" i="1"/>
  <c r="H269" i="1" s="1"/>
  <c r="D283" i="1"/>
  <c r="C109" i="1"/>
  <c r="E109" i="1"/>
  <c r="I109" i="1"/>
  <c r="O36" i="1"/>
  <c r="P32" i="1"/>
  <c r="C120" i="1"/>
  <c r="J109" i="1"/>
  <c r="O283" i="1"/>
  <c r="M283" i="1" s="1"/>
  <c r="C203" i="1"/>
  <c r="H109" i="1"/>
  <c r="P34" i="1"/>
  <c r="K109" i="1"/>
  <c r="G269" i="1" l="1"/>
  <c r="F269" i="1"/>
  <c r="E269" i="1"/>
  <c r="D269" i="1"/>
  <c r="P33" i="1"/>
  <c r="P36" i="1" s="1"/>
  <c r="P35" i="1"/>
  <c r="C269" i="1" l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<sst xmlns="http://schemas.openxmlformats.org/spreadsheetml/2006/main" count="499" uniqueCount="135">
  <si>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 EMERGENCIA MUJER Y FAMILIA</t>
    </r>
  </si>
  <si>
    <t xml:space="preserve">Periodo: Enero - Octubre, 2025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</si>
  <si>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</si>
  <si>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</si>
  <si>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</si>
  <si>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</si>
  <si>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</si>
  <si>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</si>
  <si>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</si>
  <si>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</si>
  <si>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</si>
  <si>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</si>
  <si>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</si>
  <si>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</si>
  <si>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</si>
  <si>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</si>
  <si>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</si>
  <si>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</si>
  <si>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</si>
  <si>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</si>
  <si>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</si>
  <si>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</si>
  <si>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</si>
  <si>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</si>
  <si>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</si>
  <si>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</si>
  <si>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</si>
  <si>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</si>
  <si>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</si>
  <si>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</si>
  <si>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</si>
  <si>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</si>
  <si>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</si>
  <si>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</si>
  <si>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</si>
  <si>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</si>
  <si>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</si>
  <si>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</si>
  <si>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</si>
  <si>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</si>
  <si>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</si>
  <si>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</si>
  <si>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</si>
  <si>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</si>
  <si>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</si>
  <si>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</si>
  <si>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</si>
  <si>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</si>
  <si>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</si>
  <si>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</si>
  <si>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</si>
  <si>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</si>
  <si>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</si>
  <si>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</si>
  <si>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</si>
  <si>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</si>
  <si>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</si>
  <si>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</si>
  <si>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</si>
  <si>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</si>
  <si>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</si>
  <si>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</si>
  <si>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</si>
  <si>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</si>
  <si>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</si>
  <si>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</si>
  <si>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</si>
  <si>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</si>
  <si>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</si>
  <si>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</si>
  <si>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</si>
  <si>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</si>
  <si>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</si>
  <si>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</si>
  <si>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</si>
  <si>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</si>
  <si>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</si>
  <si>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</si>
  <si>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</si>
  <si>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</si>
  <si>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</si>
  <si>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</si>
  <si>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</si>
  <si>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</si>
  <si>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</si>
  <si>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</si>
  <si>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</si>
  <si>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</si>
  <si>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</si>
  <si>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</si>
  <si>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</si>
  <si>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</si>
  <si>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</si>
  <si>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</si>
  <si>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</si>
  <si>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</si>
  <si>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</si>
  <si>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</si>
  <si>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</si>
  <si>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</si>
  <si>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</si>
  <si>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</si>
  <si>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</si>
  <si>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</si>
  <si>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</si>
  <si>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</si>
  <si>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</si>
  <si>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</si>
  <si>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</si>
  <si>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</si>
  <si>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</si>
  <si>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</si>
  <si>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</si>
  <si>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</si>
  <si>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2025*</t>
  </si>
  <si>
    <t>* Información estadística preliminar correspondiente al periodo de enero a octubre de 2025.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</si>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</sst>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11"/>
      <color theme="0"/>
      <name val="Arial"/>
      <family val="2"/>
    </font>
    <font>
      <i/>
      <sz val="9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70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3" fontId="22" fillId="0" borderId="47" xfId="1" applyNumberFormat="1" applyFont="1" applyBorder="1" applyAlignment="1">
      <alignment horizontal="center" vertical="center"/>
    </xf>
    <xf numFmtId="164" fontId="21" fillId="0" borderId="46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164" fontId="21" fillId="0" borderId="51" xfId="4" applyNumberFormat="1" applyFont="1" applyFill="1" applyBorder="1" applyAlignment="1">
      <alignment horizontal="center" vertical="center"/>
    </xf>
    <xf numFmtId="3" fontId="38" fillId="0" borderId="46" xfId="1" applyNumberFormat="1" applyFont="1" applyBorder="1" applyAlignment="1">
      <alignment horizontal="center" vertical="center"/>
    </xf>
    <xf numFmtId="3" fontId="38" fillId="0" borderId="47" xfId="1" applyNumberFormat="1" applyFont="1" applyBorder="1" applyAlignment="1">
      <alignment horizontal="center" vertical="center"/>
    </xf>
    <xf numFmtId="164" fontId="17" fillId="0" borderId="46" xfId="4" applyNumberFormat="1" applyFont="1" applyFill="1" applyBorder="1" applyAlignment="1">
      <alignment horizontal="center" vertical="center"/>
    </xf>
    <xf numFmtId="3" fontId="38" fillId="0" borderId="50" xfId="1" applyNumberFormat="1" applyFont="1" applyBorder="1" applyAlignment="1">
      <alignment horizontal="center" vertical="center"/>
    </xf>
    <xf numFmtId="164" fontId="17" fillId="0" borderId="51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9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3" xfId="1" applyNumberFormat="1" applyFont="1" applyBorder="1" applyAlignment="1">
      <alignment horizontal="center" vertical="center"/>
    </xf>
    <xf numFmtId="164" fontId="21" fillId="0" borderId="54" xfId="4" applyNumberFormat="1" applyFont="1" applyFill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3" fontId="21" fillId="0" borderId="56" xfId="1" applyNumberFormat="1" applyFont="1" applyBorder="1" applyAlignment="1">
      <alignment horizontal="center" vertical="center"/>
    </xf>
    <xf numFmtId="0" fontId="21" fillId="2" borderId="57" xfId="1" applyFont="1" applyFill="1" applyBorder="1" applyAlignment="1">
      <alignment horizontal="left" vertical="center"/>
    </xf>
    <xf numFmtId="0" fontId="21" fillId="2" borderId="58" xfId="1" applyFont="1" applyFill="1" applyBorder="1" applyAlignment="1">
      <alignment horizontal="left" vertical="center"/>
    </xf>
    <xf numFmtId="3" fontId="22" fillId="2" borderId="59" xfId="1" applyNumberFormat="1" applyFont="1" applyFill="1" applyBorder="1" applyAlignment="1">
      <alignment horizontal="center" vertical="center"/>
    </xf>
    <xf numFmtId="164" fontId="21" fillId="0" borderId="59" xfId="4" applyNumberFormat="1" applyFont="1" applyFill="1" applyBorder="1" applyAlignment="1">
      <alignment horizontal="center" vertical="center"/>
    </xf>
    <xf numFmtId="164" fontId="21" fillId="0" borderId="60" xfId="4" applyNumberFormat="1" applyFont="1" applyFill="1" applyBorder="1" applyAlignment="1">
      <alignment horizontal="center" vertical="center"/>
    </xf>
    <xf numFmtId="3" fontId="38" fillId="0" borderId="53" xfId="1" applyNumberFormat="1" applyFont="1" applyBorder="1" applyAlignment="1">
      <alignment horizontal="center" vertical="center"/>
    </xf>
    <xf numFmtId="164" fontId="17" fillId="0" borderId="54" xfId="4" applyNumberFormat="1" applyFont="1" applyFill="1" applyBorder="1" applyAlignment="1">
      <alignment horizontal="center" vertical="center"/>
    </xf>
    <xf numFmtId="164" fontId="17" fillId="0" borderId="55" xfId="4" applyNumberFormat="1" applyFont="1" applyFill="1" applyBorder="1" applyAlignment="1">
      <alignment horizontal="center" vertical="center"/>
    </xf>
    <xf numFmtId="3" fontId="38" fillId="2" borderId="59" xfId="1" applyNumberFormat="1" applyFont="1" applyFill="1" applyBorder="1" applyAlignment="1">
      <alignment horizontal="center" vertical="center"/>
    </xf>
    <xf numFmtId="164" fontId="17" fillId="0" borderId="59" xfId="4" applyNumberFormat="1" applyFont="1" applyFill="1" applyBorder="1" applyAlignment="1">
      <alignment horizontal="center" vertical="center"/>
    </xf>
    <xf numFmtId="164" fontId="17" fillId="0" borderId="60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2" borderId="0" xfId="0" applyFont="1" applyFill="1" applyAlignment="1">
      <alignment vertical="center"/>
    </xf>
  </cellXfs>
  <cellStyles count="8">
    <cellStyle name="Normal" xfId="0" builtinId="0"/>
    <cellStyle name="Normal 2 2 2 2" xfId="5" xr:uid="{B44A8110-69D8-4B7A-870C-F451F808315B}"/>
    <cellStyle name="Normal 2 3" xfId="1" xr:uid="{4DF368C5-AE9D-4F28-8465-08BDC9594870}"/>
    <cellStyle name="Normal 2 4" xfId="6" xr:uid="{33FB7991-099E-4A1F-9C6E-B10D8975204C}"/>
    <cellStyle name="Normal 3 2" xfId="7" xr:uid="{B362E9B2-6981-419E-BF2D-BFFF911DEFDD}"/>
    <cellStyle name="Normal_Directorio CEMs - agos - 2009 - UGTAI" xfId="2" xr:uid="{BF2EB296-078B-4E73-B563-69BA0BD7D64C}"/>
    <cellStyle name="Porcentaje 10" xfId="4" xr:uid="{D78ED9D2-0197-4565-B458-64EC7331B81E}"/>
    <cellStyle name="Porcentaje 2" xfId="3" xr:uid="{2FFAF1C9-3B53-4D49-860B-D4753BF27B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6E41-41AF-A552-AC249EF6A310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6E41-41AF-A552-AC249EF6A310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E41-41AF-A552-AC249EF6A310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E41-41AF-A552-AC249EF6A310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Casos!$D$17:$E$17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Casos!$D$30:$E$30</c:f>
              <c:numCache>
                <c:formatCode>#,##0</c:formatCode>
                <c:ptCount val="2"/>
                <c:pt idx="0">
                  <c:v>119567</c:v>
                </c:pt>
                <c:pt idx="1">
                  <c:v>23432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E41-41AF-A552-AC249EF6A3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A855-4211-9FAB-8201F5113824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A855-4211-9FAB-8201F5113824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A855-4211-9FAB-8201F5113824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A855-4211-9FAB-8201F5113824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855-4211-9FAB-8201F51138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Casos!$O$32:$O$35</c:f>
              <c:numCache>
                <c:formatCode>#,##0</c:formatCode>
                <c:ptCount val="4"/>
                <c:pt idx="0">
                  <c:v>28273</c:v>
                </c:pt>
                <c:pt idx="1">
                  <c:v>25897</c:v>
                </c:pt>
                <c:pt idx="2">
                  <c:v>79638</c:v>
                </c:pt>
                <c:pt idx="3">
                  <c:v>9191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855-4211-9FAB-8201F51138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Casos!$M$104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Casos!$N$104:$Q$104</c:f>
              <c:numCache>
                <c:formatCode>#,##0</c:formatCode>
                <c:ptCount val="4"/>
                <c:pt idx="0">
                  <c:v>183</c:v>
                </c:pt>
                <c:pt idx="1">
                  <c:v>48</c:v>
                </c:pt>
                <c:pt idx="2">
                  <c:v>261</c:v>
                </c:pt>
                <c:pt idx="3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8B-4A74-B720-6684DAF582F1}"/>
            </c:ext>
          </c:extLst>
        </c:ser>
        <c:ser>
          <c:idx val="1"/>
          <c:order val="1"/>
          <c:tx>
            <c:strRef>
              <c:f>Casos!$M$105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Casos!$N$105:$Q$105</c:f>
              <c:numCache>
                <c:formatCode>#,##0</c:formatCode>
                <c:ptCount val="4"/>
                <c:pt idx="0">
                  <c:v>14814</c:v>
                </c:pt>
                <c:pt idx="1">
                  <c:v>7006</c:v>
                </c:pt>
                <c:pt idx="2">
                  <c:v>35345</c:v>
                </c:pt>
                <c:pt idx="3">
                  <c:v>5514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8B-4A74-B720-6684DAF582F1}"/>
            </c:ext>
          </c:extLst>
        </c:ser>
        <c:ser>
          <c:idx val="2"/>
          <c:order val="2"/>
          <c:tx>
            <c:strRef>
              <c:f>Casos!$M$106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Casos!$N$106:$Q$106</c:f>
              <c:numCache>
                <c:formatCode>#,##0</c:formatCode>
                <c:ptCount val="4"/>
                <c:pt idx="0">
                  <c:v>7822</c:v>
                </c:pt>
                <c:pt idx="1">
                  <c:v>6210</c:v>
                </c:pt>
                <c:pt idx="2">
                  <c:v>35265</c:v>
                </c:pt>
                <c:pt idx="3">
                  <c:v>3324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8B-4A74-B720-6684DAF582F1}"/>
            </c:ext>
          </c:extLst>
        </c:ser>
        <c:ser>
          <c:idx val="3"/>
          <c:order val="3"/>
          <c:tx>
            <c:strRef>
              <c:f>Casos!$M$107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Casos!$N$107:$Q$107</c:f>
              <c:numCache>
                <c:formatCode>#,##0</c:formatCode>
                <c:ptCount val="4"/>
                <c:pt idx="0">
                  <c:v>5454</c:v>
                </c:pt>
                <c:pt idx="1">
                  <c:v>12633</c:v>
                </c:pt>
                <c:pt idx="2">
                  <c:v>8767</c:v>
                </c:pt>
                <c:pt idx="3">
                  <c:v>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08B-4A74-B720-6684DAF582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Casos!$M$212:$M$236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Amazonas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Puno</c:v>
                </c:pt>
                <c:pt idx="14">
                  <c:v>Cajamarca</c:v>
                </c:pt>
                <c:pt idx="15">
                  <c:v>Ancash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La Libertad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Casos!$N$212:$N$236</c:f>
              <c:numCache>
                <c:formatCode>#,##0</c:formatCode>
                <c:ptCount val="25"/>
                <c:pt idx="0">
                  <c:v>75</c:v>
                </c:pt>
                <c:pt idx="1">
                  <c:v>83</c:v>
                </c:pt>
                <c:pt idx="2">
                  <c:v>110</c:v>
                </c:pt>
                <c:pt idx="3">
                  <c:v>128</c:v>
                </c:pt>
                <c:pt idx="4">
                  <c:v>157</c:v>
                </c:pt>
                <c:pt idx="5">
                  <c:v>167</c:v>
                </c:pt>
                <c:pt idx="6">
                  <c:v>173</c:v>
                </c:pt>
                <c:pt idx="7">
                  <c:v>259</c:v>
                </c:pt>
                <c:pt idx="8">
                  <c:v>261</c:v>
                </c:pt>
                <c:pt idx="9">
                  <c:v>276</c:v>
                </c:pt>
                <c:pt idx="10">
                  <c:v>298</c:v>
                </c:pt>
                <c:pt idx="11">
                  <c:v>311</c:v>
                </c:pt>
                <c:pt idx="12">
                  <c:v>314</c:v>
                </c:pt>
                <c:pt idx="13">
                  <c:v>321</c:v>
                </c:pt>
                <c:pt idx="14">
                  <c:v>327</c:v>
                </c:pt>
                <c:pt idx="15">
                  <c:v>328</c:v>
                </c:pt>
                <c:pt idx="16">
                  <c:v>352</c:v>
                </c:pt>
                <c:pt idx="17">
                  <c:v>423</c:v>
                </c:pt>
                <c:pt idx="18">
                  <c:v>430</c:v>
                </c:pt>
                <c:pt idx="19">
                  <c:v>512</c:v>
                </c:pt>
                <c:pt idx="20">
                  <c:v>573</c:v>
                </c:pt>
                <c:pt idx="21">
                  <c:v>578</c:v>
                </c:pt>
                <c:pt idx="22">
                  <c:v>781</c:v>
                </c:pt>
                <c:pt idx="23">
                  <c:v>874</c:v>
                </c:pt>
                <c:pt idx="24">
                  <c:v>2986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BD-46E8-B41A-EA4E0392A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B7E-4EE0-BACE-28113D6938A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B7E-4EE0-BACE-28113D6938A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B7E-4EE0-BACE-28113D6938A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B7E-4EE0-BACE-28113D6938A9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B7E-4EE0-BACE-28113D6938A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Casos!$D$53:$H$53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Casos!$D$66:$H$66</c:f>
              <c:numCache>
                <c:formatCode>#,##0</c:formatCode>
                <c:ptCount val="5"/>
                <c:pt idx="0">
                  <c:v>99349</c:v>
                </c:pt>
                <c:pt idx="1">
                  <c:v>17373</c:v>
                </c:pt>
                <c:pt idx="2">
                  <c:v>16188</c:v>
                </c:pt>
                <c:pt idx="3">
                  <c:v>9787</c:v>
                </c:pt>
                <c:pt idx="4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B7E-4EE0-BACE-28113D6938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Casos!$J$243:$J$267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Loreto</c:v>
                </c:pt>
                <c:pt idx="9">
                  <c:v>Apurimac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Casos!$K$243:$K$267</c:f>
              <c:numCache>
                <c:formatCode>#,##0</c:formatCode>
                <c:ptCount val="25"/>
                <c:pt idx="0">
                  <c:v>6185</c:v>
                </c:pt>
                <c:pt idx="1">
                  <c:v>6982</c:v>
                </c:pt>
                <c:pt idx="2">
                  <c:v>7842</c:v>
                </c:pt>
                <c:pt idx="3">
                  <c:v>9157</c:v>
                </c:pt>
                <c:pt idx="4">
                  <c:v>9820</c:v>
                </c:pt>
                <c:pt idx="5">
                  <c:v>12177</c:v>
                </c:pt>
                <c:pt idx="6">
                  <c:v>12994</c:v>
                </c:pt>
                <c:pt idx="7">
                  <c:v>13648</c:v>
                </c:pt>
                <c:pt idx="8">
                  <c:v>14912</c:v>
                </c:pt>
                <c:pt idx="9">
                  <c:v>15813</c:v>
                </c:pt>
                <c:pt idx="10">
                  <c:v>18054</c:v>
                </c:pt>
                <c:pt idx="11">
                  <c:v>18448</c:v>
                </c:pt>
                <c:pt idx="12">
                  <c:v>19259</c:v>
                </c:pt>
                <c:pt idx="13">
                  <c:v>23485</c:v>
                </c:pt>
                <c:pt idx="14">
                  <c:v>24465</c:v>
                </c:pt>
                <c:pt idx="15">
                  <c:v>25625</c:v>
                </c:pt>
                <c:pt idx="16">
                  <c:v>30027</c:v>
                </c:pt>
                <c:pt idx="17">
                  <c:v>32858</c:v>
                </c:pt>
                <c:pt idx="18">
                  <c:v>35270</c:v>
                </c:pt>
                <c:pt idx="19">
                  <c:v>36740</c:v>
                </c:pt>
                <c:pt idx="20">
                  <c:v>38671</c:v>
                </c:pt>
                <c:pt idx="21">
                  <c:v>40293</c:v>
                </c:pt>
                <c:pt idx="22">
                  <c:v>52197</c:v>
                </c:pt>
                <c:pt idx="23">
                  <c:v>76974</c:v>
                </c:pt>
                <c:pt idx="24">
                  <c:v>213907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6F-4DEB-86AF-AB627687A6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825944</xdr:colOff>
      <xdr:row>14</xdr:row>
      <xdr:rowOff>48832</xdr:rowOff>
    </xdr:from>
    <xdr:to>
      <xdr:col>11</xdr:col>
      <xdr:colOff>145676</xdr:colOff>
      <xdr:row>31</xdr:row>
      <xdr:rowOff>33617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A63F35C5-4073-48DC-B95C-E6F40F73263F}"/>
            </a:ext>
          </a:extLst>
        </xdr:cNvPr>
        <xdr:cNvGrpSpPr/>
      </xdr:nvGrpSpPr>
      <xdr:grpSpPr>
        <a:xfrm>
          <a:off x="4871268" y="3298538"/>
          <a:ext cx="4765790" cy="5072255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936E19FA-E6BE-4229-A9C9-DC8CA1116393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1B6701AE-7E16-4AE0-8BE2-B45E60B1D5BC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41108" y="3543797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86F4A763-E57D-4137-B74E-5FC249C7C588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38348F91-D521-4489-8E12-994E0A004271}"/>
            </a:ext>
          </a:extLst>
        </xdr:cNvPr>
        <xdr:cNvSpPr/>
      </xdr:nvSpPr>
      <xdr:spPr>
        <a:xfrm>
          <a:off x="13103038" y="29477378"/>
          <a:ext cx="2741840" cy="630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1C3C497A-56F0-4180-BFE1-9E307400F574}"/>
            </a:ext>
          </a:extLst>
        </xdr:cNvPr>
        <xdr:cNvSpPr txBox="1"/>
      </xdr:nvSpPr>
      <xdr:spPr>
        <a:xfrm>
          <a:off x="47626" y="18296505"/>
          <a:ext cx="1578836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2132DCC1-2BAB-428C-A98D-D586E3E62559}"/>
            </a:ext>
          </a:extLst>
        </xdr:cNvPr>
        <xdr:cNvSpPr/>
      </xdr:nvSpPr>
      <xdr:spPr>
        <a:xfrm>
          <a:off x="1415774" y="2812579"/>
          <a:ext cx="14420899" cy="3643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C555910B-8106-4F80-B248-1698FA5796D0}"/>
            </a:ext>
          </a:extLst>
        </xdr:cNvPr>
        <xdr:cNvSpPr/>
      </xdr:nvSpPr>
      <xdr:spPr>
        <a:xfrm>
          <a:off x="104775" y="2812579"/>
          <a:ext cx="1386441" cy="36332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E4FD2F1D-74CA-4A46-8D49-4B852CD19A59}"/>
            </a:ext>
          </a:extLst>
        </xdr:cNvPr>
        <xdr:cNvSpPr/>
      </xdr:nvSpPr>
      <xdr:spPr>
        <a:xfrm>
          <a:off x="6280476" y="166686"/>
          <a:ext cx="7873937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182498</xdr:colOff>
      <xdr:row>31</xdr:row>
      <xdr:rowOff>169849</xdr:rowOff>
    </xdr:from>
    <xdr:to>
      <xdr:col>17</xdr:col>
      <xdr:colOff>794819</xdr:colOff>
      <xdr:row>50</xdr:row>
      <xdr:rowOff>165686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7DF8418E-8384-49BC-92BF-820FF41392BB}"/>
            </a:ext>
          </a:extLst>
        </xdr:cNvPr>
        <xdr:cNvGrpSpPr/>
      </xdr:nvGrpSpPr>
      <xdr:grpSpPr>
        <a:xfrm>
          <a:off x="9673880" y="8507025"/>
          <a:ext cx="6024763" cy="4971249"/>
          <a:chOff x="10390189" y="6335073"/>
          <a:chExt cx="4798220" cy="3983678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6D3A6E4B-C81D-4309-930C-1B0A6BF76070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FB5BFA7B-1E6B-41CA-A2F7-52C0548CCBE3}"/>
              </a:ext>
            </a:extLst>
          </xdr:cNvPr>
          <xdr:cNvSpPr txBox="1"/>
        </xdr:nvSpPr>
        <xdr:spPr>
          <a:xfrm>
            <a:off x="10925969" y="6335073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E88E647A-9409-4382-9B47-597731D61063}"/>
            </a:ext>
          </a:extLst>
        </xdr:cNvPr>
        <xdr:cNvSpPr txBox="1"/>
      </xdr:nvSpPr>
      <xdr:spPr>
        <a:xfrm>
          <a:off x="116683" y="1916568"/>
          <a:ext cx="15719312" cy="77900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D1078634-B3F0-4622-B408-ACB5EAB4ED7E}"/>
            </a:ext>
          </a:extLst>
        </xdr:cNvPr>
        <xdr:cNvSpPr/>
      </xdr:nvSpPr>
      <xdr:spPr>
        <a:xfrm>
          <a:off x="952500" y="3402806"/>
          <a:ext cx="3095625" cy="275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832BBB3B-904A-4A57-A7F4-705042A2A326}"/>
            </a:ext>
          </a:extLst>
        </xdr:cNvPr>
        <xdr:cNvSpPr/>
      </xdr:nvSpPr>
      <xdr:spPr>
        <a:xfrm>
          <a:off x="122093" y="3390900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C4094FD-E769-48DD-9FC6-2F21BBA6C77A}"/>
            </a:ext>
          </a:extLst>
        </xdr:cNvPr>
        <xdr:cNvSpPr/>
      </xdr:nvSpPr>
      <xdr:spPr>
        <a:xfrm>
          <a:off x="1043358" y="8666389"/>
          <a:ext cx="8443542" cy="3088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AEC5C9B5-D944-42F0-ACB5-E90D2BC5538D}"/>
            </a:ext>
          </a:extLst>
        </xdr:cNvPr>
        <xdr:cNvSpPr/>
      </xdr:nvSpPr>
      <xdr:spPr>
        <a:xfrm>
          <a:off x="104776" y="8682686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E3FB97A4-27C4-4A4F-AE8E-4E3DFC528D3F}"/>
            </a:ext>
          </a:extLst>
        </xdr:cNvPr>
        <xdr:cNvSpPr/>
      </xdr:nvSpPr>
      <xdr:spPr>
        <a:xfrm>
          <a:off x="11451431" y="3370489"/>
          <a:ext cx="4408656" cy="323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78C316C3-A791-4C96-A61D-2467A7DD2EB9}"/>
            </a:ext>
          </a:extLst>
        </xdr:cNvPr>
        <xdr:cNvSpPr/>
      </xdr:nvSpPr>
      <xdr:spPr>
        <a:xfrm>
          <a:off x="10528313" y="3369627"/>
          <a:ext cx="1018368" cy="3247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C077F693-872D-492D-8283-39882B5F0F68}"/>
            </a:ext>
          </a:extLst>
        </xdr:cNvPr>
        <xdr:cNvSpPr/>
      </xdr:nvSpPr>
      <xdr:spPr>
        <a:xfrm>
          <a:off x="935181" y="13423077"/>
          <a:ext cx="5941869" cy="2424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C6DA7EAC-4ACE-4088-86B4-15E9E7C920EF}"/>
            </a:ext>
          </a:extLst>
        </xdr:cNvPr>
        <xdr:cNvSpPr/>
      </xdr:nvSpPr>
      <xdr:spPr>
        <a:xfrm>
          <a:off x="104775" y="13423075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99C5B40D-3F37-4551-AA55-CF60236CA787}"/>
            </a:ext>
          </a:extLst>
        </xdr:cNvPr>
        <xdr:cNvSpPr/>
      </xdr:nvSpPr>
      <xdr:spPr>
        <a:xfrm>
          <a:off x="920757" y="19501859"/>
          <a:ext cx="14905030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5754A2FC-935F-44CB-8670-B66203A62D5A}"/>
            </a:ext>
          </a:extLst>
        </xdr:cNvPr>
        <xdr:cNvSpPr/>
      </xdr:nvSpPr>
      <xdr:spPr>
        <a:xfrm>
          <a:off x="90513" y="19501856"/>
          <a:ext cx="979591" cy="261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98283C7A-016D-4605-A931-7B6761C703FF}"/>
            </a:ext>
          </a:extLst>
        </xdr:cNvPr>
        <xdr:cNvSpPr txBox="1"/>
      </xdr:nvSpPr>
      <xdr:spPr>
        <a:xfrm>
          <a:off x="116680" y="24443530"/>
          <a:ext cx="15719313" cy="1531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9FC0B911-F64A-4903-8707-42D34046D253}"/>
            </a:ext>
          </a:extLst>
        </xdr:cNvPr>
        <xdr:cNvSpPr/>
      </xdr:nvSpPr>
      <xdr:spPr>
        <a:xfrm>
          <a:off x="1429382" y="26049313"/>
          <a:ext cx="14420899" cy="3314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5ABE3A4B-2222-4430-8257-97331A7D4F9D}"/>
            </a:ext>
          </a:extLst>
        </xdr:cNvPr>
        <xdr:cNvSpPr/>
      </xdr:nvSpPr>
      <xdr:spPr>
        <a:xfrm>
          <a:off x="83344" y="2603350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7705675C-800D-45C9-9A0C-E2C09EFC86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3F4C7239-DE75-46C4-8B63-3340D4CBEE2E}"/>
            </a:ext>
          </a:extLst>
        </xdr:cNvPr>
        <xdr:cNvSpPr/>
      </xdr:nvSpPr>
      <xdr:spPr>
        <a:xfrm>
          <a:off x="915512" y="26489025"/>
          <a:ext cx="8580913" cy="2565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296EA7CF-9CA7-4E7F-AAF2-B120E3256543}"/>
            </a:ext>
          </a:extLst>
        </xdr:cNvPr>
        <xdr:cNvSpPr/>
      </xdr:nvSpPr>
      <xdr:spPr>
        <a:xfrm>
          <a:off x="100228" y="26489023"/>
          <a:ext cx="970932" cy="2565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42578113-F619-422D-A9D7-3A771CA6D593}"/>
            </a:ext>
          </a:extLst>
        </xdr:cNvPr>
        <xdr:cNvSpPr/>
      </xdr:nvSpPr>
      <xdr:spPr>
        <a:xfrm>
          <a:off x="989239" y="29603497"/>
          <a:ext cx="9556616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E498D9DA-A64D-4232-9A18-0E62B7871A44}"/>
            </a:ext>
          </a:extLst>
        </xdr:cNvPr>
        <xdr:cNvSpPr/>
      </xdr:nvSpPr>
      <xdr:spPr>
        <a:xfrm>
          <a:off x="125061" y="29603497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5ED4D9A-439B-499B-B04E-039C9F57F80D}"/>
            </a:ext>
          </a:extLst>
        </xdr:cNvPr>
        <xdr:cNvSpPr/>
      </xdr:nvSpPr>
      <xdr:spPr>
        <a:xfrm>
          <a:off x="1419176" y="37950304"/>
          <a:ext cx="14420899" cy="3643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4F06B6FB-DFF5-4BBD-8681-50D4359415C5}"/>
            </a:ext>
          </a:extLst>
        </xdr:cNvPr>
        <xdr:cNvSpPr/>
      </xdr:nvSpPr>
      <xdr:spPr>
        <a:xfrm>
          <a:off x="104775" y="37950304"/>
          <a:ext cx="1386441" cy="36332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576084B9-883F-4F54-A8A9-4B573419F431}"/>
            </a:ext>
          </a:extLst>
        </xdr:cNvPr>
        <xdr:cNvSpPr txBox="1"/>
      </xdr:nvSpPr>
      <xdr:spPr>
        <a:xfrm>
          <a:off x="89647" y="32986056"/>
          <a:ext cx="10456208" cy="46854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B7575361-85E2-46D2-AF0C-955A208B52DD}"/>
            </a:ext>
          </a:extLst>
        </xdr:cNvPr>
        <xdr:cNvSpPr/>
      </xdr:nvSpPr>
      <xdr:spPr>
        <a:xfrm>
          <a:off x="967628" y="46028168"/>
          <a:ext cx="75762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F57CF7EC-F174-4D1F-AECA-8127B8DEE110}"/>
            </a:ext>
          </a:extLst>
        </xdr:cNvPr>
        <xdr:cNvSpPr/>
      </xdr:nvSpPr>
      <xdr:spPr>
        <a:xfrm>
          <a:off x="89647" y="4602816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4C050B9A-DD5B-441A-9BB1-15C0CAE940BA}"/>
            </a:ext>
          </a:extLst>
        </xdr:cNvPr>
        <xdr:cNvSpPr txBox="1"/>
      </xdr:nvSpPr>
      <xdr:spPr>
        <a:xfrm>
          <a:off x="116682" y="53642419"/>
          <a:ext cx="84391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575066BC-0A45-450E-ACD5-63987F40369B}"/>
            </a:ext>
          </a:extLst>
        </xdr:cNvPr>
        <xdr:cNvSpPr/>
      </xdr:nvSpPr>
      <xdr:spPr>
        <a:xfrm>
          <a:off x="1419176" y="69181436"/>
          <a:ext cx="14420899" cy="3520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FE296041-5610-4612-9606-A7666AB91CD5}"/>
            </a:ext>
          </a:extLst>
        </xdr:cNvPr>
        <xdr:cNvSpPr/>
      </xdr:nvSpPr>
      <xdr:spPr>
        <a:xfrm>
          <a:off x="104775" y="69181436"/>
          <a:ext cx="1386441" cy="35206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588093B0-072D-410F-9064-4DE19024AB66}"/>
            </a:ext>
          </a:extLst>
        </xdr:cNvPr>
        <xdr:cNvSpPr/>
      </xdr:nvSpPr>
      <xdr:spPr>
        <a:xfrm>
          <a:off x="1081089" y="69888438"/>
          <a:ext cx="3807617" cy="4655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0A6FF4FB-F293-4580-A2EE-D7C0559A7E07}"/>
            </a:ext>
          </a:extLst>
        </xdr:cNvPr>
        <xdr:cNvSpPr/>
      </xdr:nvSpPr>
      <xdr:spPr>
        <a:xfrm>
          <a:off x="116681" y="69888437"/>
          <a:ext cx="1140619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1B489A82-E585-427C-A035-9813176D355D}"/>
            </a:ext>
          </a:extLst>
        </xdr:cNvPr>
        <xdr:cNvSpPr/>
      </xdr:nvSpPr>
      <xdr:spPr>
        <a:xfrm>
          <a:off x="9510712" y="69880274"/>
          <a:ext cx="3664744" cy="4618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AD86EC38-CBFD-41B0-BFC3-396FFFDF598A}"/>
            </a:ext>
          </a:extLst>
        </xdr:cNvPr>
        <xdr:cNvSpPr/>
      </xdr:nvSpPr>
      <xdr:spPr>
        <a:xfrm>
          <a:off x="8532018" y="69885038"/>
          <a:ext cx="1108737" cy="290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0F18F0A8-A552-4A63-95AD-0185430109F7}"/>
            </a:ext>
          </a:extLst>
        </xdr:cNvPr>
        <xdr:cNvSpPr/>
      </xdr:nvSpPr>
      <xdr:spPr>
        <a:xfrm>
          <a:off x="1416908" y="73066275"/>
          <a:ext cx="14420899" cy="35660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7344ADCA-E72F-415A-A416-1427B669ECE7}"/>
            </a:ext>
          </a:extLst>
        </xdr:cNvPr>
        <xdr:cNvSpPr/>
      </xdr:nvSpPr>
      <xdr:spPr>
        <a:xfrm>
          <a:off x="104775" y="73066275"/>
          <a:ext cx="13864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FD333E14-F731-479E-B0B9-12958343BCA4}"/>
            </a:ext>
          </a:extLst>
        </xdr:cNvPr>
        <xdr:cNvSpPr/>
      </xdr:nvSpPr>
      <xdr:spPr>
        <a:xfrm>
          <a:off x="1216818" y="73614177"/>
          <a:ext cx="10127457" cy="2521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DC988DED-BEF7-4634-90E5-E1C125D0592D}"/>
            </a:ext>
          </a:extLst>
        </xdr:cNvPr>
        <xdr:cNvSpPr/>
      </xdr:nvSpPr>
      <xdr:spPr>
        <a:xfrm>
          <a:off x="103043" y="73614178"/>
          <a:ext cx="1248706" cy="2426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194604ED-98A6-43DD-9D04-29CAB66B33D9}"/>
            </a:ext>
          </a:extLst>
        </xdr:cNvPr>
        <xdr:cNvSpPr/>
      </xdr:nvSpPr>
      <xdr:spPr>
        <a:xfrm>
          <a:off x="1131094" y="77771625"/>
          <a:ext cx="3757612" cy="4476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AEB28ADE-2BCF-43B3-BEEC-F032C96D7264}"/>
            </a:ext>
          </a:extLst>
        </xdr:cNvPr>
        <xdr:cNvSpPr/>
      </xdr:nvSpPr>
      <xdr:spPr>
        <a:xfrm>
          <a:off x="118382" y="77771625"/>
          <a:ext cx="1164431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A610EE81-C80B-4C88-A98A-9E47E4842646}"/>
            </a:ext>
          </a:extLst>
        </xdr:cNvPr>
        <xdr:cNvSpPr txBox="1"/>
      </xdr:nvSpPr>
      <xdr:spPr>
        <a:xfrm>
          <a:off x="7275067" y="78457572"/>
          <a:ext cx="4898442" cy="77193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incremento</a:t>
          </a:r>
          <a:r>
            <a:rPr lang="es-PE" sz="1100" b="0" i="1"/>
            <a:t> de 2,1 puntos porcentuales entre los meses de enero a octubre de 2025 frente a lo registrado en el mismo periodo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C49C789F-89FB-429D-93A4-B067BA3E0DD8}"/>
            </a:ext>
          </a:extLst>
        </xdr:cNvPr>
        <xdr:cNvSpPr/>
      </xdr:nvSpPr>
      <xdr:spPr bwMode="auto">
        <a:xfrm>
          <a:off x="5191318" y="78622265"/>
          <a:ext cx="1637895" cy="48571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C131EF7F-CD51-4482-B94B-A74BCB995768}"/>
            </a:ext>
          </a:extLst>
        </xdr:cNvPr>
        <xdr:cNvSpPr/>
      </xdr:nvSpPr>
      <xdr:spPr>
        <a:xfrm>
          <a:off x="967629" y="54533993"/>
          <a:ext cx="8531178" cy="251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ED11AD9D-B1D4-4249-B6A5-7F90B24A2304}"/>
            </a:ext>
          </a:extLst>
        </xdr:cNvPr>
        <xdr:cNvSpPr/>
      </xdr:nvSpPr>
      <xdr:spPr>
        <a:xfrm>
          <a:off x="89647" y="5453399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D0F479E5-49DA-4279-A3B3-9C97FE613E0A}"/>
            </a:ext>
          </a:extLst>
        </xdr:cNvPr>
        <xdr:cNvSpPr txBox="1"/>
      </xdr:nvSpPr>
      <xdr:spPr>
        <a:xfrm>
          <a:off x="95251" y="76419076"/>
          <a:ext cx="11237118" cy="11525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376407</xdr:colOff>
      <xdr:row>209</xdr:row>
      <xdr:rowOff>309569</xdr:rowOff>
    </xdr:from>
    <xdr:to>
      <xdr:col>17</xdr:col>
      <xdr:colOff>912187</xdr:colOff>
      <xdr:row>236</xdr:row>
      <xdr:rowOff>232022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3B587F8D-9DA6-4975-8240-473C6F9690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474886</xdr:colOff>
      <xdr:row>51</xdr:row>
      <xdr:rowOff>93648</xdr:rowOff>
    </xdr:from>
    <xdr:to>
      <xdr:col>16</xdr:col>
      <xdr:colOff>421820</xdr:colOff>
      <xdr:row>68</xdr:row>
      <xdr:rowOff>124866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681E002B-405E-4F5D-9306-FE93D063DC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AFCF07F0-5EDA-4633-9E82-FF5DC64375E1}"/>
            </a:ext>
          </a:extLst>
        </xdr:cNvPr>
        <xdr:cNvSpPr/>
      </xdr:nvSpPr>
      <xdr:spPr>
        <a:xfrm>
          <a:off x="967629" y="61944443"/>
          <a:ext cx="5909422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6EE51EF8-83E5-4F25-9BB4-ACFDE19EC4B6}"/>
            </a:ext>
          </a:extLst>
        </xdr:cNvPr>
        <xdr:cNvSpPr/>
      </xdr:nvSpPr>
      <xdr:spPr>
        <a:xfrm>
          <a:off x="89647" y="619444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660122</xdr:colOff>
      <xdr:row>240</xdr:row>
      <xdr:rowOff>344771</xdr:rowOff>
    </xdr:from>
    <xdr:to>
      <xdr:col>15</xdr:col>
      <xdr:colOff>544929</xdr:colOff>
      <xdr:row>267</xdr:row>
      <xdr:rowOff>182825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E65AE3ED-A2DE-45B1-84E6-FE08C8F85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082B8ED5-DB5D-4258-9500-6CD75556F801}"/>
            </a:ext>
          </a:extLst>
        </xdr:cNvPr>
        <xdr:cNvSpPr/>
      </xdr:nvSpPr>
      <xdr:spPr>
        <a:xfrm>
          <a:off x="12285124" y="29488878"/>
          <a:ext cx="936754" cy="3743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1D95F33D-4E63-4F92-9878-21E3119BE541}"/>
            </a:ext>
          </a:extLst>
        </xdr:cNvPr>
        <xdr:cNvSpPr/>
      </xdr:nvSpPr>
      <xdr:spPr>
        <a:xfrm>
          <a:off x="967628" y="38627243"/>
          <a:ext cx="75762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9FF90330-FA6D-476C-889F-62C2DA63E344}"/>
            </a:ext>
          </a:extLst>
        </xdr:cNvPr>
        <xdr:cNvSpPr/>
      </xdr:nvSpPr>
      <xdr:spPr>
        <a:xfrm>
          <a:off x="89647" y="386272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D0EDD5CD-D427-4C57-B882-FE6324D18C7D}"/>
            </a:ext>
          </a:extLst>
        </xdr:cNvPr>
        <xdr:cNvSpPr/>
      </xdr:nvSpPr>
      <xdr:spPr>
        <a:xfrm>
          <a:off x="922004" y="34046070"/>
          <a:ext cx="8518392" cy="330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7DED7025-3947-4CC0-A57F-66082EFF5E2E}"/>
            </a:ext>
          </a:extLst>
        </xdr:cNvPr>
        <xdr:cNvSpPr/>
      </xdr:nvSpPr>
      <xdr:spPr>
        <a:xfrm>
          <a:off x="113855" y="34046069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2C5C8322-42BC-421B-91C8-79AE118F5761}"/>
            </a:ext>
          </a:extLst>
        </xdr:cNvPr>
        <xdr:cNvSpPr txBox="1"/>
      </xdr:nvSpPr>
      <xdr:spPr>
        <a:xfrm>
          <a:off x="104777" y="37298081"/>
          <a:ext cx="15746504" cy="49431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F27F7203-0463-42F4-9722-2044D4980909}"/>
            </a:ext>
          </a:extLst>
        </xdr:cNvPr>
        <xdr:cNvSpPr/>
      </xdr:nvSpPr>
      <xdr:spPr>
        <a:xfrm>
          <a:off x="114321" y="82952686"/>
          <a:ext cx="15726293" cy="35606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4FB9EDAC-8816-4707-869A-A3825F458E5E}"/>
            </a:ext>
          </a:extLst>
        </xdr:cNvPr>
        <xdr:cNvSpPr/>
      </xdr:nvSpPr>
      <xdr:spPr>
        <a:xfrm>
          <a:off x="104775" y="83381850"/>
          <a:ext cx="13864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977CB70E-61A7-4DBD-9AE3-DB83C2B55564}"/>
            </a:ext>
          </a:extLst>
        </xdr:cNvPr>
        <xdr:cNvSpPr/>
      </xdr:nvSpPr>
      <xdr:spPr>
        <a:xfrm>
          <a:off x="1223284" y="83972240"/>
          <a:ext cx="4606017" cy="5301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922B33A1-C0C1-4CCC-AEC5-1D46881FDFB6}"/>
            </a:ext>
          </a:extLst>
        </xdr:cNvPr>
        <xdr:cNvSpPr/>
      </xdr:nvSpPr>
      <xdr:spPr>
        <a:xfrm>
          <a:off x="109686" y="83966476"/>
          <a:ext cx="1247052" cy="3501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ABD12C3A-C0D1-49C7-AD49-61B2201DEBA2}"/>
            </a:ext>
          </a:extLst>
        </xdr:cNvPr>
        <xdr:cNvSpPr/>
      </xdr:nvSpPr>
      <xdr:spPr>
        <a:xfrm>
          <a:off x="7779123" y="83995036"/>
          <a:ext cx="4505485" cy="4849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2025 en relación al año 2024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D071442F-BDE4-481F-9BDB-343D949CE95B}"/>
            </a:ext>
          </a:extLst>
        </xdr:cNvPr>
        <xdr:cNvSpPr/>
      </xdr:nvSpPr>
      <xdr:spPr>
        <a:xfrm>
          <a:off x="6879452" y="83991450"/>
          <a:ext cx="1056553" cy="319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5B20673F-F254-4211-902A-D32912459163}"/>
            </a:ext>
          </a:extLst>
        </xdr:cNvPr>
        <xdr:cNvSpPr/>
      </xdr:nvSpPr>
      <xdr:spPr bwMode="auto">
        <a:xfrm>
          <a:off x="12342216" y="84741492"/>
          <a:ext cx="1381629" cy="64060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688383</xdr:colOff>
      <xdr:row>326</xdr:row>
      <xdr:rowOff>303878</xdr:rowOff>
    </xdr:from>
    <xdr:to>
      <xdr:col>18</xdr:col>
      <xdr:colOff>1</xdr:colOff>
      <xdr:row>331</xdr:row>
      <xdr:rowOff>56031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6AE817C8-54A8-407E-8703-308A81D2C01E}"/>
            </a:ext>
          </a:extLst>
        </xdr:cNvPr>
        <xdr:cNvSpPr txBox="1"/>
      </xdr:nvSpPr>
      <xdr:spPr>
        <a:xfrm>
          <a:off x="13851933" y="84295328"/>
          <a:ext cx="1988143" cy="147617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incremento de 5,7 puntos porcentuales entre los meses de enero a octubre de 2025 frente a lo registrado en el mismo periodo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224116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AF93D86-44E9-41B8-AED4-DF8404A97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81" y="67234"/>
          <a:ext cx="5959387" cy="671232"/>
        </a:xfrm>
        <a:prstGeom prst="rect">
          <a:avLst/>
        </a:prstGeom>
      </xdr:spPr>
    </xdr:pic>
    <xdr:clientData/>
  </xdr:twoCellAnchor>
  <xdr:twoCellAnchor editAs="oneCell">
    <xdr:from>
      <xdr:col>11</xdr:col>
      <xdr:colOff>107156</xdr:colOff>
      <xdr:row>173</xdr:row>
      <xdr:rowOff>333376</xdr:rowOff>
    </xdr:from>
    <xdr:to>
      <xdr:col>17</xdr:col>
      <xdr:colOff>607219</xdr:colOff>
      <xdr:row>206</xdr:row>
      <xdr:rowOff>169862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863C558-3688-449B-8C72-7311AB15F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94056" y="46339126"/>
          <a:ext cx="5910263" cy="79613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119567</v>
          </cell>
          <cell r="E30">
            <v>23432</v>
          </cell>
        </row>
        <row r="32">
          <cell r="O32">
            <v>28273</v>
          </cell>
        </row>
        <row r="33">
          <cell r="O33">
            <v>25897</v>
          </cell>
        </row>
        <row r="34">
          <cell r="O34">
            <v>79638</v>
          </cell>
        </row>
        <row r="35">
          <cell r="O35">
            <v>9191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99349</v>
          </cell>
          <cell r="E66">
            <v>17373</v>
          </cell>
          <cell r="F66">
            <v>16188</v>
          </cell>
          <cell r="G66">
            <v>9787</v>
          </cell>
          <cell r="H66">
            <v>302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183</v>
          </cell>
          <cell r="O104">
            <v>48</v>
          </cell>
          <cell r="P104">
            <v>261</v>
          </cell>
          <cell r="Q104">
            <v>152</v>
          </cell>
        </row>
        <row r="105">
          <cell r="M105" t="str">
            <v>Psicológica</v>
          </cell>
          <cell r="N105">
            <v>14814</v>
          </cell>
          <cell r="O105">
            <v>7006</v>
          </cell>
          <cell r="P105">
            <v>35345</v>
          </cell>
          <cell r="Q105">
            <v>5514</v>
          </cell>
        </row>
        <row r="106">
          <cell r="M106" t="str">
            <v>Física</v>
          </cell>
          <cell r="N106">
            <v>7822</v>
          </cell>
          <cell r="O106">
            <v>6210</v>
          </cell>
          <cell r="P106">
            <v>35265</v>
          </cell>
          <cell r="Q106">
            <v>3324</v>
          </cell>
        </row>
        <row r="107">
          <cell r="M107" t="str">
            <v>Sexual</v>
          </cell>
          <cell r="N107">
            <v>5454</v>
          </cell>
          <cell r="O107">
            <v>12633</v>
          </cell>
          <cell r="P107">
            <v>8767</v>
          </cell>
          <cell r="Q107">
            <v>201</v>
          </cell>
        </row>
        <row r="212">
          <cell r="M212" t="str">
            <v>Moquegua</v>
          </cell>
          <cell r="N212">
            <v>75</v>
          </cell>
        </row>
        <row r="213">
          <cell r="M213" t="str">
            <v>Tumbes</v>
          </cell>
          <cell r="N213">
            <v>83</v>
          </cell>
        </row>
        <row r="214">
          <cell r="M214" t="str">
            <v>Pasco</v>
          </cell>
          <cell r="N214">
            <v>110</v>
          </cell>
        </row>
        <row r="215">
          <cell r="M215" t="str">
            <v>Madre De Dios</v>
          </cell>
          <cell r="N215">
            <v>128</v>
          </cell>
        </row>
        <row r="216">
          <cell r="M216" t="str">
            <v>Huancavelica</v>
          </cell>
          <cell r="N216">
            <v>157</v>
          </cell>
        </row>
        <row r="217">
          <cell r="M217" t="str">
            <v>Apurimac</v>
          </cell>
          <cell r="N217">
            <v>167</v>
          </cell>
        </row>
        <row r="218">
          <cell r="M218" t="str">
            <v>Tacna</v>
          </cell>
          <cell r="N218">
            <v>173</v>
          </cell>
        </row>
        <row r="219">
          <cell r="M219" t="str">
            <v>Amazonas</v>
          </cell>
          <cell r="N219">
            <v>259</v>
          </cell>
        </row>
        <row r="220">
          <cell r="M220" t="str">
            <v>Callao</v>
          </cell>
          <cell r="N220">
            <v>261</v>
          </cell>
        </row>
        <row r="221">
          <cell r="M221" t="str">
            <v>Lambayeque</v>
          </cell>
          <cell r="N221">
            <v>276</v>
          </cell>
        </row>
        <row r="222">
          <cell r="M222" t="str">
            <v>Loreto</v>
          </cell>
          <cell r="N222">
            <v>298</v>
          </cell>
        </row>
        <row r="223">
          <cell r="M223" t="str">
            <v>Piura</v>
          </cell>
          <cell r="N223">
            <v>311</v>
          </cell>
        </row>
        <row r="224">
          <cell r="M224" t="str">
            <v>Ucayali</v>
          </cell>
          <cell r="N224">
            <v>314</v>
          </cell>
        </row>
        <row r="225">
          <cell r="M225" t="str">
            <v>Puno</v>
          </cell>
          <cell r="N225">
            <v>321</v>
          </cell>
        </row>
        <row r="226">
          <cell r="M226" t="str">
            <v>Cajamarca</v>
          </cell>
          <cell r="N226">
            <v>327</v>
          </cell>
        </row>
        <row r="227">
          <cell r="M227" t="str">
            <v>Ancash</v>
          </cell>
          <cell r="N227">
            <v>328</v>
          </cell>
        </row>
        <row r="228">
          <cell r="M228" t="str">
            <v>Ica</v>
          </cell>
          <cell r="N228">
            <v>352</v>
          </cell>
        </row>
        <row r="229">
          <cell r="M229" t="str">
            <v>Ayacucho</v>
          </cell>
          <cell r="N229">
            <v>423</v>
          </cell>
        </row>
        <row r="230">
          <cell r="M230" t="str">
            <v>Huanuco</v>
          </cell>
          <cell r="N230">
            <v>430</v>
          </cell>
        </row>
        <row r="231">
          <cell r="M231" t="str">
            <v>San Martin</v>
          </cell>
          <cell r="N231">
            <v>512</v>
          </cell>
        </row>
        <row r="232">
          <cell r="M232" t="str">
            <v>La Libertad</v>
          </cell>
          <cell r="N232">
            <v>573</v>
          </cell>
        </row>
        <row r="233">
          <cell r="M233" t="str">
            <v>Junin</v>
          </cell>
          <cell r="N233">
            <v>578</v>
          </cell>
        </row>
        <row r="234">
          <cell r="M234" t="str">
            <v>Cusco</v>
          </cell>
          <cell r="N234">
            <v>781</v>
          </cell>
        </row>
        <row r="235">
          <cell r="M235" t="str">
            <v>Arequipa</v>
          </cell>
          <cell r="N235">
            <v>874</v>
          </cell>
        </row>
        <row r="236">
          <cell r="M236" t="str">
            <v>Lima</v>
          </cell>
          <cell r="N236">
            <v>2986</v>
          </cell>
        </row>
        <row r="243">
          <cell r="J243" t="str">
            <v>Madre De Dios</v>
          </cell>
          <cell r="K243">
            <v>6185</v>
          </cell>
        </row>
        <row r="244">
          <cell r="J244" t="str">
            <v>Pasco</v>
          </cell>
          <cell r="K244">
            <v>6982</v>
          </cell>
        </row>
        <row r="245">
          <cell r="J245" t="str">
            <v>Moquegua</v>
          </cell>
          <cell r="K245">
            <v>7842</v>
          </cell>
        </row>
        <row r="246">
          <cell r="J246" t="str">
            <v>Amazonas</v>
          </cell>
          <cell r="K246">
            <v>9157</v>
          </cell>
        </row>
        <row r="247">
          <cell r="J247" t="str">
            <v>Tumbes</v>
          </cell>
          <cell r="K247">
            <v>9820</v>
          </cell>
        </row>
        <row r="248">
          <cell r="J248" t="str">
            <v>Huancavelica</v>
          </cell>
          <cell r="K248">
            <v>12177</v>
          </cell>
        </row>
        <row r="249">
          <cell r="J249" t="str">
            <v>Ucayali</v>
          </cell>
          <cell r="K249">
            <v>12994</v>
          </cell>
        </row>
        <row r="250">
          <cell r="J250" t="str">
            <v>Tacna</v>
          </cell>
          <cell r="K250">
            <v>13648</v>
          </cell>
        </row>
        <row r="251">
          <cell r="J251" t="str">
            <v>Loreto</v>
          </cell>
          <cell r="K251">
            <v>14912</v>
          </cell>
        </row>
        <row r="252">
          <cell r="J252" t="str">
            <v>Apurimac</v>
          </cell>
          <cell r="K252">
            <v>15813</v>
          </cell>
        </row>
        <row r="253">
          <cell r="J253" t="str">
            <v>Cajamarca</v>
          </cell>
          <cell r="K253">
            <v>18054</v>
          </cell>
        </row>
        <row r="254">
          <cell r="J254" t="str">
            <v>Callao</v>
          </cell>
          <cell r="K254">
            <v>18448</v>
          </cell>
        </row>
        <row r="255">
          <cell r="J255" t="str">
            <v>Lambayeque</v>
          </cell>
          <cell r="K255">
            <v>19259</v>
          </cell>
        </row>
        <row r="256">
          <cell r="J256" t="str">
            <v>Puno</v>
          </cell>
          <cell r="K256">
            <v>23485</v>
          </cell>
        </row>
        <row r="257">
          <cell r="J257" t="str">
            <v>Ayacucho</v>
          </cell>
          <cell r="K257">
            <v>24465</v>
          </cell>
        </row>
        <row r="258">
          <cell r="J258" t="str">
            <v>Huanuco</v>
          </cell>
          <cell r="K258">
            <v>25625</v>
          </cell>
        </row>
        <row r="259">
          <cell r="J259" t="str">
            <v>Ica</v>
          </cell>
          <cell r="K259">
            <v>30027</v>
          </cell>
        </row>
        <row r="260">
          <cell r="J260" t="str">
            <v>San Martin</v>
          </cell>
          <cell r="K260">
            <v>32858</v>
          </cell>
        </row>
        <row r="261">
          <cell r="J261" t="str">
            <v>Junin</v>
          </cell>
          <cell r="K261">
            <v>35270</v>
          </cell>
        </row>
        <row r="262">
          <cell r="J262" t="str">
            <v>Piura</v>
          </cell>
          <cell r="K262">
            <v>36740</v>
          </cell>
        </row>
        <row r="263">
          <cell r="J263" t="str">
            <v>La Libertad</v>
          </cell>
          <cell r="K263">
            <v>38671</v>
          </cell>
        </row>
        <row r="264">
          <cell r="J264" t="str">
            <v>Ancash</v>
          </cell>
          <cell r="K264">
            <v>40293</v>
          </cell>
        </row>
        <row r="265">
          <cell r="J265" t="str">
            <v>Cusco</v>
          </cell>
          <cell r="K265">
            <v>52197</v>
          </cell>
        </row>
        <row r="266">
          <cell r="J266" t="str">
            <v>Arequipa</v>
          </cell>
          <cell r="K266">
            <v>76974</v>
          </cell>
        </row>
        <row r="267">
          <cell r="J267" t="str">
            <v>Lima</v>
          </cell>
          <cell r="K267">
            <v>213907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87742-7614-49B9-AFBF-13D325CAEF66}">
  <sheetPr>
    <tabColor theme="1" tint="0.14999847407452621"/>
  </sheetPr>
  <dimension ref="B1:S346"/>
  <sheetViews>
    <sheetView showGridLines="0" tabSelected="1" view="pageBreakPreview" zoomScale="85" zoomScaleNormal="85" zoomScaleSheetLayoutView="85" workbookViewId="0">
      <selection activeCell="A380" sqref="A380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140625" style="2" customWidth="1"/>
    <col min="4" max="4" width="14.85546875" style="2" customWidth="1"/>
    <col min="5" max="5" width="13.5703125" style="2" customWidth="1"/>
    <col min="6" max="6" width="12.42578125" style="2" customWidth="1"/>
    <col min="7" max="7" width="14.5703125" style="2" customWidth="1"/>
    <col min="8" max="8" width="15.42578125" style="2" customWidth="1"/>
    <col min="9" max="9" width="12.85546875" style="2" customWidth="1"/>
    <col min="10" max="10" width="12.140625" style="2" customWidth="1"/>
    <col min="11" max="11" width="14.140625" style="2" customWidth="1"/>
    <col min="12" max="12" width="15.7109375" style="2" customWidth="1"/>
    <col min="13" max="13" width="12.140625" style="2" customWidth="1"/>
    <col min="14" max="14" width="14.140625" style="2" customWidth="1"/>
    <col min="15" max="15" width="13.140625" style="2" customWidth="1"/>
    <col min="16" max="16" width="13.5703125" style="2" customWidth="1"/>
    <col min="17" max="17" width="12.42578125" style="2" customWidth="1"/>
    <col min="18" max="18" width="14.140625" style="2" customWidth="1"/>
    <col min="19" max="19" width="1.140625" style="2" customWidth="1"/>
    <col min="20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 x14ac:dyDescent="0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 x14ac:dyDescent="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2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2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25">
      <c r="B16" s="22"/>
      <c r="C16" s="1"/>
      <c r="D16" s="1"/>
      <c r="E16" s="1"/>
      <c r="F16" s="17"/>
      <c r="G16" s="17"/>
    </row>
    <row r="17" spans="2:19" ht="32.25" customHeight="1" x14ac:dyDescent="0.2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27" customHeight="1" x14ac:dyDescent="0.25">
      <c r="B18" s="33" t="s">
        <v>10</v>
      </c>
      <c r="C18" s="34">
        <f>SUM(D18:E18)</f>
        <v>14723</v>
      </c>
      <c r="D18" s="35">
        <v>12468</v>
      </c>
      <c r="E18" s="35">
        <v>2255</v>
      </c>
      <c r="F18" s="36"/>
      <c r="G18" s="37"/>
      <c r="M18" s="38" t="s">
        <v>10</v>
      </c>
      <c r="N18" s="34">
        <f>SUM(O18:R18)</f>
        <v>14723</v>
      </c>
      <c r="O18" s="35">
        <v>78</v>
      </c>
      <c r="P18" s="35">
        <v>6507</v>
      </c>
      <c r="Q18" s="35">
        <v>5452</v>
      </c>
      <c r="R18" s="35">
        <v>2686</v>
      </c>
    </row>
    <row r="19" spans="2:19" ht="27.75" customHeight="1" x14ac:dyDescent="0.25">
      <c r="B19" s="33" t="s">
        <v>11</v>
      </c>
      <c r="C19" s="34">
        <f>SUM(D19:E19)</f>
        <v>13616</v>
      </c>
      <c r="D19" s="35">
        <v>11388</v>
      </c>
      <c r="E19" s="35">
        <v>2228</v>
      </c>
      <c r="F19" s="36"/>
      <c r="G19" s="37"/>
      <c r="M19" s="38" t="s">
        <v>11</v>
      </c>
      <c r="N19" s="34">
        <f t="shared" ref="N19:N29" si="0">SUM(O19:R19)</f>
        <v>13616</v>
      </c>
      <c r="O19" s="35">
        <v>66</v>
      </c>
      <c r="P19" s="35">
        <v>5995</v>
      </c>
      <c r="Q19" s="35">
        <v>5142</v>
      </c>
      <c r="R19" s="35">
        <v>2413</v>
      </c>
    </row>
    <row r="20" spans="2:19" ht="27.75" customHeight="1" x14ac:dyDescent="0.25">
      <c r="B20" s="33" t="s">
        <v>12</v>
      </c>
      <c r="C20" s="34">
        <f t="shared" ref="C20:C29" si="1">SUM(D20:E20)</f>
        <v>14691</v>
      </c>
      <c r="D20" s="35">
        <v>12282</v>
      </c>
      <c r="E20" s="35">
        <v>2409</v>
      </c>
      <c r="F20" s="36"/>
      <c r="G20" s="37"/>
      <c r="M20" s="38" t="s">
        <v>12</v>
      </c>
      <c r="N20" s="34">
        <f t="shared" si="0"/>
        <v>14691</v>
      </c>
      <c r="O20" s="35">
        <v>58</v>
      </c>
      <c r="P20" s="35">
        <v>6564</v>
      </c>
      <c r="Q20" s="35">
        <v>5440</v>
      </c>
      <c r="R20" s="35">
        <v>2629</v>
      </c>
    </row>
    <row r="21" spans="2:19" ht="28.5" customHeight="1" x14ac:dyDescent="0.25">
      <c r="B21" s="33" t="s">
        <v>13</v>
      </c>
      <c r="C21" s="34">
        <f t="shared" si="1"/>
        <v>14546</v>
      </c>
      <c r="D21" s="35">
        <v>12221</v>
      </c>
      <c r="E21" s="35">
        <v>2325</v>
      </c>
      <c r="F21" s="36"/>
      <c r="G21" s="37"/>
      <c r="M21" s="38" t="s">
        <v>13</v>
      </c>
      <c r="N21" s="34">
        <f t="shared" si="0"/>
        <v>14546</v>
      </c>
      <c r="O21" s="35">
        <v>51</v>
      </c>
      <c r="P21" s="35">
        <v>6451</v>
      </c>
      <c r="Q21" s="35">
        <v>5337</v>
      </c>
      <c r="R21" s="35">
        <v>2707</v>
      </c>
    </row>
    <row r="22" spans="2:19" ht="28.5" customHeight="1" x14ac:dyDescent="0.25">
      <c r="B22" s="33" t="s">
        <v>14</v>
      </c>
      <c r="C22" s="34">
        <f t="shared" si="1"/>
        <v>14156</v>
      </c>
      <c r="D22" s="35">
        <v>11969</v>
      </c>
      <c r="E22" s="35">
        <v>2187</v>
      </c>
      <c r="F22" s="36"/>
      <c r="G22" s="39"/>
      <c r="M22" s="38" t="s">
        <v>14</v>
      </c>
      <c r="N22" s="34">
        <f t="shared" si="0"/>
        <v>14156</v>
      </c>
      <c r="O22" s="35">
        <v>58</v>
      </c>
      <c r="P22" s="35">
        <v>6276</v>
      </c>
      <c r="Q22" s="35">
        <v>5131</v>
      </c>
      <c r="R22" s="35">
        <v>2691</v>
      </c>
    </row>
    <row r="23" spans="2:19" ht="28.5" customHeight="1" x14ac:dyDescent="0.25">
      <c r="B23" s="33" t="s">
        <v>15</v>
      </c>
      <c r="C23" s="34">
        <f t="shared" si="1"/>
        <v>14401</v>
      </c>
      <c r="D23" s="35">
        <v>12054</v>
      </c>
      <c r="E23" s="35">
        <v>2347</v>
      </c>
      <c r="F23" s="36"/>
      <c r="G23" s="40"/>
      <c r="M23" s="41" t="s">
        <v>15</v>
      </c>
      <c r="N23" s="34">
        <f t="shared" si="0"/>
        <v>14401</v>
      </c>
      <c r="O23" s="42">
        <v>75</v>
      </c>
      <c r="P23" s="42">
        <v>6162</v>
      </c>
      <c r="Q23" s="42">
        <v>5329</v>
      </c>
      <c r="R23" s="42">
        <v>2835</v>
      </c>
    </row>
    <row r="24" spans="2:19" ht="28.5" customHeight="1" x14ac:dyDescent="0.25">
      <c r="B24" s="33" t="s">
        <v>16</v>
      </c>
      <c r="C24" s="34">
        <f t="shared" si="1"/>
        <v>13785</v>
      </c>
      <c r="D24" s="35">
        <v>11386</v>
      </c>
      <c r="E24" s="35">
        <v>2399</v>
      </c>
      <c r="F24" s="36"/>
      <c r="G24" s="40"/>
      <c r="M24" s="38" t="s">
        <v>16</v>
      </c>
      <c r="N24" s="34">
        <f t="shared" si="0"/>
        <v>13785</v>
      </c>
      <c r="O24" s="35">
        <v>78</v>
      </c>
      <c r="P24" s="35">
        <v>5992</v>
      </c>
      <c r="Q24" s="35">
        <v>5125</v>
      </c>
      <c r="R24" s="35">
        <v>2590</v>
      </c>
    </row>
    <row r="25" spans="2:19" ht="28.5" customHeight="1" x14ac:dyDescent="0.25">
      <c r="B25" s="33" t="s">
        <v>17</v>
      </c>
      <c r="C25" s="34">
        <f t="shared" si="1"/>
        <v>13818</v>
      </c>
      <c r="D25" s="35">
        <v>11489</v>
      </c>
      <c r="E25" s="35">
        <v>2329</v>
      </c>
      <c r="F25" s="36"/>
      <c r="G25" s="40"/>
      <c r="M25" s="38" t="s">
        <v>17</v>
      </c>
      <c r="N25" s="34">
        <f t="shared" si="0"/>
        <v>13818</v>
      </c>
      <c r="O25" s="35">
        <v>73</v>
      </c>
      <c r="P25" s="35">
        <v>6033</v>
      </c>
      <c r="Q25" s="35">
        <v>5052</v>
      </c>
      <c r="R25" s="35">
        <v>2660</v>
      </c>
    </row>
    <row r="26" spans="2:19" ht="28.5" customHeight="1" x14ac:dyDescent="0.25">
      <c r="B26" s="33" t="s">
        <v>18</v>
      </c>
      <c r="C26" s="34">
        <f t="shared" si="1"/>
        <v>14755</v>
      </c>
      <c r="D26" s="35">
        <v>12281</v>
      </c>
      <c r="E26" s="35">
        <v>2474</v>
      </c>
      <c r="F26" s="36"/>
      <c r="G26" s="40"/>
      <c r="M26" s="38" t="s">
        <v>18</v>
      </c>
      <c r="N26" s="34">
        <f t="shared" si="0"/>
        <v>14755</v>
      </c>
      <c r="O26" s="35">
        <v>47</v>
      </c>
      <c r="P26" s="35">
        <v>6342</v>
      </c>
      <c r="Q26" s="35">
        <v>5344</v>
      </c>
      <c r="R26" s="35">
        <v>3022</v>
      </c>
    </row>
    <row r="27" spans="2:19" ht="28.5" customHeight="1" thickBot="1" x14ac:dyDescent="0.3">
      <c r="B27" s="33" t="s">
        <v>19</v>
      </c>
      <c r="C27" s="34">
        <f t="shared" si="1"/>
        <v>14508</v>
      </c>
      <c r="D27" s="42">
        <v>12029</v>
      </c>
      <c r="E27" s="42">
        <v>2479</v>
      </c>
      <c r="F27" s="36"/>
      <c r="G27" s="40"/>
      <c r="M27" s="38" t="s">
        <v>19</v>
      </c>
      <c r="N27" s="34">
        <f t="shared" si="0"/>
        <v>14508</v>
      </c>
      <c r="O27" s="35">
        <v>60</v>
      </c>
      <c r="P27" s="35">
        <v>6357</v>
      </c>
      <c r="Q27" s="35">
        <v>5269</v>
      </c>
      <c r="R27" s="35">
        <v>2822</v>
      </c>
    </row>
    <row r="28" spans="2:19" ht="28.15" hidden="1" customHeight="1" x14ac:dyDescent="0.25">
      <c r="B28" s="33" t="s">
        <v>20</v>
      </c>
      <c r="C28" s="34">
        <f t="shared" si="1"/>
        <v>0</v>
      </c>
      <c r="D28" s="35"/>
      <c r="E28" s="35"/>
      <c r="F28" s="36"/>
      <c r="G28" s="40"/>
      <c r="M28" s="38" t="s">
        <v>20</v>
      </c>
      <c r="N28" s="34">
        <f t="shared" si="0"/>
        <v>0</v>
      </c>
      <c r="O28" s="35"/>
      <c r="P28" s="35"/>
      <c r="Q28" s="35"/>
      <c r="R28" s="35"/>
    </row>
    <row r="29" spans="2:19" ht="28.5" hidden="1" customHeight="1" thickBot="1" x14ac:dyDescent="0.3">
      <c r="B29" s="33" t="s">
        <v>21</v>
      </c>
      <c r="C29" s="34">
        <f t="shared" si="1"/>
        <v>0</v>
      </c>
      <c r="D29" s="35"/>
      <c r="E29" s="35"/>
      <c r="F29" s="36"/>
      <c r="G29" s="40"/>
      <c r="M29" s="38" t="s">
        <v>21</v>
      </c>
      <c r="N29" s="34">
        <f t="shared" si="0"/>
        <v>0</v>
      </c>
      <c r="O29" s="35"/>
      <c r="P29" s="35"/>
      <c r="Q29" s="35"/>
      <c r="R29" s="35"/>
    </row>
    <row r="30" spans="2:19" ht="24.75" customHeight="1" x14ac:dyDescent="0.25">
      <c r="B30" s="43" t="s">
        <v>3</v>
      </c>
      <c r="C30" s="44">
        <f>SUM(C18:C29)</f>
        <v>142999</v>
      </c>
      <c r="D30" s="45">
        <f>SUM(D18:D29)</f>
        <v>119567</v>
      </c>
      <c r="E30" s="45">
        <f>SUM(E18:E29)</f>
        <v>23432</v>
      </c>
      <c r="F30" s="40"/>
      <c r="G30" s="46"/>
      <c r="M30" s="47" t="s">
        <v>3</v>
      </c>
      <c r="N30" s="44">
        <f>SUM(N18:N29)</f>
        <v>142999</v>
      </c>
      <c r="O30" s="44">
        <f>SUM(O18:O29)</f>
        <v>644</v>
      </c>
      <c r="P30" s="44">
        <f>SUM(P18:P29)</f>
        <v>62679</v>
      </c>
      <c r="Q30" s="44">
        <f>SUM(Q18:Q29)</f>
        <v>52621</v>
      </c>
      <c r="R30" s="44">
        <f>SUM(R18:R29)</f>
        <v>27055</v>
      </c>
    </row>
    <row r="31" spans="2:19" ht="22.5" customHeight="1" thickBot="1" x14ac:dyDescent="0.3">
      <c r="B31" s="48" t="s">
        <v>22</v>
      </c>
      <c r="C31" s="49">
        <f>C30/$C30</f>
        <v>1</v>
      </c>
      <c r="D31" s="49">
        <f>D30/$C30</f>
        <v>0.83613871425674302</v>
      </c>
      <c r="E31" s="49">
        <f>E30/$C30</f>
        <v>0.16386128574325695</v>
      </c>
      <c r="F31" s="1"/>
      <c r="M31" s="48" t="s">
        <v>22</v>
      </c>
      <c r="N31" s="50">
        <f>N30/$N30</f>
        <v>1</v>
      </c>
      <c r="O31" s="50">
        <f>O30/$N30</f>
        <v>4.503527996699278E-3</v>
      </c>
      <c r="P31" s="50">
        <f>P30/$N30</f>
        <v>0.43831775047377952</v>
      </c>
      <c r="Q31" s="50">
        <f>Q30/$N30</f>
        <v>0.36798159427688304</v>
      </c>
      <c r="R31" s="50">
        <f>R30/$N30</f>
        <v>0.18919712725263813</v>
      </c>
    </row>
    <row r="32" spans="2:19" x14ac:dyDescent="0.25">
      <c r="B32" s="1"/>
      <c r="C32" s="1"/>
      <c r="D32" s="1"/>
      <c r="E32" s="1"/>
      <c r="F32" s="1"/>
      <c r="G32" s="1"/>
      <c r="N32" s="51" t="s">
        <v>23</v>
      </c>
      <c r="O32" s="52">
        <f>+D48+E48</f>
        <v>28273</v>
      </c>
      <c r="P32" s="53">
        <f>O32/O$36</f>
        <v>0.19771466933335199</v>
      </c>
      <c r="S32" s="1"/>
    </row>
    <row r="33" spans="2:18" ht="23.25" customHeight="1" x14ac:dyDescent="0.25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25897</v>
      </c>
      <c r="P33" s="53">
        <f>O33/O$36</f>
        <v>0.18109916852565403</v>
      </c>
      <c r="Q33" s="55"/>
      <c r="R33" s="55"/>
    </row>
    <row r="34" spans="2:18" ht="21.7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79638</v>
      </c>
      <c r="P34" s="53">
        <f>O34/O$36</f>
        <v>0.55691298540549239</v>
      </c>
      <c r="Q34" s="55"/>
      <c r="R34" s="55"/>
    </row>
    <row r="35" spans="2:18" ht="32.25" customHeight="1" x14ac:dyDescent="0.25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9191</v>
      </c>
      <c r="P35" s="53">
        <f>O35/O$36</f>
        <v>6.4273176735501647E-2</v>
      </c>
      <c r="Q35" s="55"/>
      <c r="R35" s="55"/>
    </row>
    <row r="36" spans="2:18" ht="22.5" customHeight="1" x14ac:dyDescent="0.25">
      <c r="B36" s="38" t="s">
        <v>10</v>
      </c>
      <c r="C36" s="34">
        <f>SUM(D36:K36)</f>
        <v>14723</v>
      </c>
      <c r="D36" s="35">
        <v>859</v>
      </c>
      <c r="E36" s="35">
        <v>1854</v>
      </c>
      <c r="F36" s="35">
        <v>2353</v>
      </c>
      <c r="G36" s="60">
        <v>1983</v>
      </c>
      <c r="H36" s="35">
        <v>2921</v>
      </c>
      <c r="I36" s="35">
        <v>2342</v>
      </c>
      <c r="J36" s="35">
        <v>1394</v>
      </c>
      <c r="K36" s="35">
        <v>1017</v>
      </c>
      <c r="L36" s="1"/>
      <c r="M36" s="55"/>
      <c r="N36" s="61" t="s">
        <v>3</v>
      </c>
      <c r="O36" s="52">
        <f>SUM(O32:O35)</f>
        <v>142999</v>
      </c>
      <c r="P36" s="62">
        <f>SUM(P32:P35)</f>
        <v>1</v>
      </c>
      <c r="Q36" s="55"/>
      <c r="R36" s="55"/>
    </row>
    <row r="37" spans="2:18" ht="23.25" customHeight="1" x14ac:dyDescent="0.25">
      <c r="B37" s="38" t="s">
        <v>11</v>
      </c>
      <c r="C37" s="34">
        <f t="shared" ref="C37:C47" si="2">SUM(D37:K37)</f>
        <v>13616</v>
      </c>
      <c r="D37" s="35">
        <v>916</v>
      </c>
      <c r="E37" s="35">
        <v>1771</v>
      </c>
      <c r="F37" s="35">
        <v>2293</v>
      </c>
      <c r="G37" s="35">
        <v>1827</v>
      </c>
      <c r="H37" s="35">
        <v>2651</v>
      </c>
      <c r="I37" s="35">
        <v>2019</v>
      </c>
      <c r="J37" s="35">
        <v>1251</v>
      </c>
      <c r="K37" s="35">
        <v>888</v>
      </c>
      <c r="L37" s="1"/>
      <c r="M37" s="55"/>
      <c r="Q37" s="55"/>
      <c r="R37" s="55"/>
    </row>
    <row r="38" spans="2:18" ht="23.25" customHeight="1" x14ac:dyDescent="0.25">
      <c r="B38" s="38" t="s">
        <v>12</v>
      </c>
      <c r="C38" s="34">
        <f t="shared" si="2"/>
        <v>14691</v>
      </c>
      <c r="D38" s="35">
        <v>999</v>
      </c>
      <c r="E38" s="35">
        <v>1872</v>
      </c>
      <c r="F38" s="35">
        <v>2442</v>
      </c>
      <c r="G38" s="35">
        <v>1994</v>
      </c>
      <c r="H38" s="35">
        <v>2835</v>
      </c>
      <c r="I38" s="35">
        <v>2277</v>
      </c>
      <c r="J38" s="35">
        <v>1375</v>
      </c>
      <c r="K38" s="35">
        <v>897</v>
      </c>
      <c r="L38" s="1"/>
      <c r="M38" s="55"/>
      <c r="Q38" s="55"/>
      <c r="R38" s="55"/>
    </row>
    <row r="39" spans="2:18" ht="23.25" customHeight="1" x14ac:dyDescent="0.25">
      <c r="B39" s="38" t="s">
        <v>13</v>
      </c>
      <c r="C39" s="34">
        <f t="shared" si="2"/>
        <v>14546</v>
      </c>
      <c r="D39" s="35">
        <v>987</v>
      </c>
      <c r="E39" s="35">
        <v>1850</v>
      </c>
      <c r="F39" s="35">
        <v>2533</v>
      </c>
      <c r="G39" s="35">
        <v>2008</v>
      </c>
      <c r="H39" s="35">
        <v>2865</v>
      </c>
      <c r="I39" s="35">
        <v>2068</v>
      </c>
      <c r="J39" s="35">
        <v>1273</v>
      </c>
      <c r="K39" s="35">
        <v>962</v>
      </c>
      <c r="L39" s="1"/>
      <c r="M39" s="55"/>
      <c r="N39" s="63"/>
      <c r="O39" s="63"/>
      <c r="P39" s="63"/>
      <c r="Q39" s="55"/>
      <c r="R39" s="55"/>
    </row>
    <row r="40" spans="2:18" ht="23.25" customHeight="1" x14ac:dyDescent="0.25">
      <c r="B40" s="38" t="s">
        <v>14</v>
      </c>
      <c r="C40" s="34">
        <f t="shared" si="2"/>
        <v>14156</v>
      </c>
      <c r="D40" s="35">
        <v>934</v>
      </c>
      <c r="E40" s="35">
        <v>1812</v>
      </c>
      <c r="F40" s="35">
        <v>2624</v>
      </c>
      <c r="G40" s="35">
        <v>1865</v>
      </c>
      <c r="H40" s="35">
        <v>2747</v>
      </c>
      <c r="I40" s="35">
        <v>2069</v>
      </c>
      <c r="J40" s="35">
        <v>1246</v>
      </c>
      <c r="K40" s="35">
        <v>859</v>
      </c>
      <c r="L40" s="1"/>
      <c r="M40" s="55"/>
      <c r="N40" s="63"/>
      <c r="O40" s="63"/>
      <c r="P40" s="63"/>
      <c r="Q40" s="55"/>
      <c r="R40" s="55"/>
    </row>
    <row r="41" spans="2:18" ht="23.25" customHeight="1" x14ac:dyDescent="0.25">
      <c r="B41" s="38" t="s">
        <v>15</v>
      </c>
      <c r="C41" s="34">
        <f t="shared" si="2"/>
        <v>14401</v>
      </c>
      <c r="D41" s="35">
        <v>944</v>
      </c>
      <c r="E41" s="35">
        <v>1942</v>
      </c>
      <c r="F41" s="35">
        <v>2832</v>
      </c>
      <c r="G41" s="35">
        <v>1793</v>
      </c>
      <c r="H41" s="35">
        <v>2720</v>
      </c>
      <c r="I41" s="35">
        <v>2097</v>
      </c>
      <c r="J41" s="35">
        <v>1204</v>
      </c>
      <c r="K41" s="35">
        <v>869</v>
      </c>
      <c r="L41" s="1"/>
      <c r="M41" s="55"/>
      <c r="N41" s="63"/>
      <c r="O41" s="63"/>
      <c r="P41" s="63"/>
      <c r="Q41" s="55"/>
      <c r="R41" s="1"/>
    </row>
    <row r="42" spans="2:18" ht="23.25" customHeight="1" x14ac:dyDescent="0.25">
      <c r="B42" s="41" t="s">
        <v>16</v>
      </c>
      <c r="C42" s="34">
        <f t="shared" si="2"/>
        <v>13785</v>
      </c>
      <c r="D42" s="42">
        <v>1033</v>
      </c>
      <c r="E42" s="42">
        <v>1848</v>
      </c>
      <c r="F42" s="42">
        <v>2544</v>
      </c>
      <c r="G42" s="42">
        <v>1779</v>
      </c>
      <c r="H42" s="42">
        <v>2547</v>
      </c>
      <c r="I42" s="42">
        <v>2006</v>
      </c>
      <c r="J42" s="42">
        <v>1163</v>
      </c>
      <c r="K42" s="42">
        <v>865</v>
      </c>
      <c r="L42" s="1"/>
      <c r="M42" s="55"/>
      <c r="N42" s="55"/>
      <c r="O42" s="63"/>
      <c r="P42" s="55"/>
      <c r="Q42" s="1"/>
      <c r="R42" s="1"/>
    </row>
    <row r="43" spans="2:18" ht="23.25" customHeight="1" x14ac:dyDescent="0.25">
      <c r="B43" s="38" t="s">
        <v>17</v>
      </c>
      <c r="C43" s="34">
        <f t="shared" si="2"/>
        <v>13818</v>
      </c>
      <c r="D43" s="35">
        <v>901</v>
      </c>
      <c r="E43" s="35">
        <v>1782</v>
      </c>
      <c r="F43" s="35">
        <v>2599</v>
      </c>
      <c r="G43" s="35">
        <v>1747</v>
      </c>
      <c r="H43" s="35">
        <v>2658</v>
      </c>
      <c r="I43" s="35">
        <v>1960</v>
      </c>
      <c r="J43" s="35">
        <v>1255</v>
      </c>
      <c r="K43" s="35">
        <v>916</v>
      </c>
      <c r="L43" s="1"/>
      <c r="M43" s="55"/>
      <c r="N43" s="55"/>
      <c r="O43" s="63"/>
      <c r="P43" s="55"/>
      <c r="Q43" s="1"/>
      <c r="R43" s="1"/>
    </row>
    <row r="44" spans="2:18" ht="23.25" customHeight="1" x14ac:dyDescent="0.25">
      <c r="B44" s="38" t="s">
        <v>18</v>
      </c>
      <c r="C44" s="34">
        <f t="shared" si="2"/>
        <v>14755</v>
      </c>
      <c r="D44" s="35">
        <v>1037</v>
      </c>
      <c r="E44" s="35">
        <v>1953</v>
      </c>
      <c r="F44" s="35">
        <v>2878</v>
      </c>
      <c r="G44" s="35">
        <v>1883</v>
      </c>
      <c r="H44" s="35">
        <v>2722</v>
      </c>
      <c r="I44" s="35">
        <v>2012</v>
      </c>
      <c r="J44" s="35">
        <v>1317</v>
      </c>
      <c r="K44" s="35">
        <v>953</v>
      </c>
      <c r="L44" s="1"/>
      <c r="M44" s="55"/>
      <c r="N44" s="55"/>
      <c r="O44" s="63"/>
      <c r="P44" s="55"/>
      <c r="Q44" s="1"/>
      <c r="R44" s="1"/>
    </row>
    <row r="45" spans="2:18" ht="23.25" customHeight="1" thickBot="1" x14ac:dyDescent="0.3">
      <c r="B45" s="38" t="s">
        <v>19</v>
      </c>
      <c r="C45" s="34">
        <f t="shared" si="2"/>
        <v>14508</v>
      </c>
      <c r="D45" s="35">
        <v>1029</v>
      </c>
      <c r="E45" s="35">
        <v>1950</v>
      </c>
      <c r="F45" s="35">
        <v>2799</v>
      </c>
      <c r="G45" s="35">
        <v>1860</v>
      </c>
      <c r="H45" s="35">
        <v>2636</v>
      </c>
      <c r="I45" s="35">
        <v>2018</v>
      </c>
      <c r="J45" s="35">
        <v>1251</v>
      </c>
      <c r="K45" s="35">
        <v>965</v>
      </c>
      <c r="L45" s="1"/>
      <c r="M45" s="55"/>
      <c r="N45" s="55"/>
      <c r="O45" s="55"/>
      <c r="P45" s="55"/>
      <c r="Q45" s="1"/>
      <c r="R45" s="1"/>
    </row>
    <row r="46" spans="2:18" ht="23.25" hidden="1" customHeight="1" x14ac:dyDescent="0.25">
      <c r="B46" s="38" t="s">
        <v>20</v>
      </c>
      <c r="C46" s="34">
        <f t="shared" si="2"/>
        <v>0</v>
      </c>
      <c r="D46" s="35"/>
      <c r="E46" s="35"/>
      <c r="F46" s="35"/>
      <c r="G46" s="35"/>
      <c r="H46" s="35"/>
      <c r="I46" s="35"/>
      <c r="J46" s="35"/>
      <c r="K46" s="35"/>
      <c r="L46" s="1"/>
      <c r="M46" s="1"/>
      <c r="N46" s="1"/>
      <c r="O46" s="1"/>
      <c r="P46" s="1"/>
      <c r="Q46" s="1"/>
      <c r="R46" s="1"/>
    </row>
    <row r="47" spans="2:18" ht="23.25" hidden="1" customHeight="1" thickBot="1" x14ac:dyDescent="0.3">
      <c r="B47" s="38" t="s">
        <v>21</v>
      </c>
      <c r="C47" s="34">
        <f t="shared" si="2"/>
        <v>0</v>
      </c>
      <c r="D47" s="35"/>
      <c r="E47" s="35"/>
      <c r="F47" s="35"/>
      <c r="G47" s="35"/>
      <c r="H47" s="35"/>
      <c r="I47" s="35"/>
      <c r="J47" s="35"/>
      <c r="K47" s="35"/>
      <c r="L47" s="1"/>
      <c r="M47" s="1"/>
      <c r="N47" s="1"/>
      <c r="O47" s="1"/>
      <c r="P47" s="1"/>
      <c r="Q47" s="1"/>
      <c r="R47" s="1"/>
    </row>
    <row r="48" spans="2:18" ht="23.25" customHeight="1" x14ac:dyDescent="0.25">
      <c r="B48" s="47" t="s">
        <v>3</v>
      </c>
      <c r="C48" s="44">
        <f t="shared" ref="C48:K48" si="3">SUM(C36:C47)</f>
        <v>142999</v>
      </c>
      <c r="D48" s="44">
        <f t="shared" si="3"/>
        <v>9639</v>
      </c>
      <c r="E48" s="44">
        <f t="shared" si="3"/>
        <v>18634</v>
      </c>
      <c r="F48" s="44">
        <f t="shared" si="3"/>
        <v>25897</v>
      </c>
      <c r="G48" s="44">
        <f t="shared" si="3"/>
        <v>18739</v>
      </c>
      <c r="H48" s="44">
        <f t="shared" si="3"/>
        <v>27302</v>
      </c>
      <c r="I48" s="44">
        <f t="shared" si="3"/>
        <v>20868</v>
      </c>
      <c r="J48" s="44">
        <f t="shared" si="3"/>
        <v>12729</v>
      </c>
      <c r="K48" s="44">
        <f t="shared" si="3"/>
        <v>9191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">
      <c r="B49" s="48" t="s">
        <v>22</v>
      </c>
      <c r="C49" s="50">
        <f t="shared" ref="C49:K49" si="4">C48/$C30</f>
        <v>1</v>
      </c>
      <c r="D49" s="50">
        <f t="shared" si="4"/>
        <v>6.7406065776683746E-2</v>
      </c>
      <c r="E49" s="50">
        <f t="shared" si="4"/>
        <v>0.13030860355666823</v>
      </c>
      <c r="F49" s="50">
        <f t="shared" si="4"/>
        <v>0.18109916852565403</v>
      </c>
      <c r="G49" s="50">
        <f t="shared" si="4"/>
        <v>0.13104287442569529</v>
      </c>
      <c r="H49" s="50">
        <f t="shared" si="4"/>
        <v>0.1909244120588256</v>
      </c>
      <c r="I49" s="50">
        <f t="shared" si="4"/>
        <v>0.14593109042720578</v>
      </c>
      <c r="J49" s="50">
        <f t="shared" si="4"/>
        <v>8.901460849376569E-2</v>
      </c>
      <c r="K49" s="50">
        <f t="shared" si="4"/>
        <v>6.4273176735501647E-2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75" x14ac:dyDescent="0.25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25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25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22.5" customHeight="1" x14ac:dyDescent="0.25">
      <c r="B54" s="38" t="s">
        <v>10</v>
      </c>
      <c r="C54" s="34">
        <f>SUM(D54:H54)</f>
        <v>14723</v>
      </c>
      <c r="D54" s="35">
        <v>10285</v>
      </c>
      <c r="E54" s="35">
        <v>1866</v>
      </c>
      <c r="F54" s="35">
        <v>1664</v>
      </c>
      <c r="G54" s="35">
        <v>873</v>
      </c>
      <c r="H54" s="35">
        <v>35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3.25" customHeight="1" x14ac:dyDescent="0.25">
      <c r="B55" s="38" t="s">
        <v>11</v>
      </c>
      <c r="C55" s="34">
        <f t="shared" ref="C55:C65" si="5">SUM(D55:H55)</f>
        <v>13616</v>
      </c>
      <c r="D55" s="35">
        <v>9515</v>
      </c>
      <c r="E55" s="35">
        <v>1659</v>
      </c>
      <c r="F55" s="35">
        <v>1561</v>
      </c>
      <c r="G55" s="35">
        <v>852</v>
      </c>
      <c r="H55" s="35">
        <v>29</v>
      </c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3.25" customHeight="1" x14ac:dyDescent="0.25">
      <c r="B56" s="38" t="s">
        <v>12</v>
      </c>
      <c r="C56" s="34">
        <f t="shared" si="5"/>
        <v>14691</v>
      </c>
      <c r="D56" s="35">
        <v>10172</v>
      </c>
      <c r="E56" s="35">
        <v>1722</v>
      </c>
      <c r="F56" s="35">
        <v>1765</v>
      </c>
      <c r="G56" s="35">
        <v>1005</v>
      </c>
      <c r="H56" s="35">
        <v>27</v>
      </c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3.25" customHeight="1" x14ac:dyDescent="0.25">
      <c r="B57" s="38" t="s">
        <v>13</v>
      </c>
      <c r="C57" s="34">
        <f t="shared" si="5"/>
        <v>14546</v>
      </c>
      <c r="D57" s="35">
        <v>10098</v>
      </c>
      <c r="E57" s="35">
        <v>1716</v>
      </c>
      <c r="F57" s="35">
        <v>1731</v>
      </c>
      <c r="G57" s="35">
        <v>975</v>
      </c>
      <c r="H57" s="35">
        <v>26</v>
      </c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3.25" customHeight="1" x14ac:dyDescent="0.25">
      <c r="B58" s="38" t="s">
        <v>14</v>
      </c>
      <c r="C58" s="34">
        <f t="shared" si="5"/>
        <v>14156</v>
      </c>
      <c r="D58" s="35">
        <v>9787</v>
      </c>
      <c r="E58" s="35">
        <v>1740</v>
      </c>
      <c r="F58" s="35">
        <v>1554</v>
      </c>
      <c r="G58" s="35">
        <v>1041</v>
      </c>
      <c r="H58" s="35">
        <v>34</v>
      </c>
      <c r="I58" s="40"/>
      <c r="J58" s="75"/>
      <c r="M58" s="75"/>
      <c r="N58" s="75"/>
      <c r="O58" s="78"/>
      <c r="P58" s="36"/>
      <c r="Q58" s="75"/>
      <c r="R58" s="75"/>
    </row>
    <row r="59" spans="2:18" ht="23.25" customHeight="1" x14ac:dyDescent="0.25">
      <c r="B59" s="38" t="s">
        <v>15</v>
      </c>
      <c r="C59" s="34">
        <f t="shared" si="5"/>
        <v>14401</v>
      </c>
      <c r="D59" s="35">
        <v>9954</v>
      </c>
      <c r="E59" s="35">
        <v>1735</v>
      </c>
      <c r="F59" s="35">
        <v>1596</v>
      </c>
      <c r="G59" s="35">
        <v>1075</v>
      </c>
      <c r="H59" s="35">
        <v>41</v>
      </c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3.25" customHeight="1" x14ac:dyDescent="0.25">
      <c r="B60" s="38" t="s">
        <v>16</v>
      </c>
      <c r="C60" s="34">
        <f t="shared" si="5"/>
        <v>13785</v>
      </c>
      <c r="D60" s="35">
        <v>9618</v>
      </c>
      <c r="E60" s="35">
        <v>1675</v>
      </c>
      <c r="F60" s="35">
        <v>1553</v>
      </c>
      <c r="G60" s="35">
        <v>916</v>
      </c>
      <c r="H60" s="35">
        <v>23</v>
      </c>
      <c r="I60" s="40"/>
      <c r="J60" s="75"/>
      <c r="N60" s="75"/>
      <c r="O60" s="78"/>
      <c r="P60" s="36"/>
      <c r="Q60" s="75"/>
      <c r="R60" s="75"/>
    </row>
    <row r="61" spans="2:18" ht="23.25" customHeight="1" x14ac:dyDescent="0.25">
      <c r="B61" s="38" t="s">
        <v>17</v>
      </c>
      <c r="C61" s="34">
        <f t="shared" si="5"/>
        <v>13818</v>
      </c>
      <c r="D61" s="42">
        <v>9641</v>
      </c>
      <c r="E61" s="42">
        <v>1682</v>
      </c>
      <c r="F61" s="42">
        <v>1531</v>
      </c>
      <c r="G61" s="42">
        <v>936</v>
      </c>
      <c r="H61" s="42">
        <v>28</v>
      </c>
      <c r="I61" s="40"/>
      <c r="J61" s="75"/>
      <c r="N61" s="75"/>
      <c r="O61" s="78"/>
      <c r="P61" s="36"/>
      <c r="Q61" s="75"/>
      <c r="R61" s="75"/>
    </row>
    <row r="62" spans="2:18" ht="23.25" customHeight="1" x14ac:dyDescent="0.25">
      <c r="B62" s="38" t="s">
        <v>18</v>
      </c>
      <c r="C62" s="34">
        <f t="shared" si="5"/>
        <v>14755</v>
      </c>
      <c r="D62" s="35">
        <v>10275</v>
      </c>
      <c r="E62" s="35">
        <v>1803</v>
      </c>
      <c r="F62" s="35">
        <v>1623</v>
      </c>
      <c r="G62" s="35">
        <v>1031</v>
      </c>
      <c r="H62" s="35">
        <v>23</v>
      </c>
      <c r="I62" s="40"/>
      <c r="J62" s="75"/>
      <c r="N62" s="75"/>
      <c r="O62" s="78"/>
      <c r="P62" s="36"/>
      <c r="Q62" s="75"/>
      <c r="R62" s="75"/>
    </row>
    <row r="63" spans="2:18" ht="23.25" customHeight="1" thickBot="1" x14ac:dyDescent="0.3">
      <c r="B63" s="38" t="s">
        <v>19</v>
      </c>
      <c r="C63" s="34">
        <f t="shared" si="5"/>
        <v>14508</v>
      </c>
      <c r="D63" s="35">
        <v>10004</v>
      </c>
      <c r="E63" s="35">
        <v>1775</v>
      </c>
      <c r="F63" s="35">
        <v>1610</v>
      </c>
      <c r="G63" s="35">
        <v>1083</v>
      </c>
      <c r="H63" s="35">
        <v>36</v>
      </c>
      <c r="I63" s="40"/>
      <c r="J63" s="75"/>
      <c r="N63" s="75"/>
      <c r="O63" s="78"/>
      <c r="P63" s="36"/>
      <c r="Q63" s="75"/>
      <c r="R63" s="75"/>
    </row>
    <row r="64" spans="2:18" ht="23.25" hidden="1" customHeight="1" x14ac:dyDescent="0.25">
      <c r="B64" s="38" t="s">
        <v>20</v>
      </c>
      <c r="C64" s="34">
        <f t="shared" si="5"/>
        <v>0</v>
      </c>
      <c r="D64" s="35"/>
      <c r="E64" s="35"/>
      <c r="F64" s="35"/>
      <c r="G64" s="35"/>
      <c r="H64" s="35"/>
      <c r="I64" s="40"/>
      <c r="J64" s="75"/>
      <c r="N64" s="75"/>
      <c r="O64" s="78"/>
      <c r="P64" s="36"/>
      <c r="Q64" s="75"/>
      <c r="R64" s="75"/>
    </row>
    <row r="65" spans="2:18" ht="23.25" hidden="1" customHeight="1" thickBot="1" x14ac:dyDescent="0.3">
      <c r="B65" s="38" t="s">
        <v>21</v>
      </c>
      <c r="C65" s="34">
        <f t="shared" si="5"/>
        <v>0</v>
      </c>
      <c r="D65" s="35"/>
      <c r="E65" s="35"/>
      <c r="F65" s="35"/>
      <c r="G65" s="35"/>
      <c r="H65" s="35"/>
      <c r="I65" s="40"/>
      <c r="J65" s="75"/>
      <c r="N65" s="75"/>
      <c r="O65" s="78"/>
      <c r="P65" s="36"/>
      <c r="Q65" s="75"/>
      <c r="R65" s="75"/>
    </row>
    <row r="66" spans="2:18" ht="23.25" customHeight="1" x14ac:dyDescent="0.25">
      <c r="B66" s="43" t="s">
        <v>3</v>
      </c>
      <c r="C66" s="44">
        <f t="shared" ref="C66:H66" si="6">SUM(C54:C65)</f>
        <v>142999</v>
      </c>
      <c r="D66" s="79">
        <f t="shared" si="6"/>
        <v>99349</v>
      </c>
      <c r="E66" s="79">
        <f t="shared" si="6"/>
        <v>17373</v>
      </c>
      <c r="F66" s="79">
        <f t="shared" si="6"/>
        <v>16188</v>
      </c>
      <c r="G66" s="79">
        <f t="shared" si="6"/>
        <v>9787</v>
      </c>
      <c r="H66" s="79">
        <f t="shared" si="6"/>
        <v>302</v>
      </c>
      <c r="I66" s="71"/>
      <c r="O66" s="80"/>
      <c r="P66" s="80"/>
      <c r="Q66" s="75"/>
      <c r="R66" s="75"/>
    </row>
    <row r="67" spans="2:18" ht="25.5" customHeight="1" thickBot="1" x14ac:dyDescent="0.3">
      <c r="B67" s="48" t="s">
        <v>22</v>
      </c>
      <c r="C67" s="50">
        <f t="shared" ref="C67:H67" si="7">C66/$C66</f>
        <v>1</v>
      </c>
      <c r="D67" s="50">
        <f t="shared" si="7"/>
        <v>0.69475311016160957</v>
      </c>
      <c r="E67" s="50">
        <f t="shared" si="7"/>
        <v>0.12149036007244805</v>
      </c>
      <c r="F67" s="50">
        <f t="shared" si="7"/>
        <v>0.11320358883628556</v>
      </c>
      <c r="G67" s="50">
        <f t="shared" si="7"/>
        <v>6.8441038049217126E-2</v>
      </c>
      <c r="H67" s="50">
        <f t="shared" si="7"/>
        <v>2.1119028804397234E-3</v>
      </c>
      <c r="I67" s="71"/>
      <c r="O67" s="1"/>
      <c r="P67" s="1"/>
      <c r="Q67" s="80"/>
      <c r="R67" s="1"/>
    </row>
    <row r="68" spans="2:18" ht="21.75" customHeight="1" x14ac:dyDescent="0.25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25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25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25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25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25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25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75" x14ac:dyDescent="0.25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8" x14ac:dyDescent="0.25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25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25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28.5" customHeight="1" x14ac:dyDescent="0.25">
      <c r="B79" s="41" t="s">
        <v>10</v>
      </c>
      <c r="C79" s="99">
        <f>SUM(D79:F79)</f>
        <v>146</v>
      </c>
      <c r="D79" s="42">
        <v>74</v>
      </c>
      <c r="E79" s="42">
        <v>19</v>
      </c>
      <c r="F79" s="42">
        <v>53</v>
      </c>
      <c r="G79" s="99">
        <f>SUM(H79:J79)</f>
        <v>1159</v>
      </c>
      <c r="H79" s="42">
        <v>685</v>
      </c>
      <c r="I79" s="42">
        <v>466</v>
      </c>
      <c r="J79" s="42">
        <v>8</v>
      </c>
      <c r="K79" s="99">
        <f>SUM(L79:N79)</f>
        <v>10</v>
      </c>
      <c r="L79" s="42">
        <v>8</v>
      </c>
      <c r="M79" s="42">
        <v>2</v>
      </c>
      <c r="N79" s="42">
        <v>0</v>
      </c>
      <c r="O79" s="99">
        <f>SUM(P79:R79)</f>
        <v>33</v>
      </c>
      <c r="P79" s="42">
        <v>19</v>
      </c>
      <c r="Q79" s="42">
        <v>13</v>
      </c>
      <c r="R79" s="42">
        <v>1</v>
      </c>
    </row>
    <row r="80" spans="2:18" ht="24" customHeight="1" x14ac:dyDescent="0.25">
      <c r="B80" s="41" t="s">
        <v>11</v>
      </c>
      <c r="C80" s="99">
        <f>SUM(D80:F80)</f>
        <v>183</v>
      </c>
      <c r="D80" s="42">
        <v>93</v>
      </c>
      <c r="E80" s="42">
        <v>18</v>
      </c>
      <c r="F80" s="42">
        <v>72</v>
      </c>
      <c r="G80" s="99">
        <f>SUM(H80:J80)</f>
        <v>1034</v>
      </c>
      <c r="H80" s="42">
        <v>643</v>
      </c>
      <c r="I80" s="42">
        <v>386</v>
      </c>
      <c r="J80" s="42">
        <v>5</v>
      </c>
      <c r="K80" s="99">
        <f>SUM(L80:N80)</f>
        <v>8</v>
      </c>
      <c r="L80" s="42">
        <v>8</v>
      </c>
      <c r="M80" s="42">
        <v>0</v>
      </c>
      <c r="N80" s="42">
        <v>0</v>
      </c>
      <c r="O80" s="99">
        <f>SUM(P80:R80)</f>
        <v>39</v>
      </c>
      <c r="P80" s="42">
        <v>14</v>
      </c>
      <c r="Q80" s="42">
        <v>24</v>
      </c>
      <c r="R80" s="42">
        <v>1</v>
      </c>
    </row>
    <row r="81" spans="2:18" ht="24" customHeight="1" x14ac:dyDescent="0.25">
      <c r="B81" s="41" t="s">
        <v>12</v>
      </c>
      <c r="C81" s="99">
        <f>SUM(D81:F81)</f>
        <v>160</v>
      </c>
      <c r="D81" s="42">
        <v>75</v>
      </c>
      <c r="E81" s="42">
        <v>21</v>
      </c>
      <c r="F81" s="42">
        <v>64</v>
      </c>
      <c r="G81" s="99">
        <f>SUM(H81:J81)</f>
        <v>1080</v>
      </c>
      <c r="H81" s="42">
        <v>682</v>
      </c>
      <c r="I81" s="42">
        <v>387</v>
      </c>
      <c r="J81" s="42">
        <v>11</v>
      </c>
      <c r="K81" s="99">
        <f>SUM(L81:N81)</f>
        <v>19</v>
      </c>
      <c r="L81" s="42">
        <v>19</v>
      </c>
      <c r="M81" s="42">
        <v>0</v>
      </c>
      <c r="N81" s="42">
        <v>0</v>
      </c>
      <c r="O81" s="99">
        <f>SUM(P81:R81)</f>
        <v>37</v>
      </c>
      <c r="P81" s="42">
        <v>16</v>
      </c>
      <c r="Q81" s="42">
        <v>21</v>
      </c>
      <c r="R81" s="42">
        <v>0</v>
      </c>
    </row>
    <row r="82" spans="2:18" ht="24" customHeight="1" x14ac:dyDescent="0.25">
      <c r="B82" s="41" t="s">
        <v>13</v>
      </c>
      <c r="C82" s="99">
        <f>SUM(D82:F82)</f>
        <v>156</v>
      </c>
      <c r="D82" s="42">
        <v>88</v>
      </c>
      <c r="E82" s="42">
        <v>28</v>
      </c>
      <c r="F82" s="42">
        <v>40</v>
      </c>
      <c r="G82" s="99">
        <f>SUM(H82:J82)</f>
        <v>1119</v>
      </c>
      <c r="H82" s="42">
        <v>697</v>
      </c>
      <c r="I82" s="42">
        <v>413</v>
      </c>
      <c r="J82" s="42">
        <v>9</v>
      </c>
      <c r="K82" s="99">
        <f>SUM(L82:N82)</f>
        <v>10</v>
      </c>
      <c r="L82" s="42">
        <v>6</v>
      </c>
      <c r="M82" s="42">
        <v>4</v>
      </c>
      <c r="N82" s="42">
        <v>0</v>
      </c>
      <c r="O82" s="99">
        <f>SUM(P82:R82)</f>
        <v>46</v>
      </c>
      <c r="P82" s="42">
        <v>30</v>
      </c>
      <c r="Q82" s="42">
        <v>16</v>
      </c>
      <c r="R82" s="42">
        <v>0</v>
      </c>
    </row>
    <row r="83" spans="2:18" ht="22.9" customHeight="1" x14ac:dyDescent="0.25">
      <c r="B83" s="41" t="s">
        <v>14</v>
      </c>
      <c r="C83" s="99">
        <f>SUM(D83:F83)</f>
        <v>109</v>
      </c>
      <c r="D83" s="42">
        <v>66</v>
      </c>
      <c r="E83" s="42">
        <v>15</v>
      </c>
      <c r="F83" s="42">
        <v>28</v>
      </c>
      <c r="G83" s="99">
        <f>SUM(H83:J83)</f>
        <v>1141</v>
      </c>
      <c r="H83" s="42">
        <v>717</v>
      </c>
      <c r="I83" s="42">
        <v>414</v>
      </c>
      <c r="J83" s="42">
        <v>10</v>
      </c>
      <c r="K83" s="99">
        <f>SUM(L83:N83)</f>
        <v>17</v>
      </c>
      <c r="L83" s="42">
        <v>15</v>
      </c>
      <c r="M83" s="42">
        <v>2</v>
      </c>
      <c r="N83" s="42">
        <v>0</v>
      </c>
      <c r="O83" s="99">
        <f>SUM(P83:R83)</f>
        <v>50</v>
      </c>
      <c r="P83" s="42">
        <v>21</v>
      </c>
      <c r="Q83" s="42">
        <v>28</v>
      </c>
      <c r="R83" s="42">
        <v>1</v>
      </c>
    </row>
    <row r="84" spans="2:18" ht="22.9" customHeight="1" x14ac:dyDescent="0.25">
      <c r="B84" s="41" t="s">
        <v>15</v>
      </c>
      <c r="C84" s="99">
        <f t="shared" ref="C84:C89" si="8">SUM(D84:F84)</f>
        <v>156</v>
      </c>
      <c r="D84" s="42">
        <v>108</v>
      </c>
      <c r="E84" s="42">
        <v>11</v>
      </c>
      <c r="F84" s="42">
        <v>37</v>
      </c>
      <c r="G84" s="99">
        <f t="shared" ref="G84:G89" si="9">SUM(H84:J84)</f>
        <v>1145</v>
      </c>
      <c r="H84" s="42">
        <v>749</v>
      </c>
      <c r="I84" s="42">
        <v>389</v>
      </c>
      <c r="J84" s="42">
        <v>7</v>
      </c>
      <c r="K84" s="99">
        <f t="shared" ref="K84:K89" si="10">SUM(L84:N84)</f>
        <v>15</v>
      </c>
      <c r="L84" s="42">
        <v>15</v>
      </c>
      <c r="M84" s="42">
        <v>0</v>
      </c>
      <c r="N84" s="42">
        <v>0</v>
      </c>
      <c r="O84" s="99">
        <f t="shared" ref="O84:O89" si="11">SUM(P84:R84)</f>
        <v>33</v>
      </c>
      <c r="P84" s="42">
        <v>20</v>
      </c>
      <c r="Q84" s="42">
        <v>13</v>
      </c>
      <c r="R84" s="42">
        <v>0</v>
      </c>
    </row>
    <row r="85" spans="2:18" ht="24" customHeight="1" x14ac:dyDescent="0.25">
      <c r="B85" s="41" t="s">
        <v>16</v>
      </c>
      <c r="C85" s="99">
        <f t="shared" si="8"/>
        <v>173</v>
      </c>
      <c r="D85" s="42">
        <v>78</v>
      </c>
      <c r="E85" s="42">
        <v>19</v>
      </c>
      <c r="F85" s="42">
        <v>76</v>
      </c>
      <c r="G85" s="99">
        <f t="shared" si="9"/>
        <v>1003</v>
      </c>
      <c r="H85" s="42">
        <v>642</v>
      </c>
      <c r="I85" s="42">
        <v>355</v>
      </c>
      <c r="J85" s="42">
        <v>6</v>
      </c>
      <c r="K85" s="99">
        <f t="shared" si="10"/>
        <v>12</v>
      </c>
      <c r="L85" s="42">
        <v>11</v>
      </c>
      <c r="M85" s="42">
        <v>1</v>
      </c>
      <c r="N85" s="42">
        <v>0</v>
      </c>
      <c r="O85" s="99">
        <f t="shared" si="11"/>
        <v>38</v>
      </c>
      <c r="P85" s="42">
        <v>19</v>
      </c>
      <c r="Q85" s="42">
        <v>19</v>
      </c>
      <c r="R85" s="42">
        <v>0</v>
      </c>
    </row>
    <row r="86" spans="2:18" ht="24" customHeight="1" x14ac:dyDescent="0.25">
      <c r="B86" s="41" t="s">
        <v>17</v>
      </c>
      <c r="C86" s="99">
        <f t="shared" si="8"/>
        <v>187</v>
      </c>
      <c r="D86" s="42">
        <v>134</v>
      </c>
      <c r="E86" s="42">
        <v>12</v>
      </c>
      <c r="F86" s="42">
        <v>41</v>
      </c>
      <c r="G86" s="99">
        <f t="shared" si="9"/>
        <v>1053</v>
      </c>
      <c r="H86" s="42">
        <v>658</v>
      </c>
      <c r="I86" s="42">
        <v>385</v>
      </c>
      <c r="J86" s="42">
        <v>10</v>
      </c>
      <c r="K86" s="99">
        <f t="shared" si="10"/>
        <v>6</v>
      </c>
      <c r="L86" s="42">
        <v>3</v>
      </c>
      <c r="M86" s="42">
        <v>3</v>
      </c>
      <c r="N86" s="42">
        <v>0</v>
      </c>
      <c r="O86" s="99">
        <f t="shared" si="11"/>
        <v>58</v>
      </c>
      <c r="P86" s="42">
        <v>28</v>
      </c>
      <c r="Q86" s="42">
        <v>30</v>
      </c>
      <c r="R86" s="42">
        <v>0</v>
      </c>
    </row>
    <row r="87" spans="2:18" ht="24" customHeight="1" x14ac:dyDescent="0.25">
      <c r="B87" s="41" t="s">
        <v>18</v>
      </c>
      <c r="C87" s="99">
        <f t="shared" si="8"/>
        <v>171</v>
      </c>
      <c r="D87" s="42">
        <v>106</v>
      </c>
      <c r="E87" s="42">
        <v>24</v>
      </c>
      <c r="F87" s="42">
        <v>41</v>
      </c>
      <c r="G87" s="99">
        <f t="shared" si="9"/>
        <v>1198</v>
      </c>
      <c r="H87" s="42">
        <v>789</v>
      </c>
      <c r="I87" s="42">
        <v>400</v>
      </c>
      <c r="J87" s="42">
        <v>9</v>
      </c>
      <c r="K87" s="99">
        <f t="shared" si="10"/>
        <v>7</v>
      </c>
      <c r="L87" s="42">
        <v>6</v>
      </c>
      <c r="M87" s="42">
        <v>1</v>
      </c>
      <c r="N87" s="42">
        <v>0</v>
      </c>
      <c r="O87" s="99">
        <f t="shared" si="11"/>
        <v>48</v>
      </c>
      <c r="P87" s="42">
        <v>33</v>
      </c>
      <c r="Q87" s="42">
        <v>14</v>
      </c>
      <c r="R87" s="42">
        <v>1</v>
      </c>
    </row>
    <row r="88" spans="2:18" ht="24" customHeight="1" thickBot="1" x14ac:dyDescent="0.3">
      <c r="B88" s="41" t="s">
        <v>19</v>
      </c>
      <c r="C88" s="99">
        <f t="shared" si="8"/>
        <v>194</v>
      </c>
      <c r="D88" s="42">
        <v>107</v>
      </c>
      <c r="E88" s="42">
        <v>23</v>
      </c>
      <c r="F88" s="42">
        <v>64</v>
      </c>
      <c r="G88" s="99">
        <f t="shared" si="9"/>
        <v>1165</v>
      </c>
      <c r="H88" s="42">
        <v>782</v>
      </c>
      <c r="I88" s="42">
        <v>375</v>
      </c>
      <c r="J88" s="42">
        <v>8</v>
      </c>
      <c r="K88" s="99">
        <f t="shared" si="10"/>
        <v>15</v>
      </c>
      <c r="L88" s="42">
        <v>11</v>
      </c>
      <c r="M88" s="42">
        <v>4</v>
      </c>
      <c r="N88" s="42">
        <v>0</v>
      </c>
      <c r="O88" s="99">
        <f t="shared" si="11"/>
        <v>42</v>
      </c>
      <c r="P88" s="42">
        <v>20</v>
      </c>
      <c r="Q88" s="42">
        <v>21</v>
      </c>
      <c r="R88" s="42">
        <v>1</v>
      </c>
    </row>
    <row r="89" spans="2:18" ht="24" hidden="1" customHeight="1" x14ac:dyDescent="0.25">
      <c r="B89" s="41" t="s">
        <v>20</v>
      </c>
      <c r="C89" s="99">
        <f t="shared" si="8"/>
        <v>0</v>
      </c>
      <c r="D89" s="42"/>
      <c r="E89" s="42"/>
      <c r="F89" s="42"/>
      <c r="G89" s="99">
        <f t="shared" si="9"/>
        <v>0</v>
      </c>
      <c r="H89" s="42"/>
      <c r="I89" s="42"/>
      <c r="J89" s="42"/>
      <c r="K89" s="99">
        <f t="shared" si="10"/>
        <v>0</v>
      </c>
      <c r="L89" s="42"/>
      <c r="M89" s="42"/>
      <c r="N89" s="42"/>
      <c r="O89" s="99">
        <f t="shared" si="11"/>
        <v>0</v>
      </c>
      <c r="P89" s="42"/>
      <c r="Q89" s="42"/>
      <c r="R89" s="42"/>
    </row>
    <row r="90" spans="2:18" ht="24" hidden="1" customHeight="1" thickBot="1" x14ac:dyDescent="0.3">
      <c r="B90" s="100" t="s">
        <v>21</v>
      </c>
      <c r="C90" s="101">
        <f>SUM(D90:F90)</f>
        <v>0</v>
      </c>
      <c r="D90" s="102"/>
      <c r="E90" s="102"/>
      <c r="F90" s="102"/>
      <c r="G90" s="101">
        <f>SUM(H90:J90)</f>
        <v>0</v>
      </c>
      <c r="H90" s="102"/>
      <c r="I90" s="102"/>
      <c r="J90" s="102"/>
      <c r="K90" s="101">
        <f>SUM(L90:N90)</f>
        <v>0</v>
      </c>
      <c r="L90" s="102"/>
      <c r="M90" s="102"/>
      <c r="N90" s="102"/>
      <c r="O90" s="101">
        <f>SUM(P90:R90)</f>
        <v>0</v>
      </c>
      <c r="P90" s="102"/>
      <c r="Q90" s="102"/>
      <c r="R90" s="102"/>
    </row>
    <row r="91" spans="2:18" ht="25.5" customHeight="1" x14ac:dyDescent="0.25">
      <c r="B91" s="103" t="s">
        <v>3</v>
      </c>
      <c r="C91" s="104">
        <f>SUM(C79:C90)</f>
        <v>1635</v>
      </c>
      <c r="D91" s="105">
        <f t="shared" ref="D91:R91" si="12">SUM(D79:D90)</f>
        <v>929</v>
      </c>
      <c r="E91" s="105">
        <f t="shared" si="12"/>
        <v>190</v>
      </c>
      <c r="F91" s="105">
        <f t="shared" si="12"/>
        <v>516</v>
      </c>
      <c r="G91" s="104">
        <f t="shared" si="12"/>
        <v>11097</v>
      </c>
      <c r="H91" s="105">
        <f t="shared" si="12"/>
        <v>7044</v>
      </c>
      <c r="I91" s="105">
        <f t="shared" si="12"/>
        <v>3970</v>
      </c>
      <c r="J91" s="105">
        <f t="shared" si="12"/>
        <v>83</v>
      </c>
      <c r="K91" s="104">
        <f t="shared" si="12"/>
        <v>119</v>
      </c>
      <c r="L91" s="105">
        <f t="shared" si="12"/>
        <v>102</v>
      </c>
      <c r="M91" s="105">
        <f t="shared" si="12"/>
        <v>17</v>
      </c>
      <c r="N91" s="105">
        <f t="shared" si="12"/>
        <v>0</v>
      </c>
      <c r="O91" s="104">
        <f t="shared" si="12"/>
        <v>424</v>
      </c>
      <c r="P91" s="105">
        <f t="shared" si="12"/>
        <v>220</v>
      </c>
      <c r="Q91" s="105">
        <f t="shared" si="12"/>
        <v>199</v>
      </c>
      <c r="R91" s="105">
        <f t="shared" si="12"/>
        <v>5</v>
      </c>
    </row>
    <row r="92" spans="2:18" ht="25.5" customHeight="1" thickBot="1" x14ac:dyDescent="0.3">
      <c r="B92" s="48" t="s">
        <v>22</v>
      </c>
      <c r="C92" s="49">
        <f>SUM(D92:F92)</f>
        <v>1</v>
      </c>
      <c r="D92" s="49">
        <f>D91/$C$91</f>
        <v>0.5681957186544343</v>
      </c>
      <c r="E92" s="49">
        <f t="shared" ref="E92:F92" si="13">E91/$C$91</f>
        <v>0.11620795107033639</v>
      </c>
      <c r="F92" s="49">
        <f t="shared" si="13"/>
        <v>0.31559633027522938</v>
      </c>
      <c r="G92" s="49">
        <f>SUM(H92:J92)</f>
        <v>0.99999999999999989</v>
      </c>
      <c r="H92" s="49">
        <f>H91/$G$91</f>
        <v>0.63476615301432815</v>
      </c>
      <c r="I92" s="49">
        <f t="shared" ref="I92:J92" si="14">I91/$G$91</f>
        <v>0.35775434802198791</v>
      </c>
      <c r="J92" s="49">
        <f t="shared" si="14"/>
        <v>7.4794989636838786E-3</v>
      </c>
      <c r="K92" s="49">
        <f>SUM(L92:N92)</f>
        <v>1</v>
      </c>
      <c r="L92" s="49">
        <f>L91/$K$91</f>
        <v>0.8571428571428571</v>
      </c>
      <c r="M92" s="49">
        <f t="shared" ref="M92:N92" si="15">M91/$K$91</f>
        <v>0.14285714285714285</v>
      </c>
      <c r="N92" s="49">
        <f t="shared" si="15"/>
        <v>0</v>
      </c>
      <c r="O92" s="49">
        <f>SUM(P92:R92)</f>
        <v>1</v>
      </c>
      <c r="P92" s="49">
        <f>P91/$O$91</f>
        <v>0.51886792452830188</v>
      </c>
      <c r="Q92" s="49">
        <f t="shared" ref="Q92:R92" si="16">Q91/$O$91</f>
        <v>0.46933962264150941</v>
      </c>
      <c r="R92" s="49">
        <f t="shared" si="16"/>
        <v>1.179245283018868E-2</v>
      </c>
    </row>
    <row r="93" spans="2:18" ht="21" customHeight="1" x14ac:dyDescent="0.25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25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25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25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25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25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8" x14ac:dyDescent="0.25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2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25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25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25">
      <c r="B104" s="38" t="s">
        <v>6</v>
      </c>
      <c r="C104" s="34">
        <f>SUM(D104:K104)</f>
        <v>644</v>
      </c>
      <c r="D104" s="35">
        <v>94</v>
      </c>
      <c r="E104" s="35">
        <v>89</v>
      </c>
      <c r="F104" s="35">
        <v>48</v>
      </c>
      <c r="G104" s="35">
        <v>38</v>
      </c>
      <c r="H104" s="35">
        <v>77</v>
      </c>
      <c r="I104" s="35">
        <v>76</v>
      </c>
      <c r="J104" s="60">
        <v>70</v>
      </c>
      <c r="K104" s="35">
        <v>152</v>
      </c>
      <c r="L104" s="1"/>
      <c r="M104" s="111" t="s">
        <v>48</v>
      </c>
      <c r="N104" s="113">
        <f>SUM(D104:E104)</f>
        <v>183</v>
      </c>
      <c r="O104" s="113">
        <f>+F104</f>
        <v>48</v>
      </c>
      <c r="P104" s="113">
        <f>SUM(G104:J104)</f>
        <v>261</v>
      </c>
      <c r="Q104" s="113">
        <f>+K104</f>
        <v>152</v>
      </c>
      <c r="R104" s="111"/>
    </row>
    <row r="105" spans="2:18" ht="24" customHeight="1" x14ac:dyDescent="0.25">
      <c r="B105" s="38" t="s">
        <v>7</v>
      </c>
      <c r="C105" s="34">
        <f t="shared" ref="C105:C106" si="17">SUM(D105:K105)</f>
        <v>62679</v>
      </c>
      <c r="D105" s="35">
        <v>5900</v>
      </c>
      <c r="E105" s="35">
        <v>8914</v>
      </c>
      <c r="F105" s="35">
        <v>7006</v>
      </c>
      <c r="G105" s="35">
        <v>5506</v>
      </c>
      <c r="H105" s="35">
        <v>11856</v>
      </c>
      <c r="I105" s="35">
        <v>10733</v>
      </c>
      <c r="J105" s="35">
        <v>7250</v>
      </c>
      <c r="K105" s="35">
        <v>5514</v>
      </c>
      <c r="L105" s="1"/>
      <c r="M105" s="111" t="s">
        <v>7</v>
      </c>
      <c r="N105" s="113">
        <f>SUM(D105:E105)</f>
        <v>14814</v>
      </c>
      <c r="O105" s="113">
        <f>+F105</f>
        <v>7006</v>
      </c>
      <c r="P105" s="113">
        <f>SUM(G105:J105)</f>
        <v>35345</v>
      </c>
      <c r="Q105" s="113">
        <f>+K105</f>
        <v>5514</v>
      </c>
      <c r="R105" s="111"/>
    </row>
    <row r="106" spans="2:18" ht="24" customHeight="1" x14ac:dyDescent="0.25">
      <c r="B106" s="38" t="s">
        <v>8</v>
      </c>
      <c r="C106" s="34">
        <f t="shared" si="17"/>
        <v>52621</v>
      </c>
      <c r="D106" s="35">
        <v>2619</v>
      </c>
      <c r="E106" s="35">
        <v>5203</v>
      </c>
      <c r="F106" s="35">
        <v>6210</v>
      </c>
      <c r="G106" s="35">
        <v>8836</v>
      </c>
      <c r="H106" s="35">
        <v>12788</v>
      </c>
      <c r="I106" s="35">
        <v>8866</v>
      </c>
      <c r="J106" s="35">
        <v>4775</v>
      </c>
      <c r="K106" s="35">
        <v>3324</v>
      </c>
      <c r="L106" s="1"/>
      <c r="M106" s="111" t="s">
        <v>8</v>
      </c>
      <c r="N106" s="113">
        <f>SUM(D106:E106)</f>
        <v>7822</v>
      </c>
      <c r="O106" s="113">
        <f>+F106</f>
        <v>6210</v>
      </c>
      <c r="P106" s="113">
        <f>SUM(G106:J106)</f>
        <v>35265</v>
      </c>
      <c r="Q106" s="113">
        <f>+K106</f>
        <v>3324</v>
      </c>
      <c r="R106" s="111"/>
    </row>
    <row r="107" spans="2:18" ht="24" customHeight="1" thickBot="1" x14ac:dyDescent="0.3">
      <c r="B107" s="100" t="s">
        <v>9</v>
      </c>
      <c r="C107" s="101">
        <f>SUM(D107:K107)</f>
        <v>27055</v>
      </c>
      <c r="D107" s="102">
        <v>1026</v>
      </c>
      <c r="E107" s="102">
        <v>4428</v>
      </c>
      <c r="F107" s="102">
        <v>12633</v>
      </c>
      <c r="G107" s="102">
        <v>4359</v>
      </c>
      <c r="H107" s="102">
        <v>2581</v>
      </c>
      <c r="I107" s="102">
        <v>1193</v>
      </c>
      <c r="J107" s="102">
        <v>634</v>
      </c>
      <c r="K107" s="102">
        <v>201</v>
      </c>
      <c r="L107" s="1"/>
      <c r="M107" s="111" t="s">
        <v>9</v>
      </c>
      <c r="N107" s="113">
        <f>SUM(D107:E107)</f>
        <v>5454</v>
      </c>
      <c r="O107" s="113">
        <f>+F107</f>
        <v>12633</v>
      </c>
      <c r="P107" s="113">
        <f>SUM(G107:J107)</f>
        <v>8767</v>
      </c>
      <c r="Q107" s="113">
        <f>+K107</f>
        <v>201</v>
      </c>
      <c r="R107" s="111"/>
    </row>
    <row r="108" spans="2:18" ht="25.5" customHeight="1" x14ac:dyDescent="0.25">
      <c r="B108" s="114" t="s">
        <v>3</v>
      </c>
      <c r="C108" s="115">
        <f t="shared" ref="C108:K108" si="18">SUM(C104:C107)</f>
        <v>142999</v>
      </c>
      <c r="D108" s="116">
        <f t="shared" si="18"/>
        <v>9639</v>
      </c>
      <c r="E108" s="116">
        <f t="shared" si="18"/>
        <v>18634</v>
      </c>
      <c r="F108" s="116">
        <f t="shared" si="18"/>
        <v>25897</v>
      </c>
      <c r="G108" s="116">
        <f t="shared" si="18"/>
        <v>18739</v>
      </c>
      <c r="H108" s="116">
        <f t="shared" si="18"/>
        <v>27302</v>
      </c>
      <c r="I108" s="116">
        <f t="shared" si="18"/>
        <v>20868</v>
      </c>
      <c r="J108" s="116">
        <f t="shared" si="18"/>
        <v>12729</v>
      </c>
      <c r="K108" s="116">
        <f t="shared" si="18"/>
        <v>9191</v>
      </c>
      <c r="L108" s="1"/>
      <c r="M108" s="117"/>
      <c r="N108" s="113">
        <f>SUM(N104:N107)</f>
        <v>28273</v>
      </c>
      <c r="O108" s="113">
        <f t="shared" ref="O108:Q108" si="19">SUM(O104:O107)</f>
        <v>25897</v>
      </c>
      <c r="P108" s="113">
        <f t="shared" si="19"/>
        <v>79638</v>
      </c>
      <c r="Q108" s="113">
        <f t="shared" si="19"/>
        <v>9191</v>
      </c>
      <c r="R108" s="111"/>
    </row>
    <row r="109" spans="2:18" ht="25.5" customHeight="1" thickBot="1" x14ac:dyDescent="0.3">
      <c r="B109" s="48" t="s">
        <v>22</v>
      </c>
      <c r="C109" s="50">
        <f t="shared" ref="C109:F109" si="20">C108/$C108</f>
        <v>1</v>
      </c>
      <c r="D109" s="50">
        <f t="shared" si="20"/>
        <v>6.7406065776683746E-2</v>
      </c>
      <c r="E109" s="50">
        <f t="shared" si="20"/>
        <v>0.13030860355666823</v>
      </c>
      <c r="F109" s="50">
        <f t="shared" si="20"/>
        <v>0.18109916852565403</v>
      </c>
      <c r="G109" s="50">
        <f>G108/$C108</f>
        <v>0.13104287442569529</v>
      </c>
      <c r="H109" s="50">
        <f>H108/$C108</f>
        <v>0.1909244120588256</v>
      </c>
      <c r="I109" s="50">
        <f>I108/$C108</f>
        <v>0.14593109042720578</v>
      </c>
      <c r="J109" s="50">
        <f>J108/$C108</f>
        <v>8.901460849376569E-2</v>
      </c>
      <c r="K109" s="50">
        <f>K108/$C108</f>
        <v>6.4273176735501647E-2</v>
      </c>
      <c r="L109" s="17"/>
      <c r="M109" s="117"/>
      <c r="N109" s="117"/>
      <c r="O109" s="117"/>
      <c r="P109" s="117"/>
      <c r="Q109" s="117"/>
      <c r="R109" s="118"/>
    </row>
    <row r="110" spans="2:18" x14ac:dyDescent="0.25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25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25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25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25">
      <c r="B115" s="38" t="s">
        <v>6</v>
      </c>
      <c r="C115" s="34">
        <f>SUM(D115:L115)</f>
        <v>461</v>
      </c>
      <c r="D115" s="35">
        <v>45</v>
      </c>
      <c r="E115" s="35">
        <v>5</v>
      </c>
      <c r="F115" s="35">
        <v>4</v>
      </c>
      <c r="G115" s="35">
        <v>0</v>
      </c>
      <c r="H115" s="35">
        <v>0</v>
      </c>
      <c r="I115" s="35">
        <v>8</v>
      </c>
      <c r="J115" s="35">
        <v>395</v>
      </c>
      <c r="K115" s="35">
        <v>2</v>
      </c>
      <c r="L115" s="35">
        <v>2</v>
      </c>
      <c r="M115" s="124"/>
      <c r="O115" s="38" t="s">
        <v>6</v>
      </c>
      <c r="P115" s="34">
        <f>SUM(Q115:R115)</f>
        <v>644</v>
      </c>
      <c r="Q115" s="35">
        <v>441</v>
      </c>
      <c r="R115" s="35">
        <v>203</v>
      </c>
    </row>
    <row r="116" spans="2:18" ht="23.25" customHeight="1" x14ac:dyDescent="0.25">
      <c r="B116" s="38" t="s">
        <v>7</v>
      </c>
      <c r="C116" s="34">
        <f t="shared" ref="C116:C117" si="21">SUM(D116:L116)</f>
        <v>47865</v>
      </c>
      <c r="D116" s="35">
        <v>4578</v>
      </c>
      <c r="E116" s="35">
        <v>564</v>
      </c>
      <c r="F116" s="35">
        <v>143</v>
      </c>
      <c r="G116" s="35">
        <v>0</v>
      </c>
      <c r="H116" s="35">
        <v>81</v>
      </c>
      <c r="I116" s="35">
        <v>610</v>
      </c>
      <c r="J116" s="35">
        <v>41388</v>
      </c>
      <c r="K116" s="35">
        <v>2</v>
      </c>
      <c r="L116" s="35">
        <v>499</v>
      </c>
      <c r="M116" s="125"/>
      <c r="O116" s="38" t="s">
        <v>7</v>
      </c>
      <c r="P116" s="34">
        <f t="shared" ref="P116:P117" si="22">SUM(Q116:R116)</f>
        <v>62679</v>
      </c>
      <c r="Q116" s="35">
        <v>49781</v>
      </c>
      <c r="R116" s="35">
        <v>12898</v>
      </c>
    </row>
    <row r="117" spans="2:18" ht="23.25" customHeight="1" x14ac:dyDescent="0.25">
      <c r="B117" s="38" t="s">
        <v>8</v>
      </c>
      <c r="C117" s="34">
        <f t="shared" si="21"/>
        <v>44799</v>
      </c>
      <c r="D117" s="35">
        <v>4651</v>
      </c>
      <c r="E117" s="35">
        <v>774</v>
      </c>
      <c r="F117" s="35">
        <v>247</v>
      </c>
      <c r="G117" s="35">
        <v>6</v>
      </c>
      <c r="H117" s="35">
        <v>58</v>
      </c>
      <c r="I117" s="35">
        <v>551</v>
      </c>
      <c r="J117" s="35">
        <v>38046</v>
      </c>
      <c r="K117" s="35">
        <v>11</v>
      </c>
      <c r="L117" s="35">
        <v>455</v>
      </c>
      <c r="M117" s="125"/>
      <c r="O117" s="38" t="s">
        <v>8</v>
      </c>
      <c r="P117" s="34">
        <f t="shared" si="22"/>
        <v>52621</v>
      </c>
      <c r="Q117" s="35">
        <v>44102</v>
      </c>
      <c r="R117" s="35">
        <v>8519</v>
      </c>
    </row>
    <row r="118" spans="2:18" ht="23.25" customHeight="1" thickBot="1" x14ac:dyDescent="0.3">
      <c r="B118" s="100" t="s">
        <v>9</v>
      </c>
      <c r="C118" s="101">
        <f>SUM(D118:L118)</f>
        <v>21601</v>
      </c>
      <c r="D118" s="102">
        <v>1224</v>
      </c>
      <c r="E118" s="102">
        <v>162</v>
      </c>
      <c r="F118" s="102">
        <v>223</v>
      </c>
      <c r="G118" s="102">
        <v>6</v>
      </c>
      <c r="H118" s="102">
        <v>30</v>
      </c>
      <c r="I118" s="102">
        <v>293</v>
      </c>
      <c r="J118" s="102">
        <v>19262</v>
      </c>
      <c r="K118" s="102">
        <v>2</v>
      </c>
      <c r="L118" s="102">
        <v>399</v>
      </c>
      <c r="M118" s="125"/>
      <c r="O118" s="100" t="s">
        <v>9</v>
      </c>
      <c r="P118" s="101">
        <f>SUM(Q118:R118)</f>
        <v>27055</v>
      </c>
      <c r="Q118" s="102">
        <v>25243</v>
      </c>
      <c r="R118" s="102">
        <v>1812</v>
      </c>
    </row>
    <row r="119" spans="2:18" ht="25.5" customHeight="1" x14ac:dyDescent="0.25">
      <c r="B119" s="114" t="s">
        <v>3</v>
      </c>
      <c r="C119" s="115">
        <f t="shared" ref="C119:L119" si="23">SUM(C115:C118)</f>
        <v>114726</v>
      </c>
      <c r="D119" s="116">
        <f t="shared" si="23"/>
        <v>10498</v>
      </c>
      <c r="E119" s="116">
        <f t="shared" si="23"/>
        <v>1505</v>
      </c>
      <c r="F119" s="116">
        <f t="shared" si="23"/>
        <v>617</v>
      </c>
      <c r="G119" s="116">
        <f t="shared" si="23"/>
        <v>12</v>
      </c>
      <c r="H119" s="116">
        <f t="shared" si="23"/>
        <v>169</v>
      </c>
      <c r="I119" s="116">
        <f t="shared" si="23"/>
        <v>1462</v>
      </c>
      <c r="J119" s="116">
        <f t="shared" si="23"/>
        <v>99091</v>
      </c>
      <c r="K119" s="116">
        <f t="shared" si="23"/>
        <v>17</v>
      </c>
      <c r="L119" s="116">
        <f t="shared" si="23"/>
        <v>1355</v>
      </c>
      <c r="M119" s="71"/>
      <c r="O119" s="114" t="s">
        <v>3</v>
      </c>
      <c r="P119" s="115">
        <f t="shared" ref="P119:R119" si="24">SUM(P115:P118)</f>
        <v>142999</v>
      </c>
      <c r="Q119" s="116">
        <f t="shared" si="24"/>
        <v>119567</v>
      </c>
      <c r="R119" s="116">
        <f t="shared" si="24"/>
        <v>23432</v>
      </c>
    </row>
    <row r="120" spans="2:18" ht="25.5" customHeight="1" thickBot="1" x14ac:dyDescent="0.3">
      <c r="B120" s="48" t="s">
        <v>22</v>
      </c>
      <c r="C120" s="126">
        <f>SUM(D120:L120)</f>
        <v>1</v>
      </c>
      <c r="D120" s="126">
        <f>D119/$C$119</f>
        <v>9.1504977075815425E-2</v>
      </c>
      <c r="E120" s="126">
        <f t="shared" ref="E120:L120" si="25">E119/$C$119</f>
        <v>1.3118212087931245E-2</v>
      </c>
      <c r="F120" s="126">
        <f t="shared" si="25"/>
        <v>5.3780311350522117E-3</v>
      </c>
      <c r="G120" s="126">
        <f t="shared" si="25"/>
        <v>1.0459703990377072E-4</v>
      </c>
      <c r="H120" s="126">
        <f t="shared" si="25"/>
        <v>1.4730749786447711E-3</v>
      </c>
      <c r="I120" s="126">
        <f t="shared" si="25"/>
        <v>1.2743406028276066E-2</v>
      </c>
      <c r="J120" s="126">
        <f t="shared" si="25"/>
        <v>0.86371877342537873</v>
      </c>
      <c r="K120" s="126">
        <f t="shared" si="25"/>
        <v>1.4817913986367519E-4</v>
      </c>
      <c r="L120" s="126">
        <f t="shared" si="25"/>
        <v>1.181074908913411E-2</v>
      </c>
      <c r="M120" s="39"/>
      <c r="O120" s="48" t="s">
        <v>22</v>
      </c>
      <c r="P120" s="126">
        <f>SUM(Q120:R120)</f>
        <v>1</v>
      </c>
      <c r="Q120" s="126">
        <f>Q119/$P$119</f>
        <v>0.83613871425674302</v>
      </c>
      <c r="R120" s="126">
        <f>R119/$P$119</f>
        <v>0.16386128574325695</v>
      </c>
    </row>
    <row r="121" spans="2:18" ht="15" customHeight="1" x14ac:dyDescent="0.25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2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ht="16.5" x14ac:dyDescent="0.25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ht="16.5" x14ac:dyDescent="0.25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75" x14ac:dyDescent="0.25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25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25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25">
      <c r="B129" s="38" t="s">
        <v>6</v>
      </c>
      <c r="C129" s="34">
        <f>SUM(D129:R129)</f>
        <v>594</v>
      </c>
      <c r="D129" s="35">
        <v>88</v>
      </c>
      <c r="E129" s="35">
        <v>7</v>
      </c>
      <c r="F129" s="35">
        <v>0</v>
      </c>
      <c r="G129" s="35">
        <v>1</v>
      </c>
      <c r="H129" s="35">
        <v>0</v>
      </c>
      <c r="I129" s="35">
        <v>0</v>
      </c>
      <c r="J129" s="35">
        <v>0</v>
      </c>
      <c r="K129" s="35">
        <v>0</v>
      </c>
      <c r="L129" s="35">
        <v>8</v>
      </c>
      <c r="M129" s="35">
        <v>488</v>
      </c>
      <c r="N129" s="35">
        <v>0</v>
      </c>
      <c r="O129" s="35">
        <v>0</v>
      </c>
      <c r="P129" s="35">
        <v>0</v>
      </c>
      <c r="Q129" s="35">
        <v>1</v>
      </c>
      <c r="R129" s="35">
        <v>1</v>
      </c>
    </row>
    <row r="130" spans="2:18" ht="23.25" customHeight="1" x14ac:dyDescent="0.25">
      <c r="B130" s="38" t="s">
        <v>7</v>
      </c>
      <c r="C130" s="34">
        <f t="shared" ref="C130:C131" si="26">SUM(D130:R130)</f>
        <v>60482</v>
      </c>
      <c r="D130" s="35">
        <v>5108</v>
      </c>
      <c r="E130" s="35">
        <v>535</v>
      </c>
      <c r="F130" s="35">
        <v>22</v>
      </c>
      <c r="G130" s="35">
        <v>94</v>
      </c>
      <c r="H130" s="35">
        <v>5</v>
      </c>
      <c r="I130" s="35">
        <v>6</v>
      </c>
      <c r="J130" s="35">
        <v>14</v>
      </c>
      <c r="K130" s="35">
        <v>0</v>
      </c>
      <c r="L130" s="35">
        <v>23</v>
      </c>
      <c r="M130" s="35">
        <v>54538</v>
      </c>
      <c r="N130" s="35">
        <v>16</v>
      </c>
      <c r="O130" s="35">
        <v>11</v>
      </c>
      <c r="P130" s="35">
        <v>6</v>
      </c>
      <c r="Q130" s="35">
        <v>12</v>
      </c>
      <c r="R130" s="35">
        <v>92</v>
      </c>
    </row>
    <row r="131" spans="2:18" ht="23.25" customHeight="1" x14ac:dyDescent="0.25">
      <c r="B131" s="38" t="s">
        <v>8</v>
      </c>
      <c r="C131" s="34">
        <f t="shared" si="26"/>
        <v>51719</v>
      </c>
      <c r="D131" s="35">
        <v>4803</v>
      </c>
      <c r="E131" s="35">
        <v>667</v>
      </c>
      <c r="F131" s="35">
        <v>63</v>
      </c>
      <c r="G131" s="35">
        <v>140</v>
      </c>
      <c r="H131" s="35">
        <v>8</v>
      </c>
      <c r="I131" s="35">
        <v>3</v>
      </c>
      <c r="J131" s="35">
        <v>24</v>
      </c>
      <c r="K131" s="35">
        <v>4</v>
      </c>
      <c r="L131" s="35">
        <v>35</v>
      </c>
      <c r="M131" s="35">
        <v>45875</v>
      </c>
      <c r="N131" s="35">
        <v>13</v>
      </c>
      <c r="O131" s="35">
        <v>11</v>
      </c>
      <c r="P131" s="35">
        <v>6</v>
      </c>
      <c r="Q131" s="35">
        <v>13</v>
      </c>
      <c r="R131" s="35">
        <v>54</v>
      </c>
    </row>
    <row r="132" spans="2:18" ht="23.25" customHeight="1" thickBot="1" x14ac:dyDescent="0.3">
      <c r="B132" s="100" t="s">
        <v>9</v>
      </c>
      <c r="C132" s="101">
        <f>SUM(D132:R132)</f>
        <v>26951</v>
      </c>
      <c r="D132" s="102">
        <v>1047</v>
      </c>
      <c r="E132" s="102">
        <v>121</v>
      </c>
      <c r="F132" s="102">
        <v>51</v>
      </c>
      <c r="G132" s="102">
        <v>171</v>
      </c>
      <c r="H132" s="102">
        <v>22</v>
      </c>
      <c r="I132" s="102">
        <v>2</v>
      </c>
      <c r="J132" s="102">
        <v>16</v>
      </c>
      <c r="K132" s="102">
        <v>1</v>
      </c>
      <c r="L132" s="102">
        <v>38</v>
      </c>
      <c r="M132" s="102">
        <v>25381</v>
      </c>
      <c r="N132" s="102">
        <v>8</v>
      </c>
      <c r="O132" s="102">
        <v>8</v>
      </c>
      <c r="P132" s="102">
        <v>5</v>
      </c>
      <c r="Q132" s="102">
        <v>25</v>
      </c>
      <c r="R132" s="102">
        <v>55</v>
      </c>
    </row>
    <row r="133" spans="2:18" ht="25.5" customHeight="1" x14ac:dyDescent="0.25">
      <c r="B133" s="114" t="s">
        <v>3</v>
      </c>
      <c r="C133" s="115">
        <f t="shared" ref="C133:R133" si="27">SUM(C129:C132)</f>
        <v>139746</v>
      </c>
      <c r="D133" s="116">
        <f t="shared" si="27"/>
        <v>11046</v>
      </c>
      <c r="E133" s="116">
        <f t="shared" si="27"/>
        <v>1330</v>
      </c>
      <c r="F133" s="116">
        <f t="shared" si="27"/>
        <v>136</v>
      </c>
      <c r="G133" s="116">
        <f t="shared" si="27"/>
        <v>406</v>
      </c>
      <c r="H133" s="116">
        <f t="shared" si="27"/>
        <v>35</v>
      </c>
      <c r="I133" s="116">
        <f t="shared" si="27"/>
        <v>11</v>
      </c>
      <c r="J133" s="116">
        <f t="shared" si="27"/>
        <v>54</v>
      </c>
      <c r="K133" s="116">
        <f t="shared" si="27"/>
        <v>5</v>
      </c>
      <c r="L133" s="116">
        <f t="shared" si="27"/>
        <v>104</v>
      </c>
      <c r="M133" s="116">
        <f t="shared" si="27"/>
        <v>126282</v>
      </c>
      <c r="N133" s="116">
        <f t="shared" si="27"/>
        <v>37</v>
      </c>
      <c r="O133" s="116">
        <f t="shared" si="27"/>
        <v>30</v>
      </c>
      <c r="P133" s="116">
        <f t="shared" si="27"/>
        <v>17</v>
      </c>
      <c r="Q133" s="116">
        <f t="shared" si="27"/>
        <v>51</v>
      </c>
      <c r="R133" s="116">
        <f t="shared" si="27"/>
        <v>202</v>
      </c>
    </row>
    <row r="134" spans="2:18" ht="25.5" customHeight="1" thickBot="1" x14ac:dyDescent="0.3">
      <c r="B134" s="48" t="s">
        <v>22</v>
      </c>
      <c r="C134" s="126">
        <f>SUM(D134:R134)</f>
        <v>1.0000000000000002</v>
      </c>
      <c r="D134" s="126">
        <f>D133/$C$133</f>
        <v>7.9043407324717707E-2</v>
      </c>
      <c r="E134" s="126">
        <f t="shared" ref="E134:R134" si="28">E133/$C$133</f>
        <v>9.5172670416326759E-3</v>
      </c>
      <c r="F134" s="126">
        <f t="shared" si="28"/>
        <v>9.7319422380604816E-4</v>
      </c>
      <c r="G134" s="126">
        <f t="shared" si="28"/>
        <v>2.9052709916562907E-3</v>
      </c>
      <c r="H134" s="126">
        <f t="shared" si="28"/>
        <v>2.5045439583243887E-4</v>
      </c>
      <c r="I134" s="126">
        <f t="shared" si="28"/>
        <v>7.871423869019507E-5</v>
      </c>
      <c r="J134" s="126">
        <f t="shared" si="28"/>
        <v>3.8641535357004854E-4</v>
      </c>
      <c r="K134" s="126">
        <f t="shared" si="28"/>
        <v>3.5779199404634119E-5</v>
      </c>
      <c r="L134" s="126">
        <f t="shared" si="28"/>
        <v>7.4420734761638976E-4</v>
      </c>
      <c r="M134" s="126">
        <f t="shared" si="28"/>
        <v>0.90365377184320128</v>
      </c>
      <c r="N134" s="126">
        <f t="shared" si="28"/>
        <v>2.6476607559429248E-4</v>
      </c>
      <c r="O134" s="126">
        <f t="shared" si="28"/>
        <v>2.1467519642780474E-4</v>
      </c>
      <c r="P134" s="126">
        <f t="shared" si="28"/>
        <v>1.2164927797575602E-4</v>
      </c>
      <c r="Q134" s="126">
        <f t="shared" si="28"/>
        <v>3.6494783392726802E-4</v>
      </c>
      <c r="R134" s="126">
        <f t="shared" si="28"/>
        <v>1.4454796559472186E-3</v>
      </c>
    </row>
    <row r="135" spans="2:18" ht="15" customHeight="1" x14ac:dyDescent="0.25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25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ht="16.5" x14ac:dyDescent="0.25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8" x14ac:dyDescent="0.25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ht="16.5" x14ac:dyDescent="0.25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" customHeight="1" x14ac:dyDescent="0.25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25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25">
      <c r="B145" s="38" t="s">
        <v>75</v>
      </c>
      <c r="C145" s="34">
        <f t="shared" ref="C145:C169" si="29">SUM(D145:E145)</f>
        <v>1864</v>
      </c>
      <c r="D145" s="148">
        <v>1621</v>
      </c>
      <c r="E145" s="35">
        <v>243</v>
      </c>
      <c r="F145" s="35">
        <v>121</v>
      </c>
      <c r="G145" s="35">
        <v>266</v>
      </c>
      <c r="H145" s="35">
        <v>426</v>
      </c>
      <c r="I145" s="35">
        <v>275</v>
      </c>
      <c r="J145" s="35">
        <v>341</v>
      </c>
      <c r="K145" s="35">
        <v>213</v>
      </c>
      <c r="L145" s="35">
        <v>152</v>
      </c>
      <c r="M145" s="35">
        <v>70</v>
      </c>
      <c r="N145" s="148">
        <v>3</v>
      </c>
      <c r="O145" s="148">
        <v>649</v>
      </c>
      <c r="P145" s="148">
        <v>666</v>
      </c>
      <c r="Q145" s="148">
        <v>546</v>
      </c>
    </row>
    <row r="146" spans="2:17" ht="17.25" customHeight="1" x14ac:dyDescent="0.25">
      <c r="B146" s="38" t="s">
        <v>76</v>
      </c>
      <c r="C146" s="34">
        <f t="shared" si="29"/>
        <v>6881</v>
      </c>
      <c r="D146" s="35">
        <v>5655</v>
      </c>
      <c r="E146" s="35">
        <v>1226</v>
      </c>
      <c r="F146" s="35">
        <v>406</v>
      </c>
      <c r="G146" s="35">
        <v>758</v>
      </c>
      <c r="H146" s="35">
        <v>994</v>
      </c>
      <c r="I146" s="35">
        <v>922</v>
      </c>
      <c r="J146" s="35">
        <v>1388</v>
      </c>
      <c r="K146" s="35">
        <v>1059</v>
      </c>
      <c r="L146" s="35">
        <v>720</v>
      </c>
      <c r="M146" s="35">
        <v>634</v>
      </c>
      <c r="N146" s="35">
        <v>35</v>
      </c>
      <c r="O146" s="35">
        <v>3349</v>
      </c>
      <c r="P146" s="35">
        <v>2646</v>
      </c>
      <c r="Q146" s="35">
        <v>851</v>
      </c>
    </row>
    <row r="147" spans="2:17" ht="17.25" customHeight="1" x14ac:dyDescent="0.25">
      <c r="B147" s="38" t="s">
        <v>77</v>
      </c>
      <c r="C147" s="34">
        <f t="shared" si="29"/>
        <v>2680</v>
      </c>
      <c r="D147" s="35">
        <v>2348</v>
      </c>
      <c r="E147" s="35">
        <v>332</v>
      </c>
      <c r="F147" s="35">
        <v>141</v>
      </c>
      <c r="G147" s="35">
        <v>198</v>
      </c>
      <c r="H147" s="35">
        <v>331</v>
      </c>
      <c r="I147" s="35">
        <v>310</v>
      </c>
      <c r="J147" s="35">
        <v>592</v>
      </c>
      <c r="K147" s="35">
        <v>536</v>
      </c>
      <c r="L147" s="35">
        <v>365</v>
      </c>
      <c r="M147" s="35">
        <v>207</v>
      </c>
      <c r="N147" s="35">
        <v>15</v>
      </c>
      <c r="O147" s="35">
        <v>1176</v>
      </c>
      <c r="P147" s="35">
        <v>1188</v>
      </c>
      <c r="Q147" s="35">
        <v>301</v>
      </c>
    </row>
    <row r="148" spans="2:17" ht="17.25" customHeight="1" x14ac:dyDescent="0.25">
      <c r="B148" s="38" t="s">
        <v>78</v>
      </c>
      <c r="C148" s="34">
        <f t="shared" si="29"/>
        <v>13457</v>
      </c>
      <c r="D148" s="35">
        <v>10767</v>
      </c>
      <c r="E148" s="35">
        <v>2690</v>
      </c>
      <c r="F148" s="35">
        <v>1185</v>
      </c>
      <c r="G148" s="35">
        <v>2054</v>
      </c>
      <c r="H148" s="35">
        <v>2128</v>
      </c>
      <c r="I148" s="35">
        <v>1353</v>
      </c>
      <c r="J148" s="35">
        <v>2295</v>
      </c>
      <c r="K148" s="35">
        <v>1991</v>
      </c>
      <c r="L148" s="35">
        <v>1391</v>
      </c>
      <c r="M148" s="35">
        <v>1060</v>
      </c>
      <c r="N148" s="35">
        <v>49</v>
      </c>
      <c r="O148" s="35">
        <v>6806</v>
      </c>
      <c r="P148" s="35">
        <v>4525</v>
      </c>
      <c r="Q148" s="35">
        <v>2077</v>
      </c>
    </row>
    <row r="149" spans="2:17" ht="17.25" customHeight="1" x14ac:dyDescent="0.25">
      <c r="B149" s="38" t="s">
        <v>79</v>
      </c>
      <c r="C149" s="34">
        <f t="shared" si="29"/>
        <v>4871</v>
      </c>
      <c r="D149" s="35">
        <v>4227</v>
      </c>
      <c r="E149" s="35">
        <v>644</v>
      </c>
      <c r="F149" s="35">
        <v>315</v>
      </c>
      <c r="G149" s="35">
        <v>557</v>
      </c>
      <c r="H149" s="35">
        <v>804</v>
      </c>
      <c r="I149" s="35">
        <v>791</v>
      </c>
      <c r="J149" s="35">
        <v>999</v>
      </c>
      <c r="K149" s="35">
        <v>702</v>
      </c>
      <c r="L149" s="35">
        <v>419</v>
      </c>
      <c r="M149" s="35">
        <v>284</v>
      </c>
      <c r="N149" s="35">
        <v>70</v>
      </c>
      <c r="O149" s="35">
        <v>2036</v>
      </c>
      <c r="P149" s="35">
        <v>1940</v>
      </c>
      <c r="Q149" s="35">
        <v>825</v>
      </c>
    </row>
    <row r="150" spans="2:17" ht="17.25" customHeight="1" x14ac:dyDescent="0.25">
      <c r="B150" s="38" t="s">
        <v>80</v>
      </c>
      <c r="C150" s="34">
        <f t="shared" si="29"/>
        <v>3488</v>
      </c>
      <c r="D150" s="35">
        <v>3045</v>
      </c>
      <c r="E150" s="35">
        <v>443</v>
      </c>
      <c r="F150" s="35">
        <v>157</v>
      </c>
      <c r="G150" s="35">
        <v>423</v>
      </c>
      <c r="H150" s="35">
        <v>638</v>
      </c>
      <c r="I150" s="35">
        <v>498</v>
      </c>
      <c r="J150" s="35">
        <v>688</v>
      </c>
      <c r="K150" s="35">
        <v>543</v>
      </c>
      <c r="L150" s="35">
        <v>372</v>
      </c>
      <c r="M150" s="35">
        <v>169</v>
      </c>
      <c r="N150" s="35">
        <v>13</v>
      </c>
      <c r="O150" s="35">
        <v>1448</v>
      </c>
      <c r="P150" s="35">
        <v>1330</v>
      </c>
      <c r="Q150" s="35">
        <v>697</v>
      </c>
    </row>
    <row r="151" spans="2:17" ht="17.25" customHeight="1" x14ac:dyDescent="0.25">
      <c r="B151" s="38" t="s">
        <v>81</v>
      </c>
      <c r="C151" s="34">
        <f t="shared" si="29"/>
        <v>3684</v>
      </c>
      <c r="D151" s="35">
        <v>2879</v>
      </c>
      <c r="E151" s="35">
        <v>805</v>
      </c>
      <c r="F151" s="35">
        <v>299</v>
      </c>
      <c r="G151" s="35">
        <v>586</v>
      </c>
      <c r="H151" s="35">
        <v>769</v>
      </c>
      <c r="I151" s="35">
        <v>382</v>
      </c>
      <c r="J151" s="35">
        <v>567</v>
      </c>
      <c r="K151" s="35">
        <v>405</v>
      </c>
      <c r="L151" s="35">
        <v>326</v>
      </c>
      <c r="M151" s="35">
        <v>350</v>
      </c>
      <c r="N151" s="35">
        <v>15</v>
      </c>
      <c r="O151" s="35">
        <v>1622</v>
      </c>
      <c r="P151" s="35">
        <v>1383</v>
      </c>
      <c r="Q151" s="35">
        <v>664</v>
      </c>
    </row>
    <row r="152" spans="2:17" ht="17.25" customHeight="1" x14ac:dyDescent="0.25">
      <c r="B152" s="38" t="s">
        <v>82</v>
      </c>
      <c r="C152" s="34">
        <f t="shared" si="29"/>
        <v>9276</v>
      </c>
      <c r="D152" s="35">
        <v>7828</v>
      </c>
      <c r="E152" s="35">
        <v>1448</v>
      </c>
      <c r="F152" s="35">
        <v>600</v>
      </c>
      <c r="G152" s="35">
        <v>1154</v>
      </c>
      <c r="H152" s="35">
        <v>1530</v>
      </c>
      <c r="I152" s="35">
        <v>1127</v>
      </c>
      <c r="J152" s="35">
        <v>1743</v>
      </c>
      <c r="K152" s="35">
        <v>1581</v>
      </c>
      <c r="L152" s="35">
        <v>1017</v>
      </c>
      <c r="M152" s="35">
        <v>524</v>
      </c>
      <c r="N152" s="35">
        <v>35</v>
      </c>
      <c r="O152" s="35">
        <v>4361</v>
      </c>
      <c r="P152" s="35">
        <v>3340</v>
      </c>
      <c r="Q152" s="35">
        <v>1540</v>
      </c>
    </row>
    <row r="153" spans="2:17" ht="17.25" customHeight="1" x14ac:dyDescent="0.25">
      <c r="B153" s="38" t="s">
        <v>83</v>
      </c>
      <c r="C153" s="34">
        <f t="shared" si="29"/>
        <v>2226</v>
      </c>
      <c r="D153" s="35">
        <v>1768</v>
      </c>
      <c r="E153" s="35">
        <v>458</v>
      </c>
      <c r="F153" s="35">
        <v>220</v>
      </c>
      <c r="G153" s="35">
        <v>341</v>
      </c>
      <c r="H153" s="35">
        <v>406</v>
      </c>
      <c r="I153" s="35">
        <v>286</v>
      </c>
      <c r="J153" s="35">
        <v>398</v>
      </c>
      <c r="K153" s="35">
        <v>259</v>
      </c>
      <c r="L153" s="35">
        <v>195</v>
      </c>
      <c r="M153" s="35">
        <v>121</v>
      </c>
      <c r="N153" s="35">
        <v>3</v>
      </c>
      <c r="O153" s="35">
        <v>1140</v>
      </c>
      <c r="P153" s="35">
        <v>778</v>
      </c>
      <c r="Q153" s="35">
        <v>305</v>
      </c>
    </row>
    <row r="154" spans="2:17" ht="17.25" customHeight="1" x14ac:dyDescent="0.25">
      <c r="B154" s="38" t="s">
        <v>84</v>
      </c>
      <c r="C154" s="34">
        <f t="shared" si="29"/>
        <v>4740</v>
      </c>
      <c r="D154" s="35">
        <v>4024</v>
      </c>
      <c r="E154" s="35">
        <v>716</v>
      </c>
      <c r="F154" s="35">
        <v>334</v>
      </c>
      <c r="G154" s="35">
        <v>635</v>
      </c>
      <c r="H154" s="35">
        <v>939</v>
      </c>
      <c r="I154" s="35">
        <v>615</v>
      </c>
      <c r="J154" s="35">
        <v>916</v>
      </c>
      <c r="K154" s="35">
        <v>673</v>
      </c>
      <c r="L154" s="35">
        <v>402</v>
      </c>
      <c r="M154" s="35">
        <v>226</v>
      </c>
      <c r="N154" s="35">
        <v>3</v>
      </c>
      <c r="O154" s="35">
        <v>2125</v>
      </c>
      <c r="P154" s="35">
        <v>1644</v>
      </c>
      <c r="Q154" s="35">
        <v>968</v>
      </c>
    </row>
    <row r="155" spans="2:17" ht="17.25" customHeight="1" x14ac:dyDescent="0.25">
      <c r="B155" s="38" t="s">
        <v>85</v>
      </c>
      <c r="C155" s="34">
        <f t="shared" si="29"/>
        <v>5665</v>
      </c>
      <c r="D155" s="35">
        <v>4872</v>
      </c>
      <c r="E155" s="35">
        <v>793</v>
      </c>
      <c r="F155" s="35">
        <v>249</v>
      </c>
      <c r="G155" s="35">
        <v>682</v>
      </c>
      <c r="H155" s="35">
        <v>1025</v>
      </c>
      <c r="I155" s="35">
        <v>778</v>
      </c>
      <c r="J155" s="35">
        <v>1214</v>
      </c>
      <c r="K155" s="35">
        <v>933</v>
      </c>
      <c r="L155" s="35">
        <v>493</v>
      </c>
      <c r="M155" s="35">
        <v>291</v>
      </c>
      <c r="N155" s="35">
        <v>29</v>
      </c>
      <c r="O155" s="35">
        <v>2447</v>
      </c>
      <c r="P155" s="35">
        <v>2158</v>
      </c>
      <c r="Q155" s="35">
        <v>1031</v>
      </c>
    </row>
    <row r="156" spans="2:17" ht="17.25" customHeight="1" x14ac:dyDescent="0.25">
      <c r="B156" s="38" t="s">
        <v>86</v>
      </c>
      <c r="C156" s="34">
        <f t="shared" si="29"/>
        <v>6120</v>
      </c>
      <c r="D156" s="35">
        <v>5065</v>
      </c>
      <c r="E156" s="35">
        <v>1055</v>
      </c>
      <c r="F156" s="35">
        <v>474</v>
      </c>
      <c r="G156" s="35">
        <v>812</v>
      </c>
      <c r="H156" s="35">
        <v>1261</v>
      </c>
      <c r="I156" s="35">
        <v>851</v>
      </c>
      <c r="J156" s="35">
        <v>1130</v>
      </c>
      <c r="K156" s="35">
        <v>775</v>
      </c>
      <c r="L156" s="35">
        <v>476</v>
      </c>
      <c r="M156" s="35">
        <v>341</v>
      </c>
      <c r="N156" s="35">
        <v>22</v>
      </c>
      <c r="O156" s="35">
        <v>2623</v>
      </c>
      <c r="P156" s="35">
        <v>2211</v>
      </c>
      <c r="Q156" s="35">
        <v>1264</v>
      </c>
    </row>
    <row r="157" spans="2:17" ht="17.25" customHeight="1" x14ac:dyDescent="0.25">
      <c r="B157" s="38" t="s">
        <v>87</v>
      </c>
      <c r="C157" s="34">
        <f t="shared" si="29"/>
        <v>7394</v>
      </c>
      <c r="D157" s="35">
        <v>6041</v>
      </c>
      <c r="E157" s="35">
        <v>1353</v>
      </c>
      <c r="F157" s="35">
        <v>753</v>
      </c>
      <c r="G157" s="35">
        <v>1078</v>
      </c>
      <c r="H157" s="35">
        <v>1450</v>
      </c>
      <c r="I157" s="35">
        <v>990</v>
      </c>
      <c r="J157" s="35">
        <v>1367</v>
      </c>
      <c r="K157" s="35">
        <v>897</v>
      </c>
      <c r="L157" s="35">
        <v>478</v>
      </c>
      <c r="M157" s="35">
        <v>381</v>
      </c>
      <c r="N157" s="35">
        <v>41</v>
      </c>
      <c r="O157" s="35">
        <v>3028</v>
      </c>
      <c r="P157" s="35">
        <v>3107</v>
      </c>
      <c r="Q157" s="35">
        <v>1218</v>
      </c>
    </row>
    <row r="158" spans="2:17" ht="17.25" customHeight="1" x14ac:dyDescent="0.25">
      <c r="B158" s="38" t="s">
        <v>88</v>
      </c>
      <c r="C158" s="34">
        <f t="shared" si="29"/>
        <v>3384</v>
      </c>
      <c r="D158" s="35">
        <v>3010</v>
      </c>
      <c r="E158" s="35">
        <v>374</v>
      </c>
      <c r="F158" s="35">
        <v>118</v>
      </c>
      <c r="G158" s="35">
        <v>376</v>
      </c>
      <c r="H158" s="35">
        <v>683</v>
      </c>
      <c r="I158" s="35">
        <v>589</v>
      </c>
      <c r="J158" s="35">
        <v>805</v>
      </c>
      <c r="K158" s="35">
        <v>468</v>
      </c>
      <c r="L158" s="35">
        <v>227</v>
      </c>
      <c r="M158" s="35">
        <v>118</v>
      </c>
      <c r="N158" s="35">
        <v>3</v>
      </c>
      <c r="O158" s="35">
        <v>1272</v>
      </c>
      <c r="P158" s="35">
        <v>1326</v>
      </c>
      <c r="Q158" s="35">
        <v>783</v>
      </c>
    </row>
    <row r="159" spans="2:17" ht="17.25" customHeight="1" x14ac:dyDescent="0.25">
      <c r="B159" s="38" t="s">
        <v>89</v>
      </c>
      <c r="C159" s="34">
        <f t="shared" si="29"/>
        <v>37511</v>
      </c>
      <c r="D159" s="35">
        <v>30839</v>
      </c>
      <c r="E159" s="35">
        <v>6672</v>
      </c>
      <c r="F159" s="35">
        <v>2752</v>
      </c>
      <c r="G159" s="35">
        <v>5212</v>
      </c>
      <c r="H159" s="35">
        <v>7050</v>
      </c>
      <c r="I159" s="35">
        <v>4897</v>
      </c>
      <c r="J159" s="35">
        <v>6777</v>
      </c>
      <c r="K159" s="35">
        <v>5107</v>
      </c>
      <c r="L159" s="35">
        <v>2971</v>
      </c>
      <c r="M159" s="35">
        <v>2745</v>
      </c>
      <c r="N159" s="35">
        <v>178</v>
      </c>
      <c r="O159" s="35">
        <v>15925</v>
      </c>
      <c r="P159" s="35">
        <v>13066</v>
      </c>
      <c r="Q159" s="35">
        <v>8342</v>
      </c>
    </row>
    <row r="160" spans="2:17" ht="17.25" customHeight="1" x14ac:dyDescent="0.25">
      <c r="B160" s="38" t="s">
        <v>90</v>
      </c>
      <c r="C160" s="34">
        <f t="shared" si="29"/>
        <v>3048</v>
      </c>
      <c r="D160" s="35">
        <v>2641</v>
      </c>
      <c r="E160" s="35">
        <v>407</v>
      </c>
      <c r="F160" s="35">
        <v>177</v>
      </c>
      <c r="G160" s="35">
        <v>431</v>
      </c>
      <c r="H160" s="35">
        <v>692</v>
      </c>
      <c r="I160" s="35">
        <v>378</v>
      </c>
      <c r="J160" s="35">
        <v>555</v>
      </c>
      <c r="K160" s="35">
        <v>475</v>
      </c>
      <c r="L160" s="35">
        <v>231</v>
      </c>
      <c r="M160" s="35">
        <v>109</v>
      </c>
      <c r="N160" s="35">
        <v>4</v>
      </c>
      <c r="O160" s="35">
        <v>1238</v>
      </c>
      <c r="P160" s="35">
        <v>1083</v>
      </c>
      <c r="Q160" s="35">
        <v>723</v>
      </c>
    </row>
    <row r="161" spans="2:19" ht="17.25" customHeight="1" x14ac:dyDescent="0.25">
      <c r="B161" s="38" t="s">
        <v>91</v>
      </c>
      <c r="C161" s="34">
        <f t="shared" si="29"/>
        <v>1266</v>
      </c>
      <c r="D161" s="35">
        <v>1103</v>
      </c>
      <c r="E161" s="35">
        <v>163</v>
      </c>
      <c r="F161" s="35">
        <v>70</v>
      </c>
      <c r="G161" s="35">
        <v>159</v>
      </c>
      <c r="H161" s="35">
        <v>224</v>
      </c>
      <c r="I161" s="35">
        <v>159</v>
      </c>
      <c r="J161" s="35">
        <v>288</v>
      </c>
      <c r="K161" s="35">
        <v>188</v>
      </c>
      <c r="L161" s="35">
        <v>85</v>
      </c>
      <c r="M161" s="35">
        <v>93</v>
      </c>
      <c r="N161" s="35">
        <v>12</v>
      </c>
      <c r="O161" s="35">
        <v>639</v>
      </c>
      <c r="P161" s="35">
        <v>329</v>
      </c>
      <c r="Q161" s="35">
        <v>286</v>
      </c>
    </row>
    <row r="162" spans="2:19" ht="17.25" customHeight="1" x14ac:dyDescent="0.25">
      <c r="B162" s="38" t="s">
        <v>92</v>
      </c>
      <c r="C162" s="34">
        <f t="shared" si="29"/>
        <v>1475</v>
      </c>
      <c r="D162" s="35">
        <v>1214</v>
      </c>
      <c r="E162" s="35">
        <v>261</v>
      </c>
      <c r="F162" s="35">
        <v>93</v>
      </c>
      <c r="G162" s="35">
        <v>161</v>
      </c>
      <c r="H162" s="35">
        <v>203</v>
      </c>
      <c r="I162" s="35">
        <v>136</v>
      </c>
      <c r="J162" s="35">
        <v>283</v>
      </c>
      <c r="K162" s="35">
        <v>273</v>
      </c>
      <c r="L162" s="35">
        <v>182</v>
      </c>
      <c r="M162" s="35">
        <v>144</v>
      </c>
      <c r="N162" s="35">
        <v>7</v>
      </c>
      <c r="O162" s="35">
        <v>720</v>
      </c>
      <c r="P162" s="35">
        <v>561</v>
      </c>
      <c r="Q162" s="35">
        <v>187</v>
      </c>
    </row>
    <row r="163" spans="2:19" ht="17.25" customHeight="1" x14ac:dyDescent="0.25">
      <c r="B163" s="38" t="s">
        <v>93</v>
      </c>
      <c r="C163" s="34">
        <f t="shared" si="29"/>
        <v>1195</v>
      </c>
      <c r="D163" s="35">
        <v>1011</v>
      </c>
      <c r="E163" s="35">
        <v>184</v>
      </c>
      <c r="F163" s="35">
        <v>71</v>
      </c>
      <c r="G163" s="35">
        <v>153</v>
      </c>
      <c r="H163" s="35">
        <v>209</v>
      </c>
      <c r="I163" s="35">
        <v>195</v>
      </c>
      <c r="J163" s="35">
        <v>242</v>
      </c>
      <c r="K163" s="35">
        <v>171</v>
      </c>
      <c r="L163" s="35">
        <v>98</v>
      </c>
      <c r="M163" s="35">
        <v>56</v>
      </c>
      <c r="N163" s="35">
        <v>14</v>
      </c>
      <c r="O163" s="35">
        <v>496</v>
      </c>
      <c r="P163" s="35">
        <v>451</v>
      </c>
      <c r="Q163" s="35">
        <v>234</v>
      </c>
    </row>
    <row r="164" spans="2:19" ht="17.25" customHeight="1" x14ac:dyDescent="0.25">
      <c r="B164" s="38" t="s">
        <v>94</v>
      </c>
      <c r="C164" s="34">
        <f t="shared" si="29"/>
        <v>6298</v>
      </c>
      <c r="D164" s="35">
        <v>5552</v>
      </c>
      <c r="E164" s="35">
        <v>746</v>
      </c>
      <c r="F164" s="35">
        <v>233</v>
      </c>
      <c r="G164" s="35">
        <v>612</v>
      </c>
      <c r="H164" s="35">
        <v>980</v>
      </c>
      <c r="I164" s="35">
        <v>1043</v>
      </c>
      <c r="J164" s="35">
        <v>1525</v>
      </c>
      <c r="K164" s="35">
        <v>1075</v>
      </c>
      <c r="L164" s="35">
        <v>551</v>
      </c>
      <c r="M164" s="35">
        <v>279</v>
      </c>
      <c r="N164" s="35">
        <v>8</v>
      </c>
      <c r="O164" s="35">
        <v>2880</v>
      </c>
      <c r="P164" s="35">
        <v>2432</v>
      </c>
      <c r="Q164" s="35">
        <v>978</v>
      </c>
    </row>
    <row r="165" spans="2:19" ht="17.25" customHeight="1" x14ac:dyDescent="0.25">
      <c r="B165" s="38" t="s">
        <v>95</v>
      </c>
      <c r="C165" s="34">
        <f t="shared" si="29"/>
        <v>4174</v>
      </c>
      <c r="D165" s="35">
        <v>3684</v>
      </c>
      <c r="E165" s="35">
        <v>490</v>
      </c>
      <c r="F165" s="35">
        <v>132</v>
      </c>
      <c r="G165" s="35">
        <v>357</v>
      </c>
      <c r="H165" s="35">
        <v>586</v>
      </c>
      <c r="I165" s="35">
        <v>516</v>
      </c>
      <c r="J165" s="35">
        <v>870</v>
      </c>
      <c r="K165" s="35">
        <v>761</v>
      </c>
      <c r="L165" s="35">
        <v>563</v>
      </c>
      <c r="M165" s="35">
        <v>389</v>
      </c>
      <c r="N165" s="35">
        <v>25</v>
      </c>
      <c r="O165" s="35">
        <v>1640</v>
      </c>
      <c r="P165" s="35">
        <v>1929</v>
      </c>
      <c r="Q165" s="35">
        <v>580</v>
      </c>
    </row>
    <row r="166" spans="2:19" ht="17.25" customHeight="1" x14ac:dyDescent="0.25">
      <c r="B166" s="38" t="s">
        <v>96</v>
      </c>
      <c r="C166" s="34">
        <f t="shared" si="29"/>
        <v>5751</v>
      </c>
      <c r="D166" s="35">
        <v>4839</v>
      </c>
      <c r="E166" s="35">
        <v>912</v>
      </c>
      <c r="F166" s="35">
        <v>344</v>
      </c>
      <c r="G166" s="35">
        <v>742</v>
      </c>
      <c r="H166" s="35">
        <v>1151</v>
      </c>
      <c r="I166" s="35">
        <v>783</v>
      </c>
      <c r="J166" s="35">
        <v>1138</v>
      </c>
      <c r="K166" s="35">
        <v>849</v>
      </c>
      <c r="L166" s="35">
        <v>454</v>
      </c>
      <c r="M166" s="35">
        <v>290</v>
      </c>
      <c r="N166" s="35">
        <v>33</v>
      </c>
      <c r="O166" s="35">
        <v>2493</v>
      </c>
      <c r="P166" s="35">
        <v>2008</v>
      </c>
      <c r="Q166" s="35">
        <v>1217</v>
      </c>
    </row>
    <row r="167" spans="2:19" ht="17.25" customHeight="1" x14ac:dyDescent="0.25">
      <c r="B167" s="38" t="s">
        <v>97</v>
      </c>
      <c r="C167" s="34">
        <f t="shared" si="29"/>
        <v>2542</v>
      </c>
      <c r="D167" s="35">
        <v>2104</v>
      </c>
      <c r="E167" s="35">
        <v>438</v>
      </c>
      <c r="F167" s="35">
        <v>152</v>
      </c>
      <c r="G167" s="35">
        <v>327</v>
      </c>
      <c r="H167" s="35">
        <v>435</v>
      </c>
      <c r="I167" s="35">
        <v>267</v>
      </c>
      <c r="J167" s="35">
        <v>456</v>
      </c>
      <c r="K167" s="35">
        <v>433</v>
      </c>
      <c r="L167" s="35">
        <v>293</v>
      </c>
      <c r="M167" s="35">
        <v>179</v>
      </c>
      <c r="N167" s="35">
        <v>11</v>
      </c>
      <c r="O167" s="35">
        <v>1149</v>
      </c>
      <c r="P167" s="35">
        <v>949</v>
      </c>
      <c r="Q167" s="35">
        <v>433</v>
      </c>
    </row>
    <row r="168" spans="2:19" ht="17.25" customHeight="1" x14ac:dyDescent="0.25">
      <c r="B168" s="38" t="s">
        <v>98</v>
      </c>
      <c r="C168" s="34">
        <f t="shared" si="29"/>
        <v>1816</v>
      </c>
      <c r="D168" s="35">
        <v>1516</v>
      </c>
      <c r="E168" s="35">
        <v>300</v>
      </c>
      <c r="F168" s="35">
        <v>119</v>
      </c>
      <c r="G168" s="35">
        <v>220</v>
      </c>
      <c r="H168" s="35">
        <v>363</v>
      </c>
      <c r="I168" s="35">
        <v>278</v>
      </c>
      <c r="J168" s="35">
        <v>377</v>
      </c>
      <c r="K168" s="35">
        <v>254</v>
      </c>
      <c r="L168" s="35">
        <v>133</v>
      </c>
      <c r="M168" s="35">
        <v>72</v>
      </c>
      <c r="N168" s="35">
        <v>1</v>
      </c>
      <c r="O168" s="35">
        <v>758</v>
      </c>
      <c r="P168" s="35">
        <v>817</v>
      </c>
      <c r="Q168" s="35">
        <v>240</v>
      </c>
    </row>
    <row r="169" spans="2:19" ht="17.25" customHeight="1" thickBot="1" x14ac:dyDescent="0.3">
      <c r="B169" s="100" t="s">
        <v>99</v>
      </c>
      <c r="C169" s="101">
        <f t="shared" si="29"/>
        <v>2193</v>
      </c>
      <c r="D169" s="102">
        <v>1914</v>
      </c>
      <c r="E169" s="102">
        <v>279</v>
      </c>
      <c r="F169" s="102">
        <v>124</v>
      </c>
      <c r="G169" s="102">
        <v>340</v>
      </c>
      <c r="H169" s="102">
        <v>620</v>
      </c>
      <c r="I169" s="102">
        <v>320</v>
      </c>
      <c r="J169" s="102">
        <v>348</v>
      </c>
      <c r="K169" s="102">
        <v>247</v>
      </c>
      <c r="L169" s="102">
        <v>135</v>
      </c>
      <c r="M169" s="102">
        <v>59</v>
      </c>
      <c r="N169" s="102">
        <v>15</v>
      </c>
      <c r="O169" s="102">
        <v>659</v>
      </c>
      <c r="P169" s="102">
        <v>754</v>
      </c>
      <c r="Q169" s="102">
        <v>765</v>
      </c>
    </row>
    <row r="170" spans="2:19" ht="20.25" customHeight="1" x14ac:dyDescent="0.25">
      <c r="B170" s="114" t="s">
        <v>3</v>
      </c>
      <c r="C170" s="115">
        <f t="shared" ref="C170:M170" si="30">SUM(C145:C169)</f>
        <v>142999</v>
      </c>
      <c r="D170" s="116">
        <f t="shared" si="30"/>
        <v>119567</v>
      </c>
      <c r="E170" s="116">
        <f t="shared" si="30"/>
        <v>23432</v>
      </c>
      <c r="F170" s="115">
        <f t="shared" si="30"/>
        <v>9639</v>
      </c>
      <c r="G170" s="115">
        <f t="shared" si="30"/>
        <v>18634</v>
      </c>
      <c r="H170" s="115">
        <f t="shared" si="30"/>
        <v>25897</v>
      </c>
      <c r="I170" s="115">
        <f t="shared" si="30"/>
        <v>18739</v>
      </c>
      <c r="J170" s="115">
        <f t="shared" si="30"/>
        <v>27302</v>
      </c>
      <c r="K170" s="115">
        <f t="shared" si="30"/>
        <v>20868</v>
      </c>
      <c r="L170" s="115">
        <f t="shared" si="30"/>
        <v>12729</v>
      </c>
      <c r="M170" s="115">
        <f t="shared" si="30"/>
        <v>9191</v>
      </c>
      <c r="N170" s="116">
        <f>SUM(N145:N169)</f>
        <v>644</v>
      </c>
      <c r="O170" s="116">
        <f t="shared" ref="O170:Q170" si="31">SUM(O145:O169)</f>
        <v>62679</v>
      </c>
      <c r="P170" s="116">
        <f t="shared" si="31"/>
        <v>52621</v>
      </c>
      <c r="Q170" s="116">
        <f t="shared" si="31"/>
        <v>27055</v>
      </c>
    </row>
    <row r="171" spans="2:19" ht="15.75" thickBot="1" x14ac:dyDescent="0.3">
      <c r="B171" s="149" t="s">
        <v>22</v>
      </c>
      <c r="C171" s="150">
        <f>SUM(D171:E171)</f>
        <v>1</v>
      </c>
      <c r="D171" s="150">
        <f>D170/$C$170</f>
        <v>0.83613871425674302</v>
      </c>
      <c r="E171" s="150">
        <f t="shared" ref="E171:Q171" si="32">E170/$C$170</f>
        <v>0.16386128574325695</v>
      </c>
      <c r="F171" s="150">
        <f t="shared" si="32"/>
        <v>6.7406065776683746E-2</v>
      </c>
      <c r="G171" s="150">
        <f t="shared" si="32"/>
        <v>0.13030860355666823</v>
      </c>
      <c r="H171" s="150">
        <f t="shared" si="32"/>
        <v>0.18109916852565403</v>
      </c>
      <c r="I171" s="150">
        <f t="shared" si="32"/>
        <v>0.13104287442569529</v>
      </c>
      <c r="J171" s="150">
        <f t="shared" si="32"/>
        <v>0.1909244120588256</v>
      </c>
      <c r="K171" s="150">
        <f t="shared" si="32"/>
        <v>0.14593109042720578</v>
      </c>
      <c r="L171" s="150">
        <f t="shared" si="32"/>
        <v>8.901460849376569E-2</v>
      </c>
      <c r="M171" s="150">
        <f t="shared" si="32"/>
        <v>6.4273176735501647E-2</v>
      </c>
      <c r="N171" s="150">
        <f t="shared" si="32"/>
        <v>4.503527996699278E-3</v>
      </c>
      <c r="O171" s="150">
        <f t="shared" si="32"/>
        <v>0.43831775047377952</v>
      </c>
      <c r="P171" s="150">
        <f t="shared" si="32"/>
        <v>0.36798159427688304</v>
      </c>
      <c r="Q171" s="150">
        <f t="shared" si="32"/>
        <v>0.18919712725263813</v>
      </c>
    </row>
    <row r="172" spans="2:19" x14ac:dyDescent="0.25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ht="16.5" x14ac:dyDescent="0.25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25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25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25">
      <c r="B177" s="38" t="s">
        <v>75</v>
      </c>
      <c r="C177" s="34">
        <f>SUM(D177:F177)</f>
        <v>1864</v>
      </c>
      <c r="D177" s="148">
        <v>111</v>
      </c>
      <c r="E177" s="35">
        <v>707</v>
      </c>
      <c r="F177" s="35">
        <v>1046</v>
      </c>
      <c r="G177" s="35">
        <v>431</v>
      </c>
      <c r="H177" s="35">
        <v>1433</v>
      </c>
      <c r="I177" s="148">
        <v>210</v>
      </c>
      <c r="J177" s="148">
        <v>1654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25">
      <c r="B178" s="38" t="s">
        <v>76</v>
      </c>
      <c r="C178" s="34">
        <f t="shared" ref="C178:C200" si="33">SUM(D178:F178)</f>
        <v>6881</v>
      </c>
      <c r="D178" s="35">
        <v>1180</v>
      </c>
      <c r="E178" s="35">
        <v>3251</v>
      </c>
      <c r="F178" s="35">
        <v>2450</v>
      </c>
      <c r="G178" s="35">
        <v>1667</v>
      </c>
      <c r="H178" s="35">
        <v>5214</v>
      </c>
      <c r="I178" s="35">
        <v>744</v>
      </c>
      <c r="J178" s="35">
        <v>6137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25">
      <c r="B179" s="38" t="s">
        <v>77</v>
      </c>
      <c r="C179" s="34">
        <f t="shared" si="33"/>
        <v>2680</v>
      </c>
      <c r="D179" s="35">
        <v>495</v>
      </c>
      <c r="E179" s="35">
        <v>1535</v>
      </c>
      <c r="F179" s="35">
        <v>650</v>
      </c>
      <c r="G179" s="35">
        <v>458</v>
      </c>
      <c r="H179" s="35">
        <v>2222</v>
      </c>
      <c r="I179" s="35">
        <v>107</v>
      </c>
      <c r="J179" s="35">
        <v>2573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25">
      <c r="B180" s="38" t="s">
        <v>78</v>
      </c>
      <c r="C180" s="34">
        <f t="shared" si="33"/>
        <v>13457</v>
      </c>
      <c r="D180" s="35">
        <v>2796</v>
      </c>
      <c r="E180" s="35">
        <v>8098</v>
      </c>
      <c r="F180" s="35">
        <v>2563</v>
      </c>
      <c r="G180" s="35">
        <v>1578</v>
      </c>
      <c r="H180" s="35">
        <v>11879</v>
      </c>
      <c r="I180" s="35">
        <v>1146</v>
      </c>
      <c r="J180" s="35">
        <v>12311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25">
      <c r="B181" s="38" t="s">
        <v>79</v>
      </c>
      <c r="C181" s="34">
        <f t="shared" si="33"/>
        <v>4871</v>
      </c>
      <c r="D181" s="35">
        <v>499</v>
      </c>
      <c r="E181" s="35">
        <v>2175</v>
      </c>
      <c r="F181" s="35">
        <v>2197</v>
      </c>
      <c r="G181" s="35">
        <v>1209</v>
      </c>
      <c r="H181" s="35">
        <v>3662</v>
      </c>
      <c r="I181" s="35">
        <v>460</v>
      </c>
      <c r="J181" s="35">
        <v>4411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25">
      <c r="B182" s="38" t="s">
        <v>80</v>
      </c>
      <c r="C182" s="34">
        <f t="shared" si="33"/>
        <v>3488</v>
      </c>
      <c r="D182" s="35">
        <v>890</v>
      </c>
      <c r="E182" s="35">
        <v>1625</v>
      </c>
      <c r="F182" s="35">
        <v>973</v>
      </c>
      <c r="G182" s="35">
        <v>366</v>
      </c>
      <c r="H182" s="35">
        <v>3122</v>
      </c>
      <c r="I182" s="35">
        <v>448</v>
      </c>
      <c r="J182" s="35">
        <v>3040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25">
      <c r="B183" s="38" t="s">
        <v>81</v>
      </c>
      <c r="C183" s="34">
        <f t="shared" si="33"/>
        <v>3684</v>
      </c>
      <c r="D183" s="35">
        <v>560</v>
      </c>
      <c r="E183" s="35">
        <v>2107</v>
      </c>
      <c r="F183" s="35">
        <v>1017</v>
      </c>
      <c r="G183" s="35">
        <v>649</v>
      </c>
      <c r="H183" s="35">
        <v>3035</v>
      </c>
      <c r="I183" s="35">
        <v>407</v>
      </c>
      <c r="J183" s="35">
        <v>3277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25">
      <c r="B184" s="38" t="s">
        <v>82</v>
      </c>
      <c r="C184" s="34">
        <f t="shared" si="33"/>
        <v>9276</v>
      </c>
      <c r="D184" s="35">
        <v>2488</v>
      </c>
      <c r="E184" s="35">
        <v>5332</v>
      </c>
      <c r="F184" s="35">
        <v>1456</v>
      </c>
      <c r="G184" s="35">
        <v>969</v>
      </c>
      <c r="H184" s="35">
        <v>8307</v>
      </c>
      <c r="I184" s="35">
        <v>640</v>
      </c>
      <c r="J184" s="35">
        <v>8636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25">
      <c r="B185" s="38" t="s">
        <v>83</v>
      </c>
      <c r="C185" s="34">
        <f t="shared" si="33"/>
        <v>2226</v>
      </c>
      <c r="D185" s="35">
        <v>569</v>
      </c>
      <c r="E185" s="35">
        <v>952</v>
      </c>
      <c r="F185" s="35">
        <v>705</v>
      </c>
      <c r="G185" s="35">
        <v>926</v>
      </c>
      <c r="H185" s="35">
        <v>1300</v>
      </c>
      <c r="I185" s="35">
        <v>432</v>
      </c>
      <c r="J185" s="35">
        <v>1794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25">
      <c r="B186" s="38" t="s">
        <v>84</v>
      </c>
      <c r="C186" s="34">
        <f t="shared" si="33"/>
        <v>4740</v>
      </c>
      <c r="D186" s="35">
        <v>1523</v>
      </c>
      <c r="E186" s="35">
        <v>2170</v>
      </c>
      <c r="F186" s="35">
        <v>1047</v>
      </c>
      <c r="G186" s="35">
        <v>1080</v>
      </c>
      <c r="H186" s="35">
        <v>3660</v>
      </c>
      <c r="I186" s="35">
        <v>310</v>
      </c>
      <c r="J186" s="35">
        <v>4430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25">
      <c r="B187" s="38" t="s">
        <v>85</v>
      </c>
      <c r="C187" s="34">
        <f t="shared" si="33"/>
        <v>5665</v>
      </c>
      <c r="D187" s="35">
        <v>1038</v>
      </c>
      <c r="E187" s="35">
        <v>2497</v>
      </c>
      <c r="F187" s="35">
        <v>2130</v>
      </c>
      <c r="G187" s="35">
        <v>418</v>
      </c>
      <c r="H187" s="35">
        <v>5247</v>
      </c>
      <c r="I187" s="35">
        <v>365</v>
      </c>
      <c r="J187" s="35">
        <v>5300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25">
      <c r="B188" s="38" t="s">
        <v>86</v>
      </c>
      <c r="C188" s="34">
        <f t="shared" si="33"/>
        <v>6120</v>
      </c>
      <c r="D188" s="35">
        <v>1602</v>
      </c>
      <c r="E188" s="35">
        <v>2893</v>
      </c>
      <c r="F188" s="35">
        <v>1625</v>
      </c>
      <c r="G188" s="35">
        <v>1247</v>
      </c>
      <c r="H188" s="35">
        <v>4873</v>
      </c>
      <c r="I188" s="35">
        <v>1035</v>
      </c>
      <c r="J188" s="35">
        <v>5085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25">
      <c r="B189" s="38" t="s">
        <v>87</v>
      </c>
      <c r="C189" s="34">
        <f t="shared" si="33"/>
        <v>7394</v>
      </c>
      <c r="D189" s="35">
        <v>1502</v>
      </c>
      <c r="E189" s="35">
        <v>2885</v>
      </c>
      <c r="F189" s="35">
        <v>3007</v>
      </c>
      <c r="G189" s="35">
        <v>2006</v>
      </c>
      <c r="H189" s="35">
        <v>5388</v>
      </c>
      <c r="I189" s="35">
        <v>641</v>
      </c>
      <c r="J189" s="35">
        <v>6753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25">
      <c r="B190" s="38" t="s">
        <v>88</v>
      </c>
      <c r="C190" s="34">
        <f t="shared" si="33"/>
        <v>3384</v>
      </c>
      <c r="D190" s="35">
        <v>507</v>
      </c>
      <c r="E190" s="35">
        <v>1594</v>
      </c>
      <c r="F190" s="35">
        <v>1283</v>
      </c>
      <c r="G190" s="35">
        <v>252</v>
      </c>
      <c r="H190" s="35">
        <v>3132</v>
      </c>
      <c r="I190" s="35">
        <v>256</v>
      </c>
      <c r="J190" s="35">
        <v>3128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25">
      <c r="B191" s="38" t="s">
        <v>89</v>
      </c>
      <c r="C191" s="34">
        <f t="shared" si="33"/>
        <v>37511</v>
      </c>
      <c r="D191" s="35">
        <v>5305</v>
      </c>
      <c r="E191" s="35">
        <v>20688</v>
      </c>
      <c r="F191" s="35">
        <v>11518</v>
      </c>
      <c r="G191" s="35">
        <v>5850</v>
      </c>
      <c r="H191" s="35">
        <v>31661</v>
      </c>
      <c r="I191" s="35">
        <v>3346</v>
      </c>
      <c r="J191" s="35">
        <v>34165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25">
      <c r="B192" s="38" t="s">
        <v>90</v>
      </c>
      <c r="C192" s="34">
        <f t="shared" si="33"/>
        <v>3048</v>
      </c>
      <c r="D192" s="35">
        <v>452</v>
      </c>
      <c r="E192" s="35">
        <v>996</v>
      </c>
      <c r="F192" s="35">
        <v>1600</v>
      </c>
      <c r="G192" s="35">
        <v>787</v>
      </c>
      <c r="H192" s="35">
        <v>2261</v>
      </c>
      <c r="I192" s="35">
        <v>333</v>
      </c>
      <c r="J192" s="35">
        <v>2715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25">
      <c r="B193" s="38" t="s">
        <v>91</v>
      </c>
      <c r="C193" s="34">
        <f t="shared" si="33"/>
        <v>1266</v>
      </c>
      <c r="D193" s="35">
        <v>111</v>
      </c>
      <c r="E193" s="35">
        <v>911</v>
      </c>
      <c r="F193" s="35">
        <v>244</v>
      </c>
      <c r="G193" s="35">
        <v>470</v>
      </c>
      <c r="H193" s="35">
        <v>796</v>
      </c>
      <c r="I193" s="35">
        <v>24</v>
      </c>
      <c r="J193" s="35">
        <v>1242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25">
      <c r="B194" s="38" t="s">
        <v>92</v>
      </c>
      <c r="C194" s="34">
        <f t="shared" si="33"/>
        <v>1475</v>
      </c>
      <c r="D194" s="35">
        <v>386</v>
      </c>
      <c r="E194" s="35">
        <v>748</v>
      </c>
      <c r="F194" s="35">
        <v>341</v>
      </c>
      <c r="G194" s="35">
        <v>231</v>
      </c>
      <c r="H194" s="35">
        <v>1244</v>
      </c>
      <c r="I194" s="35">
        <v>264</v>
      </c>
      <c r="J194" s="35">
        <v>1211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25">
      <c r="B195" s="38" t="s">
        <v>93</v>
      </c>
      <c r="C195" s="34">
        <f t="shared" si="33"/>
        <v>1195</v>
      </c>
      <c r="D195" s="35">
        <v>370</v>
      </c>
      <c r="E195" s="35">
        <v>488</v>
      </c>
      <c r="F195" s="35">
        <v>337</v>
      </c>
      <c r="G195" s="35">
        <v>315</v>
      </c>
      <c r="H195" s="35">
        <v>880</v>
      </c>
      <c r="I195" s="35">
        <v>146</v>
      </c>
      <c r="J195" s="35">
        <v>1049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25">
      <c r="B196" s="38" t="s">
        <v>94</v>
      </c>
      <c r="C196" s="34">
        <f t="shared" si="33"/>
        <v>6298</v>
      </c>
      <c r="D196" s="35">
        <v>1426</v>
      </c>
      <c r="E196" s="35">
        <v>3256</v>
      </c>
      <c r="F196" s="35">
        <v>1616</v>
      </c>
      <c r="G196" s="35">
        <v>963</v>
      </c>
      <c r="H196" s="35">
        <v>5335</v>
      </c>
      <c r="I196" s="35">
        <v>332</v>
      </c>
      <c r="J196" s="35">
        <v>5966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25">
      <c r="B197" s="38" t="s">
        <v>95</v>
      </c>
      <c r="C197" s="34">
        <f t="shared" si="33"/>
        <v>4174</v>
      </c>
      <c r="D197" s="35">
        <v>921</v>
      </c>
      <c r="E197" s="35">
        <v>2402</v>
      </c>
      <c r="F197" s="35">
        <v>851</v>
      </c>
      <c r="G197" s="35">
        <v>738</v>
      </c>
      <c r="H197" s="35">
        <v>3436</v>
      </c>
      <c r="I197" s="35">
        <v>571</v>
      </c>
      <c r="J197" s="35">
        <v>3603</v>
      </c>
      <c r="K197" s="157"/>
      <c r="O197" s="77"/>
      <c r="P197" s="77"/>
      <c r="Q197" s="77"/>
      <c r="S197" s="152"/>
    </row>
    <row r="198" spans="2:19" ht="17.25" customHeight="1" x14ac:dyDescent="0.25">
      <c r="B198" s="38" t="s">
        <v>96</v>
      </c>
      <c r="C198" s="34">
        <f t="shared" si="33"/>
        <v>5751</v>
      </c>
      <c r="D198" s="35">
        <v>980</v>
      </c>
      <c r="E198" s="35">
        <v>2898</v>
      </c>
      <c r="F198" s="35">
        <v>1873</v>
      </c>
      <c r="G198" s="35">
        <v>829</v>
      </c>
      <c r="H198" s="35">
        <v>4922</v>
      </c>
      <c r="I198" s="35">
        <v>492</v>
      </c>
      <c r="J198" s="35">
        <v>5259</v>
      </c>
      <c r="K198" s="157"/>
      <c r="O198" s="17"/>
      <c r="P198" s="17"/>
      <c r="Q198" s="17"/>
      <c r="S198" s="152"/>
    </row>
    <row r="199" spans="2:19" ht="17.25" customHeight="1" x14ac:dyDescent="0.25">
      <c r="B199" s="38" t="s">
        <v>97</v>
      </c>
      <c r="C199" s="34">
        <f t="shared" si="33"/>
        <v>2542</v>
      </c>
      <c r="D199" s="35">
        <v>270</v>
      </c>
      <c r="E199" s="35">
        <v>1470</v>
      </c>
      <c r="F199" s="35">
        <v>802</v>
      </c>
      <c r="G199" s="35">
        <v>408</v>
      </c>
      <c r="H199" s="35">
        <v>2134</v>
      </c>
      <c r="I199" s="35">
        <v>300</v>
      </c>
      <c r="J199" s="35">
        <v>2242</v>
      </c>
      <c r="K199" s="157"/>
      <c r="O199" s="39"/>
      <c r="P199" s="39"/>
      <c r="Q199" s="39"/>
      <c r="S199" s="152"/>
    </row>
    <row r="200" spans="2:19" ht="17.25" customHeight="1" x14ac:dyDescent="0.25">
      <c r="B200" s="38" t="s">
        <v>98</v>
      </c>
      <c r="C200" s="34">
        <f t="shared" si="33"/>
        <v>1816</v>
      </c>
      <c r="D200" s="35">
        <v>195</v>
      </c>
      <c r="E200" s="35">
        <v>630</v>
      </c>
      <c r="F200" s="35">
        <v>991</v>
      </c>
      <c r="G200" s="35">
        <v>258</v>
      </c>
      <c r="H200" s="35">
        <v>1558</v>
      </c>
      <c r="I200" s="35">
        <v>85</v>
      </c>
      <c r="J200" s="35">
        <v>1731</v>
      </c>
      <c r="K200" s="157"/>
      <c r="O200" s="39"/>
      <c r="P200" s="39"/>
      <c r="Q200" s="39"/>
      <c r="S200" s="152"/>
    </row>
    <row r="201" spans="2:19" ht="17.25" customHeight="1" thickBot="1" x14ac:dyDescent="0.3">
      <c r="B201" s="100" t="s">
        <v>99</v>
      </c>
      <c r="C201" s="101">
        <f>SUM(D201:F201)</f>
        <v>2193</v>
      </c>
      <c r="D201" s="102">
        <v>227</v>
      </c>
      <c r="E201" s="102">
        <v>1046</v>
      </c>
      <c r="F201" s="102">
        <v>920</v>
      </c>
      <c r="G201" s="102">
        <v>508</v>
      </c>
      <c r="H201" s="102">
        <v>1685</v>
      </c>
      <c r="I201" s="102">
        <v>129</v>
      </c>
      <c r="J201" s="102">
        <v>2064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25">
      <c r="B202" s="114" t="s">
        <v>3</v>
      </c>
      <c r="C202" s="115">
        <f t="shared" ref="C202:J202" si="34">SUM(C177:C201)</f>
        <v>142999</v>
      </c>
      <c r="D202" s="116">
        <f t="shared" si="34"/>
        <v>26403</v>
      </c>
      <c r="E202" s="116">
        <f t="shared" si="34"/>
        <v>73354</v>
      </c>
      <c r="F202" s="116">
        <f t="shared" si="34"/>
        <v>43242</v>
      </c>
      <c r="G202" s="115">
        <f t="shared" si="34"/>
        <v>24613</v>
      </c>
      <c r="H202" s="115">
        <f t="shared" si="34"/>
        <v>118386</v>
      </c>
      <c r="I202" s="116">
        <f t="shared" si="34"/>
        <v>13223</v>
      </c>
      <c r="J202" s="116">
        <f t="shared" si="34"/>
        <v>129776</v>
      </c>
      <c r="K202" s="157"/>
      <c r="L202" s="162"/>
      <c r="M202" s="163">
        <v>0</v>
      </c>
      <c r="N202" s="164">
        <v>4500</v>
      </c>
      <c r="S202" s="152"/>
    </row>
    <row r="203" spans="2:19" ht="15.75" thickBot="1" x14ac:dyDescent="0.3">
      <c r="B203" s="149" t="s">
        <v>22</v>
      </c>
      <c r="C203" s="150">
        <f>SUM(D203:F203)</f>
        <v>1</v>
      </c>
      <c r="D203" s="150">
        <f>D202/$C$202</f>
        <v>0.18463765480877489</v>
      </c>
      <c r="E203" s="150">
        <f t="shared" ref="E203:J203" si="35">E202/$C$202</f>
        <v>0.51296862215819694</v>
      </c>
      <c r="F203" s="150">
        <f t="shared" si="35"/>
        <v>0.30239372303302819</v>
      </c>
      <c r="G203" s="150">
        <f t="shared" si="35"/>
        <v>0.17212008475583745</v>
      </c>
      <c r="H203" s="150">
        <f t="shared" si="35"/>
        <v>0.8278799152441626</v>
      </c>
      <c r="I203" s="150">
        <f t="shared" si="35"/>
        <v>9.2469178106140609E-2</v>
      </c>
      <c r="J203" s="150">
        <f t="shared" si="35"/>
        <v>0.90753082189385936</v>
      </c>
      <c r="K203" s="165"/>
      <c r="L203" s="166"/>
      <c r="M203" s="163">
        <v>4501</v>
      </c>
      <c r="N203" s="164">
        <v>7500</v>
      </c>
      <c r="S203" s="152"/>
    </row>
    <row r="204" spans="2:19" x14ac:dyDescent="0.25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7501</v>
      </c>
      <c r="N204" s="164">
        <v>10500</v>
      </c>
      <c r="O204" s="151"/>
      <c r="P204" s="1"/>
      <c r="Q204" s="1"/>
      <c r="R204" s="1"/>
      <c r="S204" s="152"/>
    </row>
    <row r="205" spans="2:19" x14ac:dyDescent="0.25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10501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25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25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25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25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25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25">
      <c r="B212" s="38" t="s">
        <v>75</v>
      </c>
      <c r="C212" s="173">
        <f t="shared" ref="C212:C237" si="36">D212+H212</f>
        <v>259</v>
      </c>
      <c r="D212" s="174">
        <f t="shared" ref="D212:D236" si="37">SUM(E212:G212)</f>
        <v>238</v>
      </c>
      <c r="E212" s="35">
        <v>177</v>
      </c>
      <c r="F212" s="35">
        <v>59</v>
      </c>
      <c r="G212" s="35">
        <v>2</v>
      </c>
      <c r="H212" s="174">
        <f t="shared" ref="H212:H235" si="38">SUM(I212:K212)</f>
        <v>21</v>
      </c>
      <c r="I212" s="35">
        <v>18</v>
      </c>
      <c r="J212" s="35">
        <v>3</v>
      </c>
      <c r="K212" s="35">
        <v>0</v>
      </c>
      <c r="L212" s="63"/>
      <c r="M212" s="175" t="s">
        <v>92</v>
      </c>
      <c r="N212" s="175">
        <v>75</v>
      </c>
      <c r="O212" s="63"/>
      <c r="P212" s="63"/>
    </row>
    <row r="213" spans="2:19" ht="17.25" customHeight="1" x14ac:dyDescent="0.25">
      <c r="B213" s="38" t="s">
        <v>76</v>
      </c>
      <c r="C213" s="173">
        <f t="shared" si="36"/>
        <v>328</v>
      </c>
      <c r="D213" s="174">
        <f t="shared" si="37"/>
        <v>319</v>
      </c>
      <c r="E213" s="35">
        <v>187</v>
      </c>
      <c r="F213" s="35">
        <v>125</v>
      </c>
      <c r="G213" s="35">
        <v>7</v>
      </c>
      <c r="H213" s="174">
        <f t="shared" si="38"/>
        <v>9</v>
      </c>
      <c r="I213" s="35">
        <v>6</v>
      </c>
      <c r="J213" s="35">
        <v>3</v>
      </c>
      <c r="K213" s="35">
        <v>0</v>
      </c>
      <c r="L213" s="63"/>
      <c r="M213" s="175" t="s">
        <v>98</v>
      </c>
      <c r="N213" s="175">
        <v>83</v>
      </c>
      <c r="O213" s="63"/>
      <c r="P213" s="63"/>
    </row>
    <row r="214" spans="2:19" ht="17.25" customHeight="1" x14ac:dyDescent="0.25">
      <c r="B214" s="38" t="s">
        <v>77</v>
      </c>
      <c r="C214" s="173">
        <f t="shared" si="36"/>
        <v>167</v>
      </c>
      <c r="D214" s="174">
        <f t="shared" si="37"/>
        <v>160</v>
      </c>
      <c r="E214" s="35">
        <v>85</v>
      </c>
      <c r="F214" s="35">
        <v>71</v>
      </c>
      <c r="G214" s="35">
        <v>4</v>
      </c>
      <c r="H214" s="174">
        <f t="shared" si="38"/>
        <v>7</v>
      </c>
      <c r="I214" s="35">
        <v>7</v>
      </c>
      <c r="J214" s="35">
        <v>0</v>
      </c>
      <c r="K214" s="35">
        <v>0</v>
      </c>
      <c r="L214" s="63"/>
      <c r="M214" s="175" t="s">
        <v>93</v>
      </c>
      <c r="N214" s="175">
        <v>110</v>
      </c>
      <c r="O214" s="63"/>
      <c r="P214" s="63"/>
    </row>
    <row r="215" spans="2:19" ht="17.25" customHeight="1" x14ac:dyDescent="0.25">
      <c r="B215" s="38" t="s">
        <v>78</v>
      </c>
      <c r="C215" s="173">
        <f t="shared" si="36"/>
        <v>874</v>
      </c>
      <c r="D215" s="174">
        <f t="shared" si="37"/>
        <v>832</v>
      </c>
      <c r="E215" s="35">
        <v>427</v>
      </c>
      <c r="F215" s="35">
        <v>397</v>
      </c>
      <c r="G215" s="35">
        <v>8</v>
      </c>
      <c r="H215" s="174">
        <f t="shared" si="38"/>
        <v>42</v>
      </c>
      <c r="I215" s="35">
        <v>32</v>
      </c>
      <c r="J215" s="35">
        <v>10</v>
      </c>
      <c r="K215" s="35">
        <v>0</v>
      </c>
      <c r="L215" s="63"/>
      <c r="M215" s="175" t="s">
        <v>91</v>
      </c>
      <c r="N215" s="175">
        <v>128</v>
      </c>
      <c r="O215" s="63"/>
      <c r="P215" s="63"/>
    </row>
    <row r="216" spans="2:19" ht="17.25" customHeight="1" x14ac:dyDescent="0.25">
      <c r="B216" s="38" t="s">
        <v>79</v>
      </c>
      <c r="C216" s="173">
        <f t="shared" si="36"/>
        <v>423</v>
      </c>
      <c r="D216" s="174">
        <f t="shared" si="37"/>
        <v>388</v>
      </c>
      <c r="E216" s="35">
        <v>245</v>
      </c>
      <c r="F216" s="35">
        <v>142</v>
      </c>
      <c r="G216" s="35">
        <v>1</v>
      </c>
      <c r="H216" s="174">
        <f t="shared" si="38"/>
        <v>35</v>
      </c>
      <c r="I216" s="35">
        <v>27</v>
      </c>
      <c r="J216" s="35">
        <v>7</v>
      </c>
      <c r="K216" s="35">
        <v>1</v>
      </c>
      <c r="L216" s="63"/>
      <c r="M216" s="175" t="s">
        <v>83</v>
      </c>
      <c r="N216" s="175">
        <v>157</v>
      </c>
      <c r="O216" s="63"/>
      <c r="P216" s="63"/>
    </row>
    <row r="217" spans="2:19" ht="17.25" customHeight="1" x14ac:dyDescent="0.25">
      <c r="B217" s="38" t="s">
        <v>80</v>
      </c>
      <c r="C217" s="173">
        <f t="shared" si="36"/>
        <v>327</v>
      </c>
      <c r="D217" s="174">
        <f t="shared" si="37"/>
        <v>308</v>
      </c>
      <c r="E217" s="35">
        <v>234</v>
      </c>
      <c r="F217" s="35">
        <v>69</v>
      </c>
      <c r="G217" s="35">
        <v>5</v>
      </c>
      <c r="H217" s="174">
        <f t="shared" si="38"/>
        <v>19</v>
      </c>
      <c r="I217" s="35">
        <v>18</v>
      </c>
      <c r="J217" s="35">
        <v>1</v>
      </c>
      <c r="K217" s="35">
        <v>0</v>
      </c>
      <c r="L217" s="63"/>
      <c r="M217" s="175" t="s">
        <v>77</v>
      </c>
      <c r="N217" s="175">
        <v>167</v>
      </c>
      <c r="O217" s="63"/>
      <c r="P217" s="63"/>
    </row>
    <row r="218" spans="2:19" ht="17.25" customHeight="1" x14ac:dyDescent="0.25">
      <c r="B218" s="38" t="s">
        <v>81</v>
      </c>
      <c r="C218" s="173">
        <f t="shared" si="36"/>
        <v>261</v>
      </c>
      <c r="D218" s="174">
        <f t="shared" si="37"/>
        <v>246</v>
      </c>
      <c r="E218" s="35">
        <v>155</v>
      </c>
      <c r="F218" s="35">
        <v>91</v>
      </c>
      <c r="G218" s="35">
        <v>0</v>
      </c>
      <c r="H218" s="174">
        <f t="shared" si="38"/>
        <v>15</v>
      </c>
      <c r="I218" s="35">
        <v>11</v>
      </c>
      <c r="J218" s="35">
        <v>4</v>
      </c>
      <c r="K218" s="35">
        <v>0</v>
      </c>
      <c r="L218" s="63"/>
      <c r="M218" s="175" t="s">
        <v>97</v>
      </c>
      <c r="N218" s="175">
        <v>173</v>
      </c>
      <c r="O218" s="63"/>
      <c r="P218" s="63"/>
    </row>
    <row r="219" spans="2:19" ht="17.25" customHeight="1" x14ac:dyDescent="0.25">
      <c r="B219" s="38" t="s">
        <v>82</v>
      </c>
      <c r="C219" s="173">
        <f t="shared" si="36"/>
        <v>781</v>
      </c>
      <c r="D219" s="174">
        <f t="shared" si="37"/>
        <v>753</v>
      </c>
      <c r="E219" s="35">
        <v>401</v>
      </c>
      <c r="F219" s="35">
        <v>344</v>
      </c>
      <c r="G219" s="35">
        <v>8</v>
      </c>
      <c r="H219" s="174">
        <f t="shared" si="38"/>
        <v>28</v>
      </c>
      <c r="I219" s="35">
        <v>24</v>
      </c>
      <c r="J219" s="35">
        <v>4</v>
      </c>
      <c r="K219" s="35">
        <v>0</v>
      </c>
      <c r="L219" s="63"/>
      <c r="M219" s="175" t="s">
        <v>75</v>
      </c>
      <c r="N219" s="175">
        <v>259</v>
      </c>
      <c r="O219" s="63"/>
      <c r="P219" s="63"/>
    </row>
    <row r="220" spans="2:19" ht="17.25" customHeight="1" x14ac:dyDescent="0.25">
      <c r="B220" s="38" t="s">
        <v>83</v>
      </c>
      <c r="C220" s="173">
        <f t="shared" si="36"/>
        <v>157</v>
      </c>
      <c r="D220" s="174">
        <f t="shared" si="37"/>
        <v>151</v>
      </c>
      <c r="E220" s="35">
        <v>97</v>
      </c>
      <c r="F220" s="35">
        <v>54</v>
      </c>
      <c r="G220" s="35">
        <v>0</v>
      </c>
      <c r="H220" s="174">
        <f t="shared" si="38"/>
        <v>6</v>
      </c>
      <c r="I220" s="35">
        <v>6</v>
      </c>
      <c r="J220" s="35">
        <v>0</v>
      </c>
      <c r="K220" s="35">
        <v>0</v>
      </c>
      <c r="L220" s="63"/>
      <c r="M220" s="175" t="s">
        <v>81</v>
      </c>
      <c r="N220" s="175">
        <v>261</v>
      </c>
      <c r="O220" s="63"/>
      <c r="P220" s="63"/>
    </row>
    <row r="221" spans="2:19" ht="17.25" customHeight="1" x14ac:dyDescent="0.25">
      <c r="B221" s="38" t="s">
        <v>84</v>
      </c>
      <c r="C221" s="173">
        <f t="shared" si="36"/>
        <v>430</v>
      </c>
      <c r="D221" s="174">
        <f t="shared" si="37"/>
        <v>405</v>
      </c>
      <c r="E221" s="35">
        <v>297</v>
      </c>
      <c r="F221" s="35">
        <v>103</v>
      </c>
      <c r="G221" s="35">
        <v>5</v>
      </c>
      <c r="H221" s="174">
        <f t="shared" si="38"/>
        <v>25</v>
      </c>
      <c r="I221" s="35">
        <v>15</v>
      </c>
      <c r="J221" s="35">
        <v>10</v>
      </c>
      <c r="K221" s="35">
        <v>0</v>
      </c>
      <c r="L221" s="63"/>
      <c r="M221" s="175" t="s">
        <v>88</v>
      </c>
      <c r="N221" s="175">
        <v>276</v>
      </c>
      <c r="O221" s="63"/>
      <c r="P221" s="63"/>
    </row>
    <row r="222" spans="2:19" ht="17.25" customHeight="1" x14ac:dyDescent="0.25">
      <c r="B222" s="38" t="s">
        <v>85</v>
      </c>
      <c r="C222" s="173">
        <f t="shared" si="36"/>
        <v>352</v>
      </c>
      <c r="D222" s="174">
        <f t="shared" si="37"/>
        <v>333</v>
      </c>
      <c r="E222" s="35">
        <v>227</v>
      </c>
      <c r="F222" s="35">
        <v>103</v>
      </c>
      <c r="G222" s="35">
        <v>3</v>
      </c>
      <c r="H222" s="174">
        <f t="shared" si="38"/>
        <v>19</v>
      </c>
      <c r="I222" s="35">
        <v>15</v>
      </c>
      <c r="J222" s="35">
        <v>4</v>
      </c>
      <c r="K222" s="35">
        <v>0</v>
      </c>
      <c r="L222" s="63"/>
      <c r="M222" s="175" t="s">
        <v>90</v>
      </c>
      <c r="N222" s="175">
        <v>298</v>
      </c>
      <c r="O222" s="63"/>
      <c r="P222" s="63"/>
    </row>
    <row r="223" spans="2:19" ht="17.25" customHeight="1" x14ac:dyDescent="0.25">
      <c r="B223" s="38" t="s">
        <v>86</v>
      </c>
      <c r="C223" s="173">
        <f t="shared" si="36"/>
        <v>578</v>
      </c>
      <c r="D223" s="174">
        <f t="shared" si="37"/>
        <v>539</v>
      </c>
      <c r="E223" s="35">
        <v>359</v>
      </c>
      <c r="F223" s="35">
        <v>178</v>
      </c>
      <c r="G223" s="35">
        <v>2</v>
      </c>
      <c r="H223" s="174">
        <f t="shared" si="38"/>
        <v>39</v>
      </c>
      <c r="I223" s="35">
        <v>31</v>
      </c>
      <c r="J223" s="35">
        <v>8</v>
      </c>
      <c r="K223" s="35">
        <v>0</v>
      </c>
      <c r="L223" s="63"/>
      <c r="M223" s="175" t="s">
        <v>94</v>
      </c>
      <c r="N223" s="175">
        <v>311</v>
      </c>
      <c r="O223" s="63"/>
      <c r="P223" s="63"/>
    </row>
    <row r="224" spans="2:19" ht="17.25" customHeight="1" x14ac:dyDescent="0.25">
      <c r="B224" s="38" t="s">
        <v>87</v>
      </c>
      <c r="C224" s="173">
        <f t="shared" si="36"/>
        <v>573</v>
      </c>
      <c r="D224" s="174">
        <f t="shared" si="37"/>
        <v>548</v>
      </c>
      <c r="E224" s="35">
        <v>394</v>
      </c>
      <c r="F224" s="35">
        <v>154</v>
      </c>
      <c r="G224" s="35">
        <v>0</v>
      </c>
      <c r="H224" s="174">
        <f t="shared" si="38"/>
        <v>25</v>
      </c>
      <c r="I224" s="35">
        <v>24</v>
      </c>
      <c r="J224" s="35">
        <v>1</v>
      </c>
      <c r="K224" s="35">
        <v>0</v>
      </c>
      <c r="L224" s="63"/>
      <c r="M224" s="175" t="s">
        <v>99</v>
      </c>
      <c r="N224" s="175">
        <v>314</v>
      </c>
      <c r="O224" s="63"/>
      <c r="P224" s="63"/>
    </row>
    <row r="225" spans="2:18" ht="17.25" customHeight="1" x14ac:dyDescent="0.25">
      <c r="B225" s="38" t="s">
        <v>88</v>
      </c>
      <c r="C225" s="173">
        <f t="shared" si="36"/>
        <v>276</v>
      </c>
      <c r="D225" s="174">
        <f t="shared" si="37"/>
        <v>259</v>
      </c>
      <c r="E225" s="35">
        <v>176</v>
      </c>
      <c r="F225" s="35">
        <v>83</v>
      </c>
      <c r="G225" s="35">
        <v>0</v>
      </c>
      <c r="H225" s="174">
        <f t="shared" si="38"/>
        <v>17</v>
      </c>
      <c r="I225" s="35">
        <v>11</v>
      </c>
      <c r="J225" s="35">
        <v>6</v>
      </c>
      <c r="K225" s="35">
        <v>0</v>
      </c>
      <c r="L225" s="63"/>
      <c r="M225" s="175" t="s">
        <v>95</v>
      </c>
      <c r="N225" s="175">
        <v>321</v>
      </c>
      <c r="O225" s="63"/>
      <c r="P225" s="63"/>
    </row>
    <row r="226" spans="2:18" ht="17.25" customHeight="1" x14ac:dyDescent="0.25">
      <c r="B226" s="38" t="s">
        <v>89</v>
      </c>
      <c r="C226" s="173">
        <f t="shared" si="36"/>
        <v>2986</v>
      </c>
      <c r="D226" s="174">
        <f t="shared" si="37"/>
        <v>2786</v>
      </c>
      <c r="E226" s="35">
        <v>1523</v>
      </c>
      <c r="F226" s="35">
        <v>1248</v>
      </c>
      <c r="G226" s="35">
        <v>15</v>
      </c>
      <c r="H226" s="174">
        <f t="shared" si="38"/>
        <v>200</v>
      </c>
      <c r="I226" s="35">
        <v>149</v>
      </c>
      <c r="J226" s="35">
        <v>51</v>
      </c>
      <c r="K226" s="35">
        <v>0</v>
      </c>
      <c r="L226" s="63"/>
      <c r="M226" s="175" t="s">
        <v>80</v>
      </c>
      <c r="N226" s="175">
        <v>327</v>
      </c>
      <c r="O226" s="63"/>
      <c r="P226" s="63"/>
    </row>
    <row r="227" spans="2:18" ht="17.25" customHeight="1" x14ac:dyDescent="0.25">
      <c r="B227" s="38" t="s">
        <v>90</v>
      </c>
      <c r="C227" s="173">
        <f t="shared" si="36"/>
        <v>298</v>
      </c>
      <c r="D227" s="174">
        <f t="shared" si="37"/>
        <v>277</v>
      </c>
      <c r="E227" s="35">
        <v>220</v>
      </c>
      <c r="F227" s="35">
        <v>57</v>
      </c>
      <c r="G227" s="35">
        <v>0</v>
      </c>
      <c r="H227" s="174">
        <f t="shared" si="38"/>
        <v>21</v>
      </c>
      <c r="I227" s="35">
        <v>19</v>
      </c>
      <c r="J227" s="35">
        <v>2</v>
      </c>
      <c r="K227" s="35">
        <v>0</v>
      </c>
      <c r="L227" s="63"/>
      <c r="M227" s="175" t="s">
        <v>76</v>
      </c>
      <c r="N227" s="175">
        <v>328</v>
      </c>
      <c r="O227" s="63"/>
      <c r="P227" s="63"/>
    </row>
    <row r="228" spans="2:18" ht="17.25" customHeight="1" x14ac:dyDescent="0.25">
      <c r="B228" s="38" t="s">
        <v>91</v>
      </c>
      <c r="C228" s="173">
        <f t="shared" si="36"/>
        <v>128</v>
      </c>
      <c r="D228" s="174">
        <f t="shared" si="37"/>
        <v>122</v>
      </c>
      <c r="E228" s="35">
        <v>80</v>
      </c>
      <c r="F228" s="35">
        <v>40</v>
      </c>
      <c r="G228" s="35">
        <v>2</v>
      </c>
      <c r="H228" s="174">
        <f t="shared" si="38"/>
        <v>6</v>
      </c>
      <c r="I228" s="35">
        <v>5</v>
      </c>
      <c r="J228" s="35">
        <v>1</v>
      </c>
      <c r="K228" s="35">
        <v>0</v>
      </c>
      <c r="L228" s="63"/>
      <c r="M228" s="175" t="s">
        <v>85</v>
      </c>
      <c r="N228" s="175">
        <v>352</v>
      </c>
      <c r="O228" s="63"/>
      <c r="P228" s="63"/>
    </row>
    <row r="229" spans="2:18" ht="17.25" customHeight="1" x14ac:dyDescent="0.25">
      <c r="B229" s="38" t="s">
        <v>92</v>
      </c>
      <c r="C229" s="173">
        <f t="shared" si="36"/>
        <v>75</v>
      </c>
      <c r="D229" s="174">
        <f t="shared" si="37"/>
        <v>70</v>
      </c>
      <c r="E229" s="35">
        <v>34</v>
      </c>
      <c r="F229" s="35">
        <v>34</v>
      </c>
      <c r="G229" s="35">
        <v>2</v>
      </c>
      <c r="H229" s="174">
        <f t="shared" si="38"/>
        <v>5</v>
      </c>
      <c r="I229" s="35">
        <v>4</v>
      </c>
      <c r="J229" s="35">
        <v>1</v>
      </c>
      <c r="K229" s="35">
        <v>0</v>
      </c>
      <c r="L229" s="63"/>
      <c r="M229" s="175" t="s">
        <v>79</v>
      </c>
      <c r="N229" s="175">
        <v>423</v>
      </c>
      <c r="O229" s="63"/>
      <c r="P229" s="63"/>
    </row>
    <row r="230" spans="2:18" ht="17.25" customHeight="1" x14ac:dyDescent="0.25">
      <c r="B230" s="38" t="s">
        <v>93</v>
      </c>
      <c r="C230" s="173">
        <f t="shared" si="36"/>
        <v>110</v>
      </c>
      <c r="D230" s="174">
        <f t="shared" si="37"/>
        <v>104</v>
      </c>
      <c r="E230" s="35">
        <v>72</v>
      </c>
      <c r="F230" s="35">
        <v>32</v>
      </c>
      <c r="G230" s="35">
        <v>0</v>
      </c>
      <c r="H230" s="174">
        <f t="shared" si="38"/>
        <v>6</v>
      </c>
      <c r="I230" s="35">
        <v>6</v>
      </c>
      <c r="J230" s="35">
        <v>0</v>
      </c>
      <c r="K230" s="35">
        <v>0</v>
      </c>
      <c r="L230" s="63"/>
      <c r="M230" s="175" t="s">
        <v>84</v>
      </c>
      <c r="N230" s="175">
        <v>430</v>
      </c>
      <c r="O230" s="63"/>
      <c r="P230" s="63"/>
    </row>
    <row r="231" spans="2:18" ht="17.25" customHeight="1" x14ac:dyDescent="0.25">
      <c r="B231" s="38" t="s">
        <v>94</v>
      </c>
      <c r="C231" s="173">
        <f t="shared" si="36"/>
        <v>311</v>
      </c>
      <c r="D231" s="174">
        <f t="shared" si="37"/>
        <v>282</v>
      </c>
      <c r="E231" s="35">
        <v>176</v>
      </c>
      <c r="F231" s="35">
        <v>101</v>
      </c>
      <c r="G231" s="35">
        <v>5</v>
      </c>
      <c r="H231" s="174">
        <f t="shared" si="38"/>
        <v>29</v>
      </c>
      <c r="I231" s="35">
        <v>23</v>
      </c>
      <c r="J231" s="35">
        <v>6</v>
      </c>
      <c r="K231" s="35">
        <v>0</v>
      </c>
      <c r="L231" s="63"/>
      <c r="M231" s="175" t="s">
        <v>96</v>
      </c>
      <c r="N231" s="175">
        <v>512</v>
      </c>
      <c r="O231" s="63"/>
      <c r="P231" s="63"/>
    </row>
    <row r="232" spans="2:18" ht="17.25" customHeight="1" x14ac:dyDescent="0.25">
      <c r="B232" s="38" t="s">
        <v>95</v>
      </c>
      <c r="C232" s="173">
        <f t="shared" si="36"/>
        <v>321</v>
      </c>
      <c r="D232" s="174">
        <f t="shared" si="37"/>
        <v>314</v>
      </c>
      <c r="E232" s="35">
        <v>177</v>
      </c>
      <c r="F232" s="35">
        <v>130</v>
      </c>
      <c r="G232" s="35">
        <v>7</v>
      </c>
      <c r="H232" s="174">
        <f t="shared" si="38"/>
        <v>7</v>
      </c>
      <c r="I232" s="35">
        <v>6</v>
      </c>
      <c r="J232" s="35">
        <v>1</v>
      </c>
      <c r="K232" s="35">
        <v>0</v>
      </c>
      <c r="L232" s="63"/>
      <c r="M232" s="175" t="s">
        <v>87</v>
      </c>
      <c r="N232" s="175">
        <v>573</v>
      </c>
      <c r="O232" s="63"/>
      <c r="P232" s="63"/>
    </row>
    <row r="233" spans="2:18" ht="17.25" customHeight="1" x14ac:dyDescent="0.25">
      <c r="B233" s="38" t="s">
        <v>96</v>
      </c>
      <c r="C233" s="173">
        <f t="shared" si="36"/>
        <v>512</v>
      </c>
      <c r="D233" s="174">
        <f t="shared" si="37"/>
        <v>475</v>
      </c>
      <c r="E233" s="35">
        <v>389</v>
      </c>
      <c r="F233" s="35">
        <v>82</v>
      </c>
      <c r="G233" s="35">
        <v>4</v>
      </c>
      <c r="H233" s="174">
        <f t="shared" si="38"/>
        <v>37</v>
      </c>
      <c r="I233" s="35">
        <v>35</v>
      </c>
      <c r="J233" s="35">
        <v>1</v>
      </c>
      <c r="K233" s="35">
        <v>1</v>
      </c>
      <c r="L233" s="63"/>
      <c r="M233" s="175" t="s">
        <v>86</v>
      </c>
      <c r="N233" s="175">
        <v>578</v>
      </c>
      <c r="O233" s="63"/>
      <c r="P233" s="63"/>
    </row>
    <row r="234" spans="2:18" ht="17.25" customHeight="1" x14ac:dyDescent="0.25">
      <c r="B234" s="38" t="s">
        <v>97</v>
      </c>
      <c r="C234" s="173">
        <f t="shared" si="36"/>
        <v>173</v>
      </c>
      <c r="D234" s="174">
        <f t="shared" si="37"/>
        <v>166</v>
      </c>
      <c r="E234" s="35">
        <v>99</v>
      </c>
      <c r="F234" s="35">
        <v>66</v>
      </c>
      <c r="G234" s="35">
        <v>1</v>
      </c>
      <c r="H234" s="174">
        <f t="shared" si="38"/>
        <v>7</v>
      </c>
      <c r="I234" s="35">
        <v>6</v>
      </c>
      <c r="J234" s="35">
        <v>1</v>
      </c>
      <c r="K234" s="35">
        <v>0</v>
      </c>
      <c r="L234" s="63"/>
      <c r="M234" s="175" t="s">
        <v>82</v>
      </c>
      <c r="N234" s="175">
        <v>781</v>
      </c>
      <c r="O234" s="63"/>
      <c r="P234" s="63"/>
    </row>
    <row r="235" spans="2:18" ht="17.25" customHeight="1" x14ac:dyDescent="0.25">
      <c r="B235" s="38" t="s">
        <v>98</v>
      </c>
      <c r="C235" s="173">
        <f t="shared" si="36"/>
        <v>83</v>
      </c>
      <c r="D235" s="174">
        <f t="shared" si="37"/>
        <v>80</v>
      </c>
      <c r="E235" s="35">
        <v>57</v>
      </c>
      <c r="F235" s="35">
        <v>23</v>
      </c>
      <c r="G235" s="35">
        <v>0</v>
      </c>
      <c r="H235" s="174">
        <f t="shared" si="38"/>
        <v>3</v>
      </c>
      <c r="I235" s="35">
        <v>3</v>
      </c>
      <c r="J235" s="35">
        <v>0</v>
      </c>
      <c r="K235" s="35">
        <v>0</v>
      </c>
      <c r="L235" s="63"/>
      <c r="M235" s="175" t="s">
        <v>78</v>
      </c>
      <c r="N235" s="175">
        <v>874</v>
      </c>
      <c r="O235" s="63"/>
      <c r="P235" s="63"/>
    </row>
    <row r="236" spans="2:18" ht="17.25" customHeight="1" thickBot="1" x14ac:dyDescent="0.3">
      <c r="B236" s="100" t="s">
        <v>99</v>
      </c>
      <c r="C236" s="176">
        <f t="shared" si="36"/>
        <v>314</v>
      </c>
      <c r="D236" s="177">
        <f t="shared" si="37"/>
        <v>291</v>
      </c>
      <c r="E236" s="102">
        <v>236</v>
      </c>
      <c r="F236" s="102">
        <v>55</v>
      </c>
      <c r="G236" s="102">
        <v>0</v>
      </c>
      <c r="H236" s="177">
        <f>SUM(I236:K236)</f>
        <v>23</v>
      </c>
      <c r="I236" s="102">
        <v>19</v>
      </c>
      <c r="J236" s="102">
        <v>4</v>
      </c>
      <c r="K236" s="102">
        <v>0</v>
      </c>
      <c r="L236" s="63"/>
      <c r="M236" s="175" t="s">
        <v>89</v>
      </c>
      <c r="N236" s="175">
        <v>2986</v>
      </c>
      <c r="O236" s="63"/>
      <c r="P236" s="63"/>
    </row>
    <row r="237" spans="2:18" ht="20.25" customHeight="1" x14ac:dyDescent="0.25">
      <c r="B237" s="114" t="s">
        <v>3</v>
      </c>
      <c r="C237" s="115">
        <f t="shared" si="36"/>
        <v>11097</v>
      </c>
      <c r="D237" s="116">
        <f t="shared" ref="D237:G237" si="39">SUM(D212:D236)</f>
        <v>10446</v>
      </c>
      <c r="E237" s="116">
        <f t="shared" si="39"/>
        <v>6524</v>
      </c>
      <c r="F237" s="116">
        <f t="shared" si="39"/>
        <v>3841</v>
      </c>
      <c r="G237" s="116">
        <f t="shared" si="39"/>
        <v>81</v>
      </c>
      <c r="H237" s="115">
        <f>SUM(H212:H236)</f>
        <v>651</v>
      </c>
      <c r="I237" s="115">
        <f t="shared" ref="I237:K237" si="40">SUM(I212:I236)</f>
        <v>520</v>
      </c>
      <c r="J237" s="115">
        <f t="shared" si="40"/>
        <v>129</v>
      </c>
      <c r="K237" s="115">
        <f t="shared" si="40"/>
        <v>2</v>
      </c>
      <c r="L237" s="63"/>
      <c r="M237" s="63"/>
      <c r="N237" s="63"/>
      <c r="O237" s="63"/>
      <c r="P237" s="63"/>
    </row>
    <row r="238" spans="2:18" x14ac:dyDescent="0.25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25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2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25">
      <c r="B242" s="180" t="s">
        <v>71</v>
      </c>
      <c r="C242" s="181" t="s">
        <v>72</v>
      </c>
      <c r="D242" s="95">
        <v>2021</v>
      </c>
      <c r="E242" s="142">
        <v>2022</v>
      </c>
      <c r="F242" s="95">
        <v>2023</v>
      </c>
      <c r="G242" s="95">
        <v>2024</v>
      </c>
      <c r="H242" s="95" t="s">
        <v>114</v>
      </c>
      <c r="I242" s="182"/>
      <c r="J242" s="182"/>
      <c r="K242" s="182"/>
    </row>
    <row r="243" spans="2:18" ht="17.25" customHeight="1" x14ac:dyDescent="0.25">
      <c r="B243" s="38" t="s">
        <v>75</v>
      </c>
      <c r="C243" s="34">
        <f>SUM(D243:H243)</f>
        <v>9157</v>
      </c>
      <c r="D243" s="148">
        <v>1720</v>
      </c>
      <c r="E243" s="148">
        <v>1737</v>
      </c>
      <c r="F243" s="148">
        <v>1777</v>
      </c>
      <c r="G243" s="148">
        <v>2059</v>
      </c>
      <c r="H243" s="148">
        <f>C177</f>
        <v>1864</v>
      </c>
      <c r="J243" s="175" t="s">
        <v>91</v>
      </c>
      <c r="K243" s="175">
        <v>6185</v>
      </c>
      <c r="P243" s="183"/>
    </row>
    <row r="244" spans="2:18" ht="17.25" customHeight="1" x14ac:dyDescent="0.25">
      <c r="B244" s="38" t="s">
        <v>76</v>
      </c>
      <c r="C244" s="34">
        <f t="shared" ref="C244:C266" si="41">SUM(D244:H244)</f>
        <v>40293</v>
      </c>
      <c r="D244" s="35">
        <v>8310</v>
      </c>
      <c r="E244" s="35">
        <v>7854</v>
      </c>
      <c r="F244" s="35">
        <v>8624</v>
      </c>
      <c r="G244" s="35">
        <v>8624</v>
      </c>
      <c r="H244" s="35">
        <f t="shared" ref="H244:H266" si="42">C178</f>
        <v>6881</v>
      </c>
      <c r="J244" s="175" t="s">
        <v>93</v>
      </c>
      <c r="K244" s="175">
        <v>6982</v>
      </c>
      <c r="P244" s="183"/>
    </row>
    <row r="245" spans="2:18" ht="17.25" customHeight="1" x14ac:dyDescent="0.25">
      <c r="B245" s="38" t="s">
        <v>77</v>
      </c>
      <c r="C245" s="34">
        <f t="shared" si="41"/>
        <v>15813</v>
      </c>
      <c r="D245" s="35">
        <v>3823</v>
      </c>
      <c r="E245" s="35">
        <v>3135</v>
      </c>
      <c r="F245" s="35">
        <v>3015</v>
      </c>
      <c r="G245" s="35">
        <v>3160</v>
      </c>
      <c r="H245" s="35">
        <f t="shared" si="42"/>
        <v>2680</v>
      </c>
      <c r="J245" s="175" t="s">
        <v>92</v>
      </c>
      <c r="K245" s="175">
        <v>7842</v>
      </c>
      <c r="P245" s="183"/>
    </row>
    <row r="246" spans="2:18" ht="17.25" customHeight="1" x14ac:dyDescent="0.25">
      <c r="B246" s="38" t="s">
        <v>78</v>
      </c>
      <c r="C246" s="34">
        <f t="shared" si="41"/>
        <v>76974</v>
      </c>
      <c r="D246" s="35">
        <v>15159</v>
      </c>
      <c r="E246" s="35">
        <v>14932</v>
      </c>
      <c r="F246" s="35">
        <v>17226</v>
      </c>
      <c r="G246" s="35">
        <v>16200</v>
      </c>
      <c r="H246" s="35">
        <f t="shared" si="42"/>
        <v>13457</v>
      </c>
      <c r="J246" s="175" t="s">
        <v>75</v>
      </c>
      <c r="K246" s="175">
        <v>9157</v>
      </c>
      <c r="P246" s="183"/>
    </row>
    <row r="247" spans="2:18" ht="17.25" customHeight="1" x14ac:dyDescent="0.25">
      <c r="B247" s="38" t="s">
        <v>79</v>
      </c>
      <c r="C247" s="34">
        <f t="shared" si="41"/>
        <v>24465</v>
      </c>
      <c r="D247" s="35">
        <v>4924</v>
      </c>
      <c r="E247" s="35">
        <v>4380</v>
      </c>
      <c r="F247" s="35">
        <v>4985</v>
      </c>
      <c r="G247" s="35">
        <v>5305</v>
      </c>
      <c r="H247" s="35">
        <f t="shared" si="42"/>
        <v>4871</v>
      </c>
      <c r="J247" s="175" t="s">
        <v>98</v>
      </c>
      <c r="K247" s="175">
        <v>9820</v>
      </c>
      <c r="P247" s="183"/>
    </row>
    <row r="248" spans="2:18" ht="17.25" customHeight="1" x14ac:dyDescent="0.25">
      <c r="B248" s="38" t="s">
        <v>80</v>
      </c>
      <c r="C248" s="34">
        <f t="shared" si="41"/>
        <v>18054</v>
      </c>
      <c r="D248" s="35">
        <v>3587</v>
      </c>
      <c r="E248" s="35">
        <v>3025</v>
      </c>
      <c r="F248" s="35">
        <v>3537</v>
      </c>
      <c r="G248" s="35">
        <v>4417</v>
      </c>
      <c r="H248" s="35">
        <f t="shared" si="42"/>
        <v>3488</v>
      </c>
      <c r="J248" s="175" t="s">
        <v>83</v>
      </c>
      <c r="K248" s="175">
        <v>12177</v>
      </c>
      <c r="P248" s="183"/>
    </row>
    <row r="249" spans="2:18" ht="17.25" customHeight="1" x14ac:dyDescent="0.25">
      <c r="B249" s="38" t="s">
        <v>81</v>
      </c>
      <c r="C249" s="34">
        <f t="shared" si="41"/>
        <v>18448</v>
      </c>
      <c r="D249" s="35">
        <v>3597</v>
      </c>
      <c r="E249" s="35">
        <v>3443</v>
      </c>
      <c r="F249" s="35">
        <v>3710</v>
      </c>
      <c r="G249" s="35">
        <v>4014</v>
      </c>
      <c r="H249" s="35">
        <f t="shared" si="42"/>
        <v>3684</v>
      </c>
      <c r="J249" s="175" t="s">
        <v>99</v>
      </c>
      <c r="K249" s="175">
        <v>12994</v>
      </c>
      <c r="P249" s="183"/>
    </row>
    <row r="250" spans="2:18" ht="17.25" customHeight="1" x14ac:dyDescent="0.25">
      <c r="B250" s="38" t="s">
        <v>82</v>
      </c>
      <c r="C250" s="34">
        <f t="shared" si="41"/>
        <v>52197</v>
      </c>
      <c r="D250" s="35">
        <v>11408</v>
      </c>
      <c r="E250" s="35">
        <v>10079</v>
      </c>
      <c r="F250" s="35">
        <v>10462</v>
      </c>
      <c r="G250" s="35">
        <v>10972</v>
      </c>
      <c r="H250" s="35">
        <f t="shared" si="42"/>
        <v>9276</v>
      </c>
      <c r="J250" s="175" t="s">
        <v>97</v>
      </c>
      <c r="K250" s="175">
        <v>13648</v>
      </c>
      <c r="P250" s="183"/>
    </row>
    <row r="251" spans="2:18" ht="17.25" customHeight="1" x14ac:dyDescent="0.25">
      <c r="B251" s="38" t="s">
        <v>83</v>
      </c>
      <c r="C251" s="34">
        <f t="shared" si="41"/>
        <v>12177</v>
      </c>
      <c r="D251" s="35">
        <v>2066</v>
      </c>
      <c r="E251" s="35">
        <v>2407</v>
      </c>
      <c r="F251" s="35">
        <v>2657</v>
      </c>
      <c r="G251" s="35">
        <v>2821</v>
      </c>
      <c r="H251" s="35">
        <f t="shared" si="42"/>
        <v>2226</v>
      </c>
      <c r="J251" s="175" t="s">
        <v>90</v>
      </c>
      <c r="K251" s="175">
        <v>14912</v>
      </c>
      <c r="P251" s="183"/>
    </row>
    <row r="252" spans="2:18" ht="17.25" customHeight="1" x14ac:dyDescent="0.25">
      <c r="B252" s="38" t="s">
        <v>84</v>
      </c>
      <c r="C252" s="34">
        <f t="shared" si="41"/>
        <v>25625</v>
      </c>
      <c r="D252" s="35">
        <v>5792</v>
      </c>
      <c r="E252" s="35">
        <v>4775</v>
      </c>
      <c r="F252" s="35">
        <v>4861</v>
      </c>
      <c r="G252" s="35">
        <v>5457</v>
      </c>
      <c r="H252" s="35">
        <f t="shared" si="42"/>
        <v>4740</v>
      </c>
      <c r="J252" s="175" t="s">
        <v>77</v>
      </c>
      <c r="K252" s="175">
        <v>15813</v>
      </c>
      <c r="P252" s="183"/>
    </row>
    <row r="253" spans="2:18" ht="17.25" customHeight="1" x14ac:dyDescent="0.25">
      <c r="B253" s="38" t="s">
        <v>85</v>
      </c>
      <c r="C253" s="34">
        <f t="shared" si="41"/>
        <v>30027</v>
      </c>
      <c r="D253" s="35">
        <v>5981</v>
      </c>
      <c r="E253" s="35">
        <v>5786</v>
      </c>
      <c r="F253" s="35">
        <v>6168</v>
      </c>
      <c r="G253" s="35">
        <v>6427</v>
      </c>
      <c r="H253" s="35">
        <f t="shared" si="42"/>
        <v>5665</v>
      </c>
      <c r="J253" s="175" t="s">
        <v>80</v>
      </c>
      <c r="K253" s="175">
        <v>18054</v>
      </c>
      <c r="P253" s="183"/>
    </row>
    <row r="254" spans="2:18" ht="17.25" customHeight="1" x14ac:dyDescent="0.25">
      <c r="B254" s="38" t="s">
        <v>86</v>
      </c>
      <c r="C254" s="34">
        <f t="shared" si="41"/>
        <v>35270</v>
      </c>
      <c r="D254" s="35">
        <v>7723</v>
      </c>
      <c r="E254" s="35">
        <v>7183</v>
      </c>
      <c r="F254" s="35">
        <v>7259</v>
      </c>
      <c r="G254" s="35">
        <v>6985</v>
      </c>
      <c r="H254" s="35">
        <f t="shared" si="42"/>
        <v>6120</v>
      </c>
      <c r="J254" s="175" t="s">
        <v>81</v>
      </c>
      <c r="K254" s="175">
        <v>18448</v>
      </c>
      <c r="P254" s="183"/>
    </row>
    <row r="255" spans="2:18" ht="17.25" customHeight="1" x14ac:dyDescent="0.25">
      <c r="B255" s="38" t="s">
        <v>87</v>
      </c>
      <c r="C255" s="34">
        <f t="shared" si="41"/>
        <v>38671</v>
      </c>
      <c r="D255" s="35">
        <v>7543</v>
      </c>
      <c r="E255" s="35">
        <v>7290</v>
      </c>
      <c r="F255" s="35">
        <v>8055</v>
      </c>
      <c r="G255" s="35">
        <v>8389</v>
      </c>
      <c r="H255" s="35">
        <f t="shared" si="42"/>
        <v>7394</v>
      </c>
      <c r="J255" s="175" t="s">
        <v>88</v>
      </c>
      <c r="K255" s="175">
        <v>19259</v>
      </c>
      <c r="P255" s="183"/>
    </row>
    <row r="256" spans="2:18" ht="17.25" customHeight="1" x14ac:dyDescent="0.25">
      <c r="B256" s="38" t="s">
        <v>88</v>
      </c>
      <c r="C256" s="34">
        <f t="shared" si="41"/>
        <v>19259</v>
      </c>
      <c r="D256" s="35">
        <v>4222</v>
      </c>
      <c r="E256" s="35">
        <v>3848</v>
      </c>
      <c r="F256" s="35">
        <v>4040</v>
      </c>
      <c r="G256" s="35">
        <v>3765</v>
      </c>
      <c r="H256" s="35">
        <f t="shared" si="42"/>
        <v>3384</v>
      </c>
      <c r="J256" s="175" t="s">
        <v>95</v>
      </c>
      <c r="K256" s="175">
        <v>23485</v>
      </c>
      <c r="P256" s="183"/>
    </row>
    <row r="257" spans="2:18" ht="17.25" customHeight="1" x14ac:dyDescent="0.25">
      <c r="B257" s="38" t="s">
        <v>89</v>
      </c>
      <c r="C257" s="34">
        <f t="shared" si="41"/>
        <v>213907</v>
      </c>
      <c r="D257" s="35">
        <v>44463</v>
      </c>
      <c r="E257" s="35">
        <v>41440</v>
      </c>
      <c r="F257" s="35">
        <v>46524</v>
      </c>
      <c r="G257" s="35">
        <v>43969</v>
      </c>
      <c r="H257" s="35">
        <f t="shared" si="42"/>
        <v>37511</v>
      </c>
      <c r="J257" s="175" t="s">
        <v>79</v>
      </c>
      <c r="K257" s="175">
        <v>24465</v>
      </c>
      <c r="P257" s="183"/>
    </row>
    <row r="258" spans="2:18" ht="17.25" customHeight="1" x14ac:dyDescent="0.25">
      <c r="B258" s="38" t="s">
        <v>90</v>
      </c>
      <c r="C258" s="34">
        <f t="shared" si="41"/>
        <v>14912</v>
      </c>
      <c r="D258" s="35">
        <v>2531</v>
      </c>
      <c r="E258" s="35">
        <v>2802</v>
      </c>
      <c r="F258" s="35">
        <v>3036</v>
      </c>
      <c r="G258" s="35">
        <v>3495</v>
      </c>
      <c r="H258" s="35">
        <f t="shared" si="42"/>
        <v>3048</v>
      </c>
      <c r="J258" s="175" t="s">
        <v>84</v>
      </c>
      <c r="K258" s="175">
        <v>25625</v>
      </c>
      <c r="P258" s="183"/>
    </row>
    <row r="259" spans="2:18" ht="17.25" customHeight="1" x14ac:dyDescent="0.25">
      <c r="B259" s="38" t="s">
        <v>91</v>
      </c>
      <c r="C259" s="34">
        <f t="shared" si="41"/>
        <v>6185</v>
      </c>
      <c r="D259" s="35">
        <v>1225</v>
      </c>
      <c r="E259" s="35">
        <v>1188</v>
      </c>
      <c r="F259" s="35">
        <v>1103</v>
      </c>
      <c r="G259" s="35">
        <v>1403</v>
      </c>
      <c r="H259" s="35">
        <f t="shared" si="42"/>
        <v>1266</v>
      </c>
      <c r="J259" s="175" t="s">
        <v>85</v>
      </c>
      <c r="K259" s="175">
        <v>30027</v>
      </c>
      <c r="P259" s="183"/>
    </row>
    <row r="260" spans="2:18" ht="17.25" customHeight="1" x14ac:dyDescent="0.25">
      <c r="B260" s="38" t="s">
        <v>92</v>
      </c>
      <c r="C260" s="34">
        <f t="shared" si="41"/>
        <v>7842</v>
      </c>
      <c r="D260" s="35">
        <v>1536</v>
      </c>
      <c r="E260" s="35">
        <v>1453</v>
      </c>
      <c r="F260" s="35">
        <v>1714</v>
      </c>
      <c r="G260" s="35">
        <v>1664</v>
      </c>
      <c r="H260" s="35">
        <f t="shared" si="42"/>
        <v>1475</v>
      </c>
      <c r="J260" s="175" t="s">
        <v>96</v>
      </c>
      <c r="K260" s="175">
        <v>32858</v>
      </c>
      <c r="P260" s="183"/>
    </row>
    <row r="261" spans="2:18" ht="17.25" customHeight="1" x14ac:dyDescent="0.25">
      <c r="B261" s="38" t="s">
        <v>93</v>
      </c>
      <c r="C261" s="34">
        <f t="shared" si="41"/>
        <v>6982</v>
      </c>
      <c r="D261" s="35">
        <v>1543</v>
      </c>
      <c r="E261" s="35">
        <v>1548</v>
      </c>
      <c r="F261" s="35">
        <v>1340</v>
      </c>
      <c r="G261" s="35">
        <v>1356</v>
      </c>
      <c r="H261" s="35">
        <f t="shared" si="42"/>
        <v>1195</v>
      </c>
      <c r="J261" s="175" t="s">
        <v>86</v>
      </c>
      <c r="K261" s="175">
        <v>35270</v>
      </c>
      <c r="P261" s="183"/>
    </row>
    <row r="262" spans="2:18" ht="17.25" customHeight="1" x14ac:dyDescent="0.25">
      <c r="B262" s="38" t="s">
        <v>94</v>
      </c>
      <c r="C262" s="34">
        <f t="shared" si="41"/>
        <v>36740</v>
      </c>
      <c r="D262" s="35">
        <v>7425</v>
      </c>
      <c r="E262" s="35">
        <v>7830</v>
      </c>
      <c r="F262" s="35">
        <v>7658</v>
      </c>
      <c r="G262" s="35">
        <v>7529</v>
      </c>
      <c r="H262" s="35">
        <f t="shared" si="42"/>
        <v>6298</v>
      </c>
      <c r="J262" s="175" t="s">
        <v>94</v>
      </c>
      <c r="K262" s="175">
        <v>36740</v>
      </c>
      <c r="P262" s="183"/>
    </row>
    <row r="263" spans="2:18" ht="17.25" customHeight="1" x14ac:dyDescent="0.25">
      <c r="B263" s="38" t="s">
        <v>95</v>
      </c>
      <c r="C263" s="34">
        <f t="shared" si="41"/>
        <v>23485</v>
      </c>
      <c r="D263" s="35">
        <v>5069</v>
      </c>
      <c r="E263" s="35">
        <v>4551</v>
      </c>
      <c r="F263" s="35">
        <v>4511</v>
      </c>
      <c r="G263" s="35">
        <v>5180</v>
      </c>
      <c r="H263" s="35">
        <f t="shared" si="42"/>
        <v>4174</v>
      </c>
      <c r="J263" s="175" t="s">
        <v>87</v>
      </c>
      <c r="K263" s="175">
        <v>38671</v>
      </c>
      <c r="P263" s="183"/>
    </row>
    <row r="264" spans="2:18" ht="17.25" customHeight="1" x14ac:dyDescent="0.25">
      <c r="B264" s="38" t="s">
        <v>96</v>
      </c>
      <c r="C264" s="34">
        <f t="shared" si="41"/>
        <v>32858</v>
      </c>
      <c r="D264" s="35">
        <v>7032</v>
      </c>
      <c r="E264" s="35">
        <v>6257</v>
      </c>
      <c r="F264" s="35">
        <v>6424</v>
      </c>
      <c r="G264" s="35">
        <v>7394</v>
      </c>
      <c r="H264" s="35">
        <f t="shared" si="42"/>
        <v>5751</v>
      </c>
      <c r="J264" s="175" t="s">
        <v>76</v>
      </c>
      <c r="K264" s="175">
        <v>40293</v>
      </c>
      <c r="P264" s="183"/>
    </row>
    <row r="265" spans="2:18" ht="17.25" customHeight="1" x14ac:dyDescent="0.25">
      <c r="B265" s="38" t="s">
        <v>97</v>
      </c>
      <c r="C265" s="34">
        <f t="shared" si="41"/>
        <v>13648</v>
      </c>
      <c r="D265" s="35">
        <v>2597</v>
      </c>
      <c r="E265" s="35">
        <v>2788</v>
      </c>
      <c r="F265" s="35">
        <v>2698</v>
      </c>
      <c r="G265" s="35">
        <v>3023</v>
      </c>
      <c r="H265" s="35">
        <f t="shared" si="42"/>
        <v>2542</v>
      </c>
      <c r="J265" s="175" t="s">
        <v>82</v>
      </c>
      <c r="K265" s="175">
        <v>52197</v>
      </c>
      <c r="P265" s="183"/>
    </row>
    <row r="266" spans="2:18" ht="17.25" customHeight="1" x14ac:dyDescent="0.25">
      <c r="B266" s="38" t="s">
        <v>98</v>
      </c>
      <c r="C266" s="34">
        <f t="shared" si="41"/>
        <v>9820</v>
      </c>
      <c r="D266" s="35">
        <v>2165</v>
      </c>
      <c r="E266" s="35">
        <v>1818</v>
      </c>
      <c r="F266" s="35">
        <v>1999</v>
      </c>
      <c r="G266" s="35">
        <v>2022</v>
      </c>
      <c r="H266" s="35">
        <f t="shared" si="42"/>
        <v>1816</v>
      </c>
      <c r="J266" s="175" t="s">
        <v>78</v>
      </c>
      <c r="K266" s="175">
        <v>76974</v>
      </c>
      <c r="P266" s="183"/>
    </row>
    <row r="267" spans="2:18" ht="17.25" customHeight="1" thickBot="1" x14ac:dyDescent="0.3">
      <c r="B267" s="100" t="s">
        <v>99</v>
      </c>
      <c r="C267" s="101">
        <f>SUM(D267:H267)</f>
        <v>12994</v>
      </c>
      <c r="D267" s="102">
        <v>2356</v>
      </c>
      <c r="E267" s="102">
        <v>2653</v>
      </c>
      <c r="F267" s="102">
        <v>2930</v>
      </c>
      <c r="G267" s="102">
        <v>2862</v>
      </c>
      <c r="H267" s="102">
        <f>C201</f>
        <v>2193</v>
      </c>
      <c r="J267" s="175" t="s">
        <v>89</v>
      </c>
      <c r="K267" s="175">
        <v>213907</v>
      </c>
      <c r="P267" s="183"/>
    </row>
    <row r="268" spans="2:18" ht="20.25" customHeight="1" x14ac:dyDescent="0.25">
      <c r="B268" s="114" t="s">
        <v>3</v>
      </c>
      <c r="C268" s="115">
        <f t="shared" ref="C268:H268" si="43">SUM(C243:C267)</f>
        <v>795803</v>
      </c>
      <c r="D268" s="116">
        <f t="shared" si="43"/>
        <v>163797</v>
      </c>
      <c r="E268" s="116">
        <f t="shared" si="43"/>
        <v>154202</v>
      </c>
      <c r="F268" s="116">
        <f t="shared" si="43"/>
        <v>166313</v>
      </c>
      <c r="G268" s="116">
        <f t="shared" si="43"/>
        <v>168492</v>
      </c>
      <c r="H268" s="116">
        <f t="shared" si="43"/>
        <v>142999</v>
      </c>
      <c r="I268" s="182"/>
      <c r="J268" s="182"/>
      <c r="K268" s="182"/>
    </row>
    <row r="269" spans="2:18" ht="15.75" thickBot="1" x14ac:dyDescent="0.3">
      <c r="B269" s="149" t="s">
        <v>22</v>
      </c>
      <c r="C269" s="150">
        <f>SUM(D269:H269)</f>
        <v>1</v>
      </c>
      <c r="D269" s="150">
        <f t="shared" ref="D269:E269" si="44">D268/$C$268</f>
        <v>0.205826064993472</v>
      </c>
      <c r="E269" s="150">
        <f t="shared" si="44"/>
        <v>0.19376906093593516</v>
      </c>
      <c r="F269" s="150">
        <f>F268/$C$268</f>
        <v>0.20898765146650616</v>
      </c>
      <c r="G269" s="150">
        <f>G268/$C$268</f>
        <v>0.21172576630145903</v>
      </c>
      <c r="H269" s="150">
        <f>H268/$C$268</f>
        <v>0.17969145630262767</v>
      </c>
      <c r="I269" s="182"/>
      <c r="J269" s="182"/>
      <c r="K269" s="182"/>
    </row>
    <row r="270" spans="2:18" x14ac:dyDescent="0.25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2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25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8" x14ac:dyDescent="0.25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2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25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25">
      <c r="B276" s="17"/>
      <c r="J276" s="157"/>
      <c r="K276" s="17"/>
    </row>
    <row r="277" spans="2:18" ht="33.75" customHeight="1" x14ac:dyDescent="0.25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25">
      <c r="B278" s="38" t="s">
        <v>117</v>
      </c>
      <c r="C278" s="186"/>
      <c r="D278" s="34">
        <f t="shared" ref="D278:D283" si="45">SUM(E278:F278)</f>
        <v>103431</v>
      </c>
      <c r="E278" s="60">
        <v>17308</v>
      </c>
      <c r="F278" s="35">
        <v>86123</v>
      </c>
      <c r="J278" s="157"/>
      <c r="K278" s="38" t="s">
        <v>117</v>
      </c>
      <c r="L278" s="186"/>
      <c r="M278" s="34">
        <f>SUM(N278:O278)</f>
        <v>137577</v>
      </c>
      <c r="N278" s="187">
        <v>114457</v>
      </c>
      <c r="O278" s="35">
        <v>23120</v>
      </c>
    </row>
    <row r="279" spans="2:18" ht="23.25" customHeight="1" x14ac:dyDescent="0.25">
      <c r="B279" s="38" t="s">
        <v>118</v>
      </c>
      <c r="C279" s="34"/>
      <c r="D279" s="34">
        <f t="shared" si="45"/>
        <v>36623</v>
      </c>
      <c r="E279" s="35">
        <v>1865</v>
      </c>
      <c r="F279" s="35">
        <v>34758</v>
      </c>
      <c r="J279" s="157"/>
      <c r="K279" s="38" t="s">
        <v>118</v>
      </c>
      <c r="L279" s="34"/>
      <c r="M279" s="34">
        <f>SUM(N279:O279)</f>
        <v>5083</v>
      </c>
      <c r="N279" s="35">
        <v>4814</v>
      </c>
      <c r="O279" s="35">
        <v>269</v>
      </c>
    </row>
    <row r="280" spans="2:18" ht="23.25" customHeight="1" x14ac:dyDescent="0.25">
      <c r="B280" s="38" t="s">
        <v>119</v>
      </c>
      <c r="C280" s="34"/>
      <c r="D280" s="34">
        <f t="shared" si="45"/>
        <v>1650</v>
      </c>
      <c r="E280" s="35">
        <v>56</v>
      </c>
      <c r="F280" s="35">
        <v>1594</v>
      </c>
      <c r="J280" s="157"/>
      <c r="K280" s="38" t="s">
        <v>119</v>
      </c>
      <c r="L280" s="34"/>
      <c r="M280" s="34">
        <f>SUM(N280:O280)</f>
        <v>186</v>
      </c>
      <c r="N280" s="35">
        <v>157</v>
      </c>
      <c r="O280" s="35">
        <v>29</v>
      </c>
    </row>
    <row r="281" spans="2:18" ht="23.25" customHeight="1" thickBot="1" x14ac:dyDescent="0.3">
      <c r="B281" s="100" t="s">
        <v>120</v>
      </c>
      <c r="C281" s="101"/>
      <c r="D281" s="101">
        <f t="shared" si="45"/>
        <v>1295</v>
      </c>
      <c r="E281" s="102">
        <v>51</v>
      </c>
      <c r="F281" s="102">
        <v>1244</v>
      </c>
      <c r="J281" s="157"/>
      <c r="K281" s="100" t="s">
        <v>120</v>
      </c>
      <c r="L281" s="101"/>
      <c r="M281" s="101">
        <f>SUM(N281:O281)</f>
        <v>153</v>
      </c>
      <c r="N281" s="102">
        <v>139</v>
      </c>
      <c r="O281" s="102">
        <v>14</v>
      </c>
    </row>
    <row r="282" spans="2:18" ht="24.75" customHeight="1" x14ac:dyDescent="0.25">
      <c r="B282" s="188" t="s">
        <v>3</v>
      </c>
      <c r="C282" s="188"/>
      <c r="D282" s="115">
        <f t="shared" si="45"/>
        <v>142999</v>
      </c>
      <c r="E282" s="116">
        <f>SUM(E278:E281)</f>
        <v>19280</v>
      </c>
      <c r="F282" s="116">
        <f>SUM(F278:F281)</f>
        <v>123719</v>
      </c>
      <c r="J282" s="157"/>
      <c r="K282" s="188" t="s">
        <v>3</v>
      </c>
      <c r="L282" s="188"/>
      <c r="M282" s="115">
        <f t="shared" ref="M282:M283" si="46">SUM(N282:O282)</f>
        <v>142999</v>
      </c>
      <c r="N282" s="116">
        <f>SUM(N278:N281)</f>
        <v>119567</v>
      </c>
      <c r="O282" s="116">
        <f>SUM(O278:O281)</f>
        <v>23432</v>
      </c>
    </row>
    <row r="283" spans="2:18" ht="24.75" customHeight="1" thickBot="1" x14ac:dyDescent="0.3">
      <c r="B283" s="189" t="s">
        <v>22</v>
      </c>
      <c r="C283" s="189"/>
      <c r="D283" s="150">
        <f t="shared" si="45"/>
        <v>1</v>
      </c>
      <c r="E283" s="150">
        <f>+E282/$D$282</f>
        <v>0.13482611766515851</v>
      </c>
      <c r="F283" s="150">
        <f>+F282/$D$282</f>
        <v>0.86517388233484149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0.83613871425674302</v>
      </c>
      <c r="O283" s="150">
        <f>+O282/$M$282</f>
        <v>0.16386128574325695</v>
      </c>
    </row>
    <row r="284" spans="2:18" ht="17.25" customHeight="1" x14ac:dyDescent="0.25">
      <c r="B284" s="157"/>
      <c r="C284" s="190"/>
      <c r="J284" s="157"/>
    </row>
    <row r="285" spans="2:18" ht="17.25" customHeight="1" x14ac:dyDescent="0.25">
      <c r="B285" s="157"/>
      <c r="C285" s="17"/>
      <c r="J285" s="157"/>
      <c r="K285" s="190"/>
      <c r="L285" s="1"/>
      <c r="M285" s="1"/>
      <c r="N285" s="1"/>
      <c r="O285" s="1"/>
    </row>
    <row r="286" spans="2:18" ht="18" x14ac:dyDescent="0.25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25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75" x14ac:dyDescent="0.25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75" x14ac:dyDescent="0.25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25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25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25">
      <c r="B293" s="201" t="s">
        <v>125</v>
      </c>
      <c r="C293" s="202">
        <v>241</v>
      </c>
      <c r="D293" s="203">
        <f>E293+F293</f>
        <v>53974</v>
      </c>
      <c r="E293" s="204">
        <v>44859</v>
      </c>
      <c r="F293" s="205">
        <v>9115</v>
      </c>
      <c r="G293" s="206">
        <v>21424</v>
      </c>
      <c r="H293" s="206">
        <v>28873</v>
      </c>
      <c r="I293" s="207">
        <v>3677</v>
      </c>
      <c r="J293" s="206">
        <v>329</v>
      </c>
      <c r="K293" s="206">
        <v>24464</v>
      </c>
      <c r="L293" s="206">
        <v>18738</v>
      </c>
      <c r="M293" s="206">
        <v>10443</v>
      </c>
      <c r="N293" s="19"/>
      <c r="O293" s="19"/>
      <c r="P293" s="19"/>
      <c r="Q293" s="19"/>
      <c r="R293" s="192"/>
    </row>
    <row r="294" spans="2:18" ht="21.75" customHeight="1" x14ac:dyDescent="0.25">
      <c r="B294" s="208" t="s">
        <v>126</v>
      </c>
      <c r="C294" s="209">
        <v>5</v>
      </c>
      <c r="D294" s="210">
        <f>E294+F294</f>
        <v>5173</v>
      </c>
      <c r="E294" s="211">
        <v>4185</v>
      </c>
      <c r="F294" s="212">
        <v>988</v>
      </c>
      <c r="G294" s="213">
        <v>2120</v>
      </c>
      <c r="H294" s="213">
        <v>2673</v>
      </c>
      <c r="I294" s="214">
        <v>380</v>
      </c>
      <c r="J294" s="213">
        <v>18</v>
      </c>
      <c r="K294" s="213">
        <v>2401</v>
      </c>
      <c r="L294" s="213">
        <v>1732</v>
      </c>
      <c r="M294" s="213">
        <v>1022</v>
      </c>
      <c r="N294" s="19"/>
      <c r="O294" s="19"/>
      <c r="P294" s="19"/>
      <c r="Q294" s="19"/>
      <c r="R294" s="192"/>
    </row>
    <row r="295" spans="2:18" ht="21.75" customHeight="1" x14ac:dyDescent="0.25">
      <c r="B295" s="208" t="s">
        <v>127</v>
      </c>
      <c r="C295" s="209">
        <v>186</v>
      </c>
      <c r="D295" s="210">
        <f>E295+F295</f>
        <v>83110</v>
      </c>
      <c r="E295" s="211">
        <v>69907</v>
      </c>
      <c r="F295" s="212">
        <v>13203</v>
      </c>
      <c r="G295" s="213">
        <v>30264</v>
      </c>
      <c r="H295" s="213">
        <v>47750</v>
      </c>
      <c r="I295" s="214">
        <v>5096</v>
      </c>
      <c r="J295" s="213">
        <v>297</v>
      </c>
      <c r="K295" s="213">
        <v>35420</v>
      </c>
      <c r="L295" s="213">
        <v>31956</v>
      </c>
      <c r="M295" s="213">
        <v>15437</v>
      </c>
      <c r="N295" s="19"/>
      <c r="O295" s="19"/>
      <c r="P295" s="19"/>
      <c r="Q295" s="19"/>
      <c r="R295" s="192"/>
    </row>
    <row r="296" spans="2:18" ht="21.75" customHeight="1" thickBot="1" x14ac:dyDescent="0.3">
      <c r="B296" s="215" t="s">
        <v>128</v>
      </c>
      <c r="C296" s="216">
        <v>1</v>
      </c>
      <c r="D296" s="217">
        <f>E296+F296</f>
        <v>742</v>
      </c>
      <c r="E296" s="218">
        <v>616</v>
      </c>
      <c r="F296" s="219">
        <v>126</v>
      </c>
      <c r="G296" s="220">
        <v>362</v>
      </c>
      <c r="H296" s="220">
        <v>342</v>
      </c>
      <c r="I296" s="221">
        <v>38</v>
      </c>
      <c r="J296" s="220">
        <v>0</v>
      </c>
      <c r="K296" s="220">
        <v>394</v>
      </c>
      <c r="L296" s="220">
        <v>195</v>
      </c>
      <c r="M296" s="220">
        <v>153</v>
      </c>
      <c r="N296" s="19"/>
      <c r="O296" s="19"/>
      <c r="P296" s="19"/>
      <c r="Q296" s="19"/>
      <c r="R296" s="192"/>
    </row>
    <row r="297" spans="2:18" ht="21.75" customHeight="1" x14ac:dyDescent="0.25">
      <c r="B297" s="222" t="s">
        <v>3</v>
      </c>
      <c r="C297" s="115">
        <f>SUM(C293:C296)</f>
        <v>433</v>
      </c>
      <c r="D297" s="115">
        <f>SUM(D293:D296)</f>
        <v>142999</v>
      </c>
      <c r="E297" s="223">
        <f>SUM(E293:E296)</f>
        <v>119567</v>
      </c>
      <c r="F297" s="223">
        <f>SUM(F293:F296)</f>
        <v>23432</v>
      </c>
      <c r="G297" s="224">
        <f t="shared" ref="G297:M297" si="47">SUM(G293:G296)</f>
        <v>54170</v>
      </c>
      <c r="H297" s="224">
        <f t="shared" si="47"/>
        <v>79638</v>
      </c>
      <c r="I297" s="224">
        <f t="shared" si="47"/>
        <v>9191</v>
      </c>
      <c r="J297" s="223">
        <f t="shared" si="47"/>
        <v>644</v>
      </c>
      <c r="K297" s="223">
        <f t="shared" si="47"/>
        <v>62679</v>
      </c>
      <c r="L297" s="223">
        <f t="shared" si="47"/>
        <v>52621</v>
      </c>
      <c r="M297" s="223">
        <f t="shared" si="47"/>
        <v>27055</v>
      </c>
      <c r="N297" s="19"/>
      <c r="O297" s="19"/>
      <c r="P297" s="19"/>
      <c r="Q297" s="19"/>
      <c r="R297" s="192"/>
    </row>
    <row r="298" spans="2:18" ht="15.75" x14ac:dyDescent="0.25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75" x14ac:dyDescent="0.25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75" x14ac:dyDescent="0.25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75" x14ac:dyDescent="0.25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75" x14ac:dyDescent="0.25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75" x14ac:dyDescent="0.25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75" x14ac:dyDescent="0.25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25">
      <c r="B305" s="1"/>
      <c r="C305" s="1"/>
      <c r="D305" s="1"/>
      <c r="E305" s="1"/>
      <c r="F305" s="1"/>
      <c r="G305" s="1"/>
    </row>
    <row r="306" spans="2:7" ht="23.25" customHeight="1" x14ac:dyDescent="0.25">
      <c r="B306" s="54"/>
      <c r="C306" s="54"/>
      <c r="D306" s="54"/>
      <c r="E306" s="54"/>
      <c r="F306" s="54"/>
      <c r="G306" s="19"/>
    </row>
    <row r="307" spans="2:7" ht="43.5" customHeight="1" x14ac:dyDescent="0.25">
      <c r="B307" s="91" t="s">
        <v>26</v>
      </c>
      <c r="C307" s="92"/>
      <c r="D307" s="181">
        <v>2024</v>
      </c>
      <c r="E307" s="181">
        <v>2025</v>
      </c>
      <c r="F307" s="32" t="s">
        <v>129</v>
      </c>
      <c r="G307" s="225"/>
    </row>
    <row r="308" spans="2:7" ht="26.25" customHeight="1" x14ac:dyDescent="0.25">
      <c r="B308" s="226" t="s">
        <v>10</v>
      </c>
      <c r="C308" s="227"/>
      <c r="D308" s="228">
        <v>13640</v>
      </c>
      <c r="E308" s="229">
        <v>14723</v>
      </c>
      <c r="F308" s="230">
        <f t="shared" ref="F308:F319" si="48">E308/D308-1</f>
        <v>7.9398826979472092E-2</v>
      </c>
      <c r="G308" s="225"/>
    </row>
    <row r="309" spans="2:7" ht="26.25" customHeight="1" x14ac:dyDescent="0.25">
      <c r="B309" s="226" t="s">
        <v>11</v>
      </c>
      <c r="C309" s="227"/>
      <c r="D309" s="228">
        <v>12911</v>
      </c>
      <c r="E309" s="229">
        <v>13616</v>
      </c>
      <c r="F309" s="230">
        <f t="shared" si="48"/>
        <v>5.4604600728061392E-2</v>
      </c>
      <c r="G309" s="225"/>
    </row>
    <row r="310" spans="2:7" ht="26.25" customHeight="1" x14ac:dyDescent="0.25">
      <c r="B310" s="226" t="s">
        <v>12</v>
      </c>
      <c r="C310" s="227"/>
      <c r="D310" s="228">
        <v>13009</v>
      </c>
      <c r="E310" s="229">
        <v>14691</v>
      </c>
      <c r="F310" s="230">
        <f t="shared" si="48"/>
        <v>0.12929510338996075</v>
      </c>
      <c r="G310" s="225"/>
    </row>
    <row r="311" spans="2:7" ht="26.25" customHeight="1" x14ac:dyDescent="0.25">
      <c r="B311" s="226" t="s">
        <v>13</v>
      </c>
      <c r="C311" s="227"/>
      <c r="D311" s="228">
        <v>14766</v>
      </c>
      <c r="E311" s="229">
        <v>14546</v>
      </c>
      <c r="F311" s="230">
        <f t="shared" si="48"/>
        <v>-1.4899092509819911E-2</v>
      </c>
      <c r="G311" s="225"/>
    </row>
    <row r="312" spans="2:7" ht="26.25" customHeight="1" x14ac:dyDescent="0.25">
      <c r="B312" s="226" t="s">
        <v>14</v>
      </c>
      <c r="C312" s="227"/>
      <c r="D312" s="228">
        <v>14296</v>
      </c>
      <c r="E312" s="229">
        <v>14156</v>
      </c>
      <c r="F312" s="230">
        <f t="shared" si="48"/>
        <v>-9.7929490766648364E-3</v>
      </c>
      <c r="G312" s="225"/>
    </row>
    <row r="313" spans="2:7" ht="26.25" customHeight="1" x14ac:dyDescent="0.25">
      <c r="B313" s="226" t="s">
        <v>15</v>
      </c>
      <c r="C313" s="227"/>
      <c r="D313" s="228">
        <v>13332</v>
      </c>
      <c r="E313" s="229">
        <v>14401</v>
      </c>
      <c r="F313" s="230">
        <f t="shared" si="48"/>
        <v>8.0183018301830167E-2</v>
      </c>
      <c r="G313" s="225"/>
    </row>
    <row r="314" spans="2:7" ht="26.25" customHeight="1" x14ac:dyDescent="0.25">
      <c r="B314" s="226" t="s">
        <v>16</v>
      </c>
      <c r="C314" s="227"/>
      <c r="D314" s="228">
        <v>13837</v>
      </c>
      <c r="E314" s="229">
        <v>13785</v>
      </c>
      <c r="F314" s="230">
        <f t="shared" si="48"/>
        <v>-3.7580400375804013E-3</v>
      </c>
      <c r="G314" s="225"/>
    </row>
    <row r="315" spans="2:7" ht="26.25" customHeight="1" x14ac:dyDescent="0.25">
      <c r="B315" s="226" t="s">
        <v>17</v>
      </c>
      <c r="C315" s="227"/>
      <c r="D315" s="228">
        <v>14059</v>
      </c>
      <c r="E315" s="229">
        <v>13818</v>
      </c>
      <c r="F315" s="230">
        <f t="shared" si="48"/>
        <v>-1.7142044242122512E-2</v>
      </c>
      <c r="G315" s="225"/>
    </row>
    <row r="316" spans="2:7" ht="26.25" customHeight="1" x14ac:dyDescent="0.25">
      <c r="B316" s="226" t="s">
        <v>18</v>
      </c>
      <c r="C316" s="227"/>
      <c r="D316" s="228">
        <v>14707</v>
      </c>
      <c r="E316" s="229">
        <v>14755</v>
      </c>
      <c r="F316" s="230">
        <f t="shared" si="48"/>
        <v>3.2637519548515126E-3</v>
      </c>
      <c r="G316" s="225"/>
    </row>
    <row r="317" spans="2:7" ht="26.25" customHeight="1" thickBot="1" x14ac:dyDescent="0.3">
      <c r="B317" s="231" t="s">
        <v>19</v>
      </c>
      <c r="C317" s="232"/>
      <c r="D317" s="233">
        <v>15482</v>
      </c>
      <c r="E317" s="233">
        <v>14508</v>
      </c>
      <c r="F317" s="234">
        <f t="shared" si="48"/>
        <v>-6.2911768505361065E-2</v>
      </c>
      <c r="G317" s="225"/>
    </row>
    <row r="318" spans="2:7" ht="26.25" hidden="1" customHeight="1" x14ac:dyDescent="0.25">
      <c r="B318" s="226" t="s">
        <v>20</v>
      </c>
      <c r="C318" s="227"/>
      <c r="D318" s="235">
        <v>14776</v>
      </c>
      <c r="E318" s="236"/>
      <c r="F318" s="237">
        <f t="shared" si="48"/>
        <v>-1</v>
      </c>
      <c r="G318" s="225"/>
    </row>
    <row r="319" spans="2:7" ht="26.25" hidden="1" customHeight="1" thickBot="1" x14ac:dyDescent="0.3">
      <c r="B319" s="231" t="s">
        <v>21</v>
      </c>
      <c r="C319" s="232"/>
      <c r="D319" s="238">
        <v>13677</v>
      </c>
      <c r="E319" s="238"/>
      <c r="F319" s="239">
        <f t="shared" si="48"/>
        <v>-1</v>
      </c>
      <c r="G319" s="225"/>
    </row>
    <row r="320" spans="2:7" ht="39.75" customHeight="1" x14ac:dyDescent="0.25">
      <c r="B320" s="240" t="s">
        <v>3</v>
      </c>
      <c r="C320" s="240"/>
      <c r="D320" s="115">
        <f>SUM(D308:D317)</f>
        <v>140039</v>
      </c>
      <c r="E320" s="115">
        <f>SUM(E308:E317)</f>
        <v>142999</v>
      </c>
      <c r="F320" s="241">
        <f>E320/D320-1</f>
        <v>2.1136968987210736E-2</v>
      </c>
      <c r="G320" s="225"/>
    </row>
    <row r="321" spans="2:19" ht="21.75" customHeight="1" x14ac:dyDescent="0.25">
      <c r="B321" s="125"/>
      <c r="C321" s="125"/>
      <c r="D321" s="72"/>
      <c r="E321" s="72"/>
      <c r="F321" s="77"/>
      <c r="G321" s="225"/>
    </row>
    <row r="322" spans="2:19" ht="17.25" customHeight="1" x14ac:dyDescent="0.25">
      <c r="I322" s="17"/>
      <c r="J322" s="17"/>
      <c r="K322" s="17"/>
      <c r="L322" s="124"/>
      <c r="M322" s="242"/>
      <c r="N322" s="242"/>
      <c r="P322" s="17"/>
      <c r="Q322" s="17"/>
      <c r="R322" s="78"/>
    </row>
    <row r="323" spans="2:19" ht="17.25" customHeight="1" x14ac:dyDescent="0.25">
      <c r="B323" s="157"/>
      <c r="C323" s="17"/>
      <c r="J323" s="157"/>
      <c r="K323" s="190"/>
      <c r="L323" s="1"/>
      <c r="M323" s="1"/>
      <c r="N323" s="1"/>
      <c r="O323" s="1"/>
    </row>
    <row r="324" spans="2:19" ht="18" x14ac:dyDescent="0.25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25">
      <c r="B326" s="191"/>
      <c r="C326" s="191"/>
      <c r="D326" s="191"/>
      <c r="E326" s="191"/>
      <c r="F326" s="191"/>
      <c r="G326" s="191"/>
      <c r="H326" s="191"/>
      <c r="I326" s="243"/>
      <c r="J326" s="28"/>
      <c r="K326" s="28"/>
      <c r="L326" s="28"/>
      <c r="M326" s="28"/>
      <c r="N326" s="244"/>
      <c r="O326" s="17"/>
      <c r="P326" s="17"/>
      <c r="Q326" s="17"/>
    </row>
    <row r="327" spans="2:19" ht="27" customHeight="1" x14ac:dyDescent="0.25">
      <c r="B327" s="19"/>
      <c r="C327" s="19"/>
      <c r="D327" s="19"/>
      <c r="E327" s="19"/>
      <c r="F327" s="28"/>
      <c r="G327" s="244"/>
      <c r="H327" s="17"/>
      <c r="I327" s="158"/>
      <c r="J327" s="158"/>
      <c r="K327" s="158"/>
      <c r="L327" s="73"/>
      <c r="M327" s="40"/>
      <c r="N327" s="244"/>
      <c r="O327" s="17"/>
      <c r="P327" s="17"/>
      <c r="Q327" s="17"/>
    </row>
    <row r="328" spans="2:19" ht="17.25" customHeight="1" x14ac:dyDescent="0.25">
      <c r="B328" s="19"/>
      <c r="C328" s="19"/>
      <c r="D328" s="19"/>
      <c r="E328" s="19"/>
      <c r="F328" s="28"/>
      <c r="G328" s="244"/>
      <c r="H328" s="17"/>
      <c r="I328" s="17"/>
      <c r="J328" s="17"/>
      <c r="K328" s="17"/>
      <c r="L328" s="17"/>
      <c r="M328" s="17"/>
      <c r="N328" s="244"/>
      <c r="O328" s="17"/>
      <c r="P328" s="17"/>
      <c r="Q328" s="17"/>
    </row>
    <row r="329" spans="2:19" ht="30" customHeight="1" x14ac:dyDescent="0.25">
      <c r="B329" s="245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2024</v>
      </c>
      <c r="L329" s="181">
        <v>2025</v>
      </c>
      <c r="M329" s="90" t="s">
        <v>129</v>
      </c>
      <c r="N329" s="91"/>
      <c r="O329" s="17"/>
      <c r="P329" s="17"/>
      <c r="Q329" s="17"/>
    </row>
    <row r="330" spans="2:19" ht="35.25" customHeight="1" x14ac:dyDescent="0.25">
      <c r="B330" s="41" t="s">
        <v>10</v>
      </c>
      <c r="C330" s="99">
        <f>SUM(D330:G330)</f>
        <v>476245</v>
      </c>
      <c r="D330" s="35">
        <v>7096</v>
      </c>
      <c r="E330" s="35">
        <v>155397</v>
      </c>
      <c r="F330" s="35">
        <v>126201</v>
      </c>
      <c r="G330" s="35">
        <v>187551</v>
      </c>
      <c r="H330" s="182"/>
      <c r="I330" s="246" t="s">
        <v>10</v>
      </c>
      <c r="J330" s="247"/>
      <c r="K330" s="248">
        <v>432560</v>
      </c>
      <c r="L330" s="248">
        <v>476245</v>
      </c>
      <c r="M330" s="249">
        <f t="shared" ref="M330:M341" si="49">L330/K330-1</f>
        <v>0.10099176992787129</v>
      </c>
      <c r="N330" s="250"/>
      <c r="O330" s="17"/>
      <c r="P330" s="17"/>
      <c r="Q330" s="17"/>
      <c r="R330" s="17"/>
      <c r="S330" s="124"/>
    </row>
    <row r="331" spans="2:19" ht="26.25" customHeight="1" x14ac:dyDescent="0.25">
      <c r="B331" s="41" t="s">
        <v>11</v>
      </c>
      <c r="C331" s="99">
        <f t="shared" ref="C331:C340" si="50">SUM(D331:G331)</f>
        <v>433191</v>
      </c>
      <c r="D331" s="35">
        <v>6688</v>
      </c>
      <c r="E331" s="35">
        <v>144808</v>
      </c>
      <c r="F331" s="35">
        <v>119993</v>
      </c>
      <c r="G331" s="35">
        <v>161702</v>
      </c>
      <c r="I331" s="246" t="s">
        <v>11</v>
      </c>
      <c r="J331" s="247"/>
      <c r="K331" s="248">
        <v>392249</v>
      </c>
      <c r="L331" s="248">
        <v>433191</v>
      </c>
      <c r="M331" s="249">
        <f t="shared" si="49"/>
        <v>0.10437757648840407</v>
      </c>
      <c r="N331" s="250"/>
      <c r="O331" s="17"/>
      <c r="P331" s="17"/>
      <c r="Q331" s="17"/>
      <c r="R331" s="17"/>
      <c r="S331" s="124"/>
    </row>
    <row r="332" spans="2:19" ht="35.25" customHeight="1" x14ac:dyDescent="0.25">
      <c r="B332" s="41" t="s">
        <v>12</v>
      </c>
      <c r="C332" s="99">
        <f t="shared" si="50"/>
        <v>499813</v>
      </c>
      <c r="D332" s="35">
        <v>7256</v>
      </c>
      <c r="E332" s="35">
        <v>164449</v>
      </c>
      <c r="F332" s="35">
        <v>134939</v>
      </c>
      <c r="G332" s="35">
        <v>193169</v>
      </c>
      <c r="I332" s="246" t="s">
        <v>12</v>
      </c>
      <c r="J332" s="247"/>
      <c r="K332" s="248">
        <v>415606</v>
      </c>
      <c r="L332" s="248">
        <v>499813</v>
      </c>
      <c r="M332" s="249">
        <f t="shared" si="49"/>
        <v>0.20261257055961646</v>
      </c>
      <c r="N332" s="250"/>
      <c r="O332" s="17"/>
      <c r="P332" s="17"/>
      <c r="Q332" s="17"/>
      <c r="R332" s="17"/>
      <c r="S332" s="124"/>
    </row>
    <row r="333" spans="2:19" ht="35.25" customHeight="1" x14ac:dyDescent="0.25">
      <c r="B333" s="41" t="s">
        <v>13</v>
      </c>
      <c r="C333" s="99">
        <f t="shared" si="50"/>
        <v>473461</v>
      </c>
      <c r="D333" s="35">
        <v>7543</v>
      </c>
      <c r="E333" s="35">
        <v>154880</v>
      </c>
      <c r="F333" s="35">
        <v>125934</v>
      </c>
      <c r="G333" s="35">
        <v>185104</v>
      </c>
      <c r="I333" s="246" t="s">
        <v>13</v>
      </c>
      <c r="J333" s="247"/>
      <c r="K333" s="248">
        <v>480293</v>
      </c>
      <c r="L333" s="248">
        <v>473461</v>
      </c>
      <c r="M333" s="249">
        <f t="shared" si="49"/>
        <v>-1.4224650369670133E-2</v>
      </c>
      <c r="N333" s="250"/>
      <c r="O333" s="17"/>
      <c r="P333" s="17"/>
      <c r="Q333" s="17"/>
      <c r="R333" s="17"/>
      <c r="S333" s="124"/>
    </row>
    <row r="334" spans="2:19" ht="35.25" customHeight="1" x14ac:dyDescent="0.25">
      <c r="B334" s="41" t="s">
        <v>14</v>
      </c>
      <c r="C334" s="99">
        <f t="shared" si="50"/>
        <v>487501</v>
      </c>
      <c r="D334" s="35">
        <v>7608</v>
      </c>
      <c r="E334" s="35">
        <v>157896</v>
      </c>
      <c r="F334" s="35">
        <v>132539</v>
      </c>
      <c r="G334" s="35">
        <v>189458</v>
      </c>
      <c r="I334" s="246" t="s">
        <v>14</v>
      </c>
      <c r="J334" s="247"/>
      <c r="K334" s="248">
        <v>482321</v>
      </c>
      <c r="L334" s="248">
        <v>487501</v>
      </c>
      <c r="M334" s="249">
        <f t="shared" si="49"/>
        <v>1.0739735570294506E-2</v>
      </c>
      <c r="N334" s="250"/>
      <c r="O334" s="17"/>
      <c r="P334" s="17"/>
      <c r="Q334" s="17"/>
      <c r="R334" s="17"/>
      <c r="S334" s="124"/>
    </row>
    <row r="335" spans="2:19" ht="35.25" customHeight="1" x14ac:dyDescent="0.25">
      <c r="B335" s="41" t="s">
        <v>15</v>
      </c>
      <c r="C335" s="99">
        <f t="shared" si="50"/>
        <v>492802</v>
      </c>
      <c r="D335" s="35">
        <v>7683</v>
      </c>
      <c r="E335" s="35">
        <v>160818</v>
      </c>
      <c r="F335" s="35">
        <v>134308</v>
      </c>
      <c r="G335" s="35">
        <v>189993</v>
      </c>
      <c r="I335" s="246" t="s">
        <v>15</v>
      </c>
      <c r="J335" s="247"/>
      <c r="K335" s="248">
        <v>419866</v>
      </c>
      <c r="L335" s="248">
        <v>492802</v>
      </c>
      <c r="M335" s="249">
        <f t="shared" si="49"/>
        <v>0.17371256543754443</v>
      </c>
      <c r="N335" s="250"/>
      <c r="O335" s="17"/>
      <c r="P335" s="17"/>
      <c r="Q335" s="17"/>
      <c r="R335" s="17"/>
      <c r="S335" s="124"/>
    </row>
    <row r="336" spans="2:19" ht="35.25" customHeight="1" x14ac:dyDescent="0.25">
      <c r="B336" s="41" t="s">
        <v>16</v>
      </c>
      <c r="C336" s="99">
        <f t="shared" si="50"/>
        <v>467057</v>
      </c>
      <c r="D336" s="35">
        <v>7009</v>
      </c>
      <c r="E336" s="35">
        <v>154054</v>
      </c>
      <c r="F336" s="35">
        <v>127120</v>
      </c>
      <c r="G336" s="35">
        <v>178874</v>
      </c>
      <c r="I336" s="246" t="s">
        <v>16</v>
      </c>
      <c r="J336" s="247"/>
      <c r="K336" s="248">
        <v>446733</v>
      </c>
      <c r="L336" s="248">
        <v>467057</v>
      </c>
      <c r="M336" s="249">
        <f t="shared" si="49"/>
        <v>4.5494736229470423E-2</v>
      </c>
      <c r="N336" s="250"/>
      <c r="O336" s="17"/>
      <c r="P336" s="17"/>
      <c r="Q336" s="17"/>
      <c r="R336" s="17"/>
      <c r="S336" s="124"/>
    </row>
    <row r="337" spans="2:19" ht="35.25" customHeight="1" x14ac:dyDescent="0.25">
      <c r="B337" s="41" t="s">
        <v>17</v>
      </c>
      <c r="C337" s="99">
        <f t="shared" si="50"/>
        <v>456845</v>
      </c>
      <c r="D337" s="35">
        <v>6839</v>
      </c>
      <c r="E337" s="35">
        <v>149543</v>
      </c>
      <c r="F337" s="35">
        <v>120976</v>
      </c>
      <c r="G337" s="35">
        <v>179487</v>
      </c>
      <c r="I337" s="246" t="s">
        <v>17</v>
      </c>
      <c r="J337" s="247"/>
      <c r="K337" s="248">
        <v>445111</v>
      </c>
      <c r="L337" s="248">
        <v>456845</v>
      </c>
      <c r="M337" s="249">
        <f t="shared" si="49"/>
        <v>2.6361963645023412E-2</v>
      </c>
      <c r="N337" s="250"/>
      <c r="O337" s="17"/>
      <c r="P337" s="17"/>
      <c r="Q337" s="17"/>
      <c r="R337" s="17"/>
      <c r="S337" s="124"/>
    </row>
    <row r="338" spans="2:19" ht="35.25" customHeight="1" x14ac:dyDescent="0.25">
      <c r="B338" s="41" t="s">
        <v>18</v>
      </c>
      <c r="C338" s="99">
        <f t="shared" si="50"/>
        <v>498318</v>
      </c>
      <c r="D338" s="35">
        <v>8262</v>
      </c>
      <c r="E338" s="35">
        <v>161963</v>
      </c>
      <c r="F338" s="35">
        <v>133213</v>
      </c>
      <c r="G338" s="35">
        <v>194880</v>
      </c>
      <c r="I338" s="246" t="s">
        <v>18</v>
      </c>
      <c r="J338" s="247"/>
      <c r="K338" s="248">
        <v>494404</v>
      </c>
      <c r="L338" s="248">
        <v>498318</v>
      </c>
      <c r="M338" s="249">
        <f t="shared" si="49"/>
        <v>7.9166026164836367E-3</v>
      </c>
      <c r="N338" s="250"/>
      <c r="O338" s="17"/>
      <c r="P338" s="17"/>
      <c r="Q338" s="17"/>
      <c r="R338" s="17"/>
      <c r="S338" s="124"/>
    </row>
    <row r="339" spans="2:19" ht="35.25" customHeight="1" thickBot="1" x14ac:dyDescent="0.3">
      <c r="B339" s="100" t="s">
        <v>19</v>
      </c>
      <c r="C339" s="251">
        <f t="shared" si="50"/>
        <v>495059</v>
      </c>
      <c r="D339" s="102">
        <v>7637</v>
      </c>
      <c r="E339" s="102">
        <v>162345</v>
      </c>
      <c r="F339" s="102">
        <v>134125</v>
      </c>
      <c r="G339" s="102">
        <v>190952</v>
      </c>
      <c r="I339" s="252" t="s">
        <v>19</v>
      </c>
      <c r="J339" s="253"/>
      <c r="K339" s="254">
        <v>512043</v>
      </c>
      <c r="L339" s="254">
        <v>495059</v>
      </c>
      <c r="M339" s="255">
        <f t="shared" si="49"/>
        <v>-3.3169089314764588E-2</v>
      </c>
      <c r="N339" s="256"/>
      <c r="O339" s="17"/>
      <c r="P339" s="17"/>
      <c r="Q339" s="17"/>
      <c r="R339" s="17"/>
      <c r="S339" s="124"/>
    </row>
    <row r="340" spans="2:19" ht="26.25" hidden="1" customHeight="1" x14ac:dyDescent="0.25">
      <c r="B340" s="41" t="s">
        <v>20</v>
      </c>
      <c r="C340" s="99">
        <f t="shared" si="50"/>
        <v>0</v>
      </c>
      <c r="D340" s="35"/>
      <c r="E340" s="35"/>
      <c r="F340" s="35"/>
      <c r="G340" s="35"/>
      <c r="I340" s="246" t="s">
        <v>20</v>
      </c>
      <c r="J340" s="247"/>
      <c r="K340" s="257"/>
      <c r="L340" s="257"/>
      <c r="M340" s="258" t="e">
        <f t="shared" si="49"/>
        <v>#DIV/0!</v>
      </c>
      <c r="N340" s="259"/>
      <c r="O340" s="17"/>
      <c r="P340" s="17"/>
      <c r="Q340" s="17"/>
      <c r="R340" s="17"/>
      <c r="S340" s="124"/>
    </row>
    <row r="341" spans="2:19" ht="27" hidden="1" customHeight="1" thickBot="1" x14ac:dyDescent="0.3">
      <c r="B341" s="100" t="s">
        <v>21</v>
      </c>
      <c r="C341" s="251">
        <f>SUM(D341:G341)</f>
        <v>0</v>
      </c>
      <c r="D341" s="102"/>
      <c r="E341" s="102"/>
      <c r="F341" s="102"/>
      <c r="G341" s="102"/>
      <c r="I341" s="252" t="s">
        <v>21</v>
      </c>
      <c r="J341" s="253"/>
      <c r="K341" s="260"/>
      <c r="L341" s="260"/>
      <c r="M341" s="261" t="e">
        <f t="shared" si="49"/>
        <v>#DIV/0!</v>
      </c>
      <c r="N341" s="262"/>
      <c r="O341" s="17"/>
      <c r="P341" s="17"/>
      <c r="Q341" s="17"/>
      <c r="R341" s="17"/>
      <c r="S341" s="124"/>
    </row>
    <row r="342" spans="2:19" ht="27" customHeight="1" x14ac:dyDescent="0.25">
      <c r="B342" s="103" t="s">
        <v>3</v>
      </c>
      <c r="C342" s="115">
        <f>SUM(C330:C341)</f>
        <v>4780292</v>
      </c>
      <c r="D342" s="116">
        <f>SUM(D330:D341)</f>
        <v>73621</v>
      </c>
      <c r="E342" s="116">
        <f>SUM(E330:E341)</f>
        <v>1566153</v>
      </c>
      <c r="F342" s="116">
        <f>SUM(F330:F341)</f>
        <v>1289348</v>
      </c>
      <c r="G342" s="116">
        <f>SUM(G330:G341)</f>
        <v>1851170</v>
      </c>
      <c r="I342" s="263" t="s">
        <v>3</v>
      </c>
      <c r="J342" s="263"/>
      <c r="K342" s="115">
        <f>SUM(K330:K341)</f>
        <v>4521186</v>
      </c>
      <c r="L342" s="115">
        <f>SUM(L330:L341)</f>
        <v>4780292</v>
      </c>
      <c r="M342" s="264">
        <f>L342/K342-1</f>
        <v>5.7309298931740527E-2</v>
      </c>
      <c r="N342" s="264"/>
      <c r="O342" s="17"/>
      <c r="P342" s="17"/>
      <c r="Q342" s="17"/>
      <c r="R342" s="17"/>
      <c r="S342" s="124"/>
    </row>
    <row r="343" spans="2:19" ht="27" customHeight="1" x14ac:dyDescent="0.25">
      <c r="C343" s="28"/>
      <c r="D343" s="28"/>
      <c r="E343" s="28"/>
      <c r="F343" s="28"/>
      <c r="G343" s="244"/>
      <c r="H343" s="17"/>
      <c r="I343" s="19"/>
      <c r="J343" s="19"/>
      <c r="K343" s="19"/>
      <c r="L343" s="19"/>
      <c r="M343" s="28"/>
      <c r="N343" s="244"/>
      <c r="O343" s="17"/>
      <c r="P343" s="17"/>
      <c r="Q343" s="17"/>
      <c r="R343" s="17"/>
      <c r="S343" s="124"/>
    </row>
    <row r="344" spans="2:19" s="182" customFormat="1" ht="27" customHeight="1" x14ac:dyDescent="0.25">
      <c r="B344" s="265"/>
      <c r="C344" s="266"/>
      <c r="D344" s="266"/>
      <c r="E344" s="266"/>
      <c r="F344" s="266"/>
      <c r="G344" s="267"/>
      <c r="H344" s="17"/>
      <c r="I344" s="19"/>
      <c r="J344" s="19"/>
      <c r="K344" s="19"/>
      <c r="L344" s="19"/>
      <c r="M344" s="266"/>
      <c r="N344" s="267"/>
      <c r="O344" s="17"/>
      <c r="P344" s="17"/>
      <c r="Q344" s="17"/>
      <c r="R344" s="17"/>
      <c r="S344" s="124"/>
    </row>
    <row r="345" spans="2:19" ht="27" customHeight="1" x14ac:dyDescent="0.25">
      <c r="B345" s="268"/>
      <c r="C345" s="28"/>
      <c r="D345" s="28"/>
      <c r="E345" s="28"/>
      <c r="F345" s="28"/>
      <c r="G345" s="244"/>
      <c r="H345" s="17"/>
      <c r="I345" s="19"/>
      <c r="J345" s="19"/>
      <c r="K345" s="19"/>
      <c r="L345" s="19"/>
      <c r="M345" s="28"/>
      <c r="N345" s="244"/>
      <c r="O345" s="17"/>
      <c r="P345" s="17"/>
      <c r="Q345" s="17"/>
      <c r="R345" s="17"/>
      <c r="S345" s="124"/>
    </row>
    <row r="346" spans="2:19" ht="27" customHeight="1" x14ac:dyDescent="0.25">
      <c r="B346" s="269" t="s">
        <v>134</v>
      </c>
      <c r="C346" s="28"/>
      <c r="D346" s="28"/>
      <c r="E346" s="28"/>
      <c r="F346" s="28"/>
      <c r="G346" s="244"/>
      <c r="H346" s="17"/>
      <c r="I346" s="19"/>
      <c r="J346" s="19"/>
      <c r="K346" s="19"/>
      <c r="L346" s="19"/>
      <c r="M346" s="28"/>
      <c r="N346" s="244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</vt:lpstr>
      <vt:lpstr>Casos!Área_de_impresión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2025-11-17T15:51:24Z</dcterms:created>
  <dcterms:modified xsi:type="dcterms:W3CDTF">2025-11-17T15:52:02Z</dcterms:modified>
</cp:coreProperties>
</file>