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octubre\"/>
    </mc:Choice>
  </mc:AlternateContent>
  <xr:revisionPtr revIDLastSave="0" documentId="8_{707368EA-9A00-4A0E-AE7E-610DC8821E4E}" xr6:coauthVersionLast="47" xr6:coauthVersionMax="47" xr10:uidLastSave="{00000000-0000-0000-0000-000000000000}"/>
  <bookViews>
    <workbookView xWindow="1530" yWindow="2115" windowWidth="26400" windowHeight="12960" xr2:uid="{15452AA5-8689-4255-861F-1FFD8ED0E718}"/>
  </bookViews>
  <sheets>
    <sheet name="Tentativa" sheetId="1" r:id="rId1"/>
  </sheets>
  <externalReferences>
    <externalReference r:id="rId2"/>
  </externalReferences>
  <definedNames>
    <definedName name="_xlnm.Print_Area" localSheetId="0">Tentativa!$B$1:$S$226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23" i="1" l="1"/>
  <c r="E223" i="1"/>
  <c r="D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D200" i="1"/>
  <c r="E199" i="1" s="1"/>
  <c r="E197" i="1"/>
  <c r="D191" i="1"/>
  <c r="M190" i="1"/>
  <c r="N188" i="1" s="1"/>
  <c r="E190" i="1"/>
  <c r="E189" i="1"/>
  <c r="E188" i="1"/>
  <c r="E187" i="1"/>
  <c r="N186" i="1"/>
  <c r="E186" i="1"/>
  <c r="E191" i="1" s="1"/>
  <c r="R175" i="1"/>
  <c r="R176" i="1" s="1"/>
  <c r="Q175" i="1"/>
  <c r="P175" i="1"/>
  <c r="O175" i="1"/>
  <c r="O176" i="1" s="1"/>
  <c r="N175" i="1"/>
  <c r="N176" i="1" s="1"/>
  <c r="M175" i="1"/>
  <c r="L175" i="1"/>
  <c r="K175" i="1"/>
  <c r="K176" i="1" s="1"/>
  <c r="J175" i="1"/>
  <c r="J176" i="1" s="1"/>
  <c r="I175" i="1"/>
  <c r="H175" i="1"/>
  <c r="G175" i="1"/>
  <c r="G176" i="1" s="1"/>
  <c r="F175" i="1"/>
  <c r="F176" i="1" s="1"/>
  <c r="E175" i="1"/>
  <c r="D175" i="1"/>
  <c r="C174" i="1"/>
  <c r="C173" i="1"/>
  <c r="C172" i="1"/>
  <c r="C171" i="1"/>
  <c r="C175" i="1" s="1"/>
  <c r="L161" i="1"/>
  <c r="K161" i="1"/>
  <c r="K162" i="1" s="1"/>
  <c r="J161" i="1"/>
  <c r="I161" i="1"/>
  <c r="H161" i="1"/>
  <c r="G161" i="1"/>
  <c r="G162" i="1" s="1"/>
  <c r="F161" i="1"/>
  <c r="E161" i="1"/>
  <c r="D161" i="1"/>
  <c r="C160" i="1"/>
  <c r="C159" i="1"/>
  <c r="C158" i="1"/>
  <c r="C157" i="1"/>
  <c r="C161" i="1" s="1"/>
  <c r="E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M135" i="1"/>
  <c r="F135" i="1"/>
  <c r="M134" i="1"/>
  <c r="F134" i="1"/>
  <c r="M133" i="1"/>
  <c r="F133" i="1"/>
  <c r="M132" i="1"/>
  <c r="F132" i="1"/>
  <c r="M131" i="1"/>
  <c r="M136" i="1" s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50" i="1" s="1"/>
  <c r="M107" i="1"/>
  <c r="N105" i="1" s="1"/>
  <c r="N106" i="1"/>
  <c r="C105" i="1"/>
  <c r="N104" i="1"/>
  <c r="D104" i="1"/>
  <c r="G104" i="1" s="1"/>
  <c r="D103" i="1"/>
  <c r="D102" i="1"/>
  <c r="I101" i="1" s="1"/>
  <c r="D101" i="1"/>
  <c r="M100" i="1"/>
  <c r="N99" i="1" s="1"/>
  <c r="D100" i="1"/>
  <c r="D99" i="1"/>
  <c r="D98" i="1"/>
  <c r="G98" i="1" s="1"/>
  <c r="D90" i="1"/>
  <c r="E89" i="1" s="1"/>
  <c r="J87" i="1"/>
  <c r="K83" i="1" s="1"/>
  <c r="K81" i="1"/>
  <c r="K79" i="1"/>
  <c r="N78" i="1"/>
  <c r="K78" i="1"/>
  <c r="O77" i="1"/>
  <c r="E77" i="1"/>
  <c r="O76" i="1"/>
  <c r="O78" i="1" s="1"/>
  <c r="P68" i="1"/>
  <c r="O68" i="1"/>
  <c r="N68" i="1"/>
  <c r="M68" i="1"/>
  <c r="L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68" i="1" s="1"/>
  <c r="G35" i="1"/>
  <c r="H34" i="1"/>
  <c r="H33" i="1"/>
  <c r="H32" i="1"/>
  <c r="H31" i="1"/>
  <c r="H30" i="1"/>
  <c r="H29" i="1"/>
  <c r="H28" i="1"/>
  <c r="D28" i="1"/>
  <c r="H27" i="1"/>
  <c r="H26" i="1"/>
  <c r="H25" i="1"/>
  <c r="H24" i="1"/>
  <c r="H23" i="1"/>
  <c r="H22" i="1"/>
  <c r="H21" i="1"/>
  <c r="H20" i="1"/>
  <c r="H19" i="1"/>
  <c r="D176" i="1" l="1"/>
  <c r="H176" i="1"/>
  <c r="L176" i="1"/>
  <c r="P176" i="1"/>
  <c r="N132" i="1"/>
  <c r="N134" i="1"/>
  <c r="E176" i="1"/>
  <c r="I176" i="1"/>
  <c r="M176" i="1"/>
  <c r="Q176" i="1"/>
  <c r="N107" i="1"/>
  <c r="N135" i="1"/>
  <c r="N131" i="1"/>
  <c r="N133" i="1"/>
  <c r="I162" i="1"/>
  <c r="E162" i="1"/>
  <c r="F162" i="1"/>
  <c r="J162" i="1"/>
  <c r="D162" i="1"/>
  <c r="H162" i="1"/>
  <c r="L162" i="1"/>
  <c r="K85" i="1"/>
  <c r="E76" i="1"/>
  <c r="K77" i="1"/>
  <c r="E80" i="1"/>
  <c r="E82" i="1"/>
  <c r="E84" i="1"/>
  <c r="E86" i="1"/>
  <c r="E198" i="1"/>
  <c r="E200" i="1" s="1"/>
  <c r="N98" i="1"/>
  <c r="N100" i="1" s="1"/>
  <c r="K76" i="1"/>
  <c r="K80" i="1"/>
  <c r="K82" i="1"/>
  <c r="K84" i="1"/>
  <c r="K86" i="1"/>
  <c r="E88" i="1"/>
  <c r="D105" i="1"/>
  <c r="N187" i="1"/>
  <c r="N189" i="1"/>
  <c r="N190" i="1" s="1"/>
  <c r="E78" i="1"/>
  <c r="E79" i="1"/>
  <c r="E81" i="1"/>
  <c r="E83" i="1"/>
  <c r="E85" i="1"/>
  <c r="E87" i="1"/>
  <c r="C162" i="1" l="1"/>
  <c r="N136" i="1"/>
  <c r="K87" i="1"/>
  <c r="E90" i="1"/>
  <c r="C176" i="1"/>
</calcChain>
</file>

<file path=xl/sharedStrings.xml><?xml version="1.0" encoding="utf-8"?>
<sst xmlns="http://schemas.openxmlformats.org/spreadsheetml/2006/main" count="256" uniqueCount="184">
  <si>
    <t>REPORTE ESTADÍSTICO DE CASOS DE TENTATIVA DE FEMINICIDIO ATENDIDOS POR EL CENTRO EMERGENCIA MUJER Y FAMILIA</t>
  </si>
  <si>
    <t>Periodo: Enero - Octubre, 2025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</si>
  <si>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</si>
  <si>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</si>
  <si>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</si>
  <si>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</si>
  <si>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</si>
  <si>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</si>
  <si>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</si>
  <si>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</si>
  <si>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</si>
  <si>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</si>
  <si>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</si>
  <si>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</si>
  <si>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</si>
  <si>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</si>
  <si>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</si>
  <si>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</si>
  <si>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r>
      <t xml:space="preserve">2025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</si>
  <si>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2025 al 31 de octubre del 2025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</si>
  <si>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</si>
  <si>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2025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</si>
  <si>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</si>
  <si>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2021 - 2025</t>
  </si>
  <si>
    <r>
      <t xml:space="preserve">2025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</si>
  <si>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</si>
  <si>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Huanuco</t>
  </si>
  <si>
    <t>Lima Provincia</t>
  </si>
  <si>
    <t>Cusco</t>
  </si>
  <si>
    <t>Ancash</t>
  </si>
  <si>
    <t>Ica</t>
  </si>
  <si>
    <t>La Libertad</t>
  </si>
  <si>
    <t>Junin</t>
  </si>
  <si>
    <t>Arequipa</t>
  </si>
  <si>
    <t>San Martin</t>
  </si>
  <si>
    <t>Piura</t>
  </si>
  <si>
    <t>Lambayeque</t>
  </si>
  <si>
    <t>Cajamarca</t>
  </si>
  <si>
    <t>Ayacucho</t>
  </si>
  <si>
    <t>Puno</t>
  </si>
  <si>
    <t>Tumbes</t>
  </si>
  <si>
    <t>Apurimac</t>
  </si>
  <si>
    <t>Madre de Dios</t>
  </si>
  <si>
    <t>Tacna</t>
  </si>
  <si>
    <t>Ucayali</t>
  </si>
  <si>
    <t>Callao</t>
  </si>
  <si>
    <t>Loreto</t>
  </si>
  <si>
    <t>Huancavelica</t>
  </si>
  <si>
    <t>Moquegua</t>
  </si>
  <si>
    <t>Amazonas</t>
  </si>
  <si>
    <t>Pasco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</si>
  <si>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</si>
  <si>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</si>
  <si>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</si>
  <si>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</si>
  <si>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</si>
  <si>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</si>
  <si>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</si>
  <si>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</si>
  <si>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</si>
  <si>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</si>
  <si>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</si>
  <si>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</si>
  <si>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</si>
  <si>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</si>
  <si>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</si>
  <si>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</si>
  <si>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</si>
  <si>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</si>
  <si>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</si>
  <si>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</si>
  <si>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</si>
  <si>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</si>
  <si>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</si>
  <si>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</si>
  <si>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</si>
  <si>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</si>
  <si>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</si>
  <si>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</si>
  <si>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</si>
  <si>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</si>
  <si>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Sin información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</si>
  <si>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</si>
  <si>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</si>
  <si>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</si>
  <si>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</si>
  <si>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</si>
  <si>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</si>
  <si>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</si>
  <si>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</si>
  <si>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</si>
  <si>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</si>
  <si>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</si>
  <si>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</si>
  <si>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</si>
  <si>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</si>
  <si>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</si>
  <si>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</si>
  <si>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</si>
  <si>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</si>
  <si>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</si>
  <si>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</si>
  <si>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</si>
  <si>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</si>
  <si>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</si>
  <si>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</si>
  <si>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Ex conviviente</t>
  </si>
  <si>
    <t>Ex enamorado</t>
  </si>
  <si>
    <t>Ex novio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</si>
  <si>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</si>
  <si>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</si>
  <si>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</si>
  <si>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</si>
  <si>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</si>
  <si>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</si>
  <si>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</si>
  <si>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</si>
  <si>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</si>
  <si>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</si>
  <si>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Grupo de vínculo</t>
  </si>
  <si>
    <t>Tío</t>
  </si>
  <si>
    <t>Sobrino</t>
  </si>
  <si>
    <t>Pareja</t>
  </si>
  <si>
    <t>Bisnieto</t>
  </si>
  <si>
    <t>Ex pareja</t>
  </si>
  <si>
    <t>Tío-abuelo</t>
  </si>
  <si>
    <t>Familiar</t>
  </si>
  <si>
    <t>Primo</t>
  </si>
  <si>
    <t>Conocido*</t>
  </si>
  <si>
    <t>Sobrino-nieto</t>
  </si>
  <si>
    <t>Desconocido</t>
  </si>
  <si>
    <t>Otro familiar</t>
  </si>
  <si>
    <t>Suegro</t>
  </si>
  <si>
    <t>*Vecino, Concuñado, Docente, Compañero de estudio, Empleador de trabajo, Compañero de trabajo, Empleado de trabajo, Habita en el mismo hogar u Otro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</si>
  <si>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</si>
  <si>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</si>
  <si>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</si>
  <si>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</si>
  <si>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</si>
  <si>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</si>
  <si>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</si>
  <si>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</si>
  <si>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</si>
  <si>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</si>
  <si>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r>
      <rPr>
        <b/>
        <sz val="7.5"/>
        <color theme="1"/>
        <rFont val="Calibri"/>
        <family val="2"/>
        <scheme val="minor"/>
      </rPr>
      <t xml:space="preserve">2/ </t>
    </r>
    <r>
      <rPr>
        <sz val="7.5"/>
        <color theme="1"/>
        <rFont val="Calibri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</si>
  <si>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</si>
  <si>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</si>
  <si>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</si>
  <si>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</si>
  <si>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</si>
  <si>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</si>
  <si>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</si>
  <si>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</si>
  <si>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</si>
  <si>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</si>
  <si>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</si>
  <si>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</si>
  <si>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</si>
  <si>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</si>
  <si>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</si>
  <si>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</si>
  <si>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</si>
  <si>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</si>
  <si>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</si>
  <si>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</si>
  <si>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</si>
  <si>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</si>
  <si>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</si>
  <si>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</si>
  <si>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</si>
  <si>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</si>
  <si>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</si>
  <si>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</si>
  <si>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</si>
  <si>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</si>
  <si>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</si>
  <si>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</si>
  <si>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Situación Laboral</t>
  </si>
  <si>
    <t>Sin ocupación</t>
  </si>
  <si>
    <t>Con ocupación</t>
  </si>
  <si>
    <t>Variación Porcentual</t>
  </si>
  <si>
    <t>Noviembre</t>
  </si>
  <si>
    <t>Diciembre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</si>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</sst>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Calibri"/>
      <family val="2"/>
      <scheme val="minor"/>
    </font>
    <font>
      <b/>
      <i/>
      <sz val="9"/>
      <color theme="1"/>
      <name val="Arial"/>
      <family val="2"/>
    </font>
    <font>
      <sz val="8"/>
      <color theme="1"/>
      <name val="Calibri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medium">
        <color rgb="FFEA0C0C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8" fillId="0" borderId="0"/>
    <xf numFmtId="9" fontId="38" fillId="0" borderId="0" applyFont="0" applyFill="0" applyBorder="0" applyAlignment="0" applyProtection="0"/>
  </cellStyleXfs>
  <cellXfs count="25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164" fontId="18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9" fillId="6" borderId="4" xfId="2" applyFont="1" applyFill="1" applyBorder="1" applyAlignment="1">
      <alignment horizontal="center" vertical="center"/>
    </xf>
    <xf numFmtId="3" fontId="20" fillId="7" borderId="4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18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20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23" fillId="8" borderId="0" xfId="0" applyFont="1" applyFill="1" applyAlignment="1">
      <alignment vertical="center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18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20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18" fillId="0" borderId="0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9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18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18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18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9" fillId="6" borderId="15" xfId="0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 wrapText="1"/>
    </xf>
    <xf numFmtId="164" fontId="20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9" fillId="6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33" fillId="0" borderId="0" xfId="0" applyFont="1" applyAlignment="1">
      <alignment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23" fillId="8" borderId="13" xfId="2" applyFont="1" applyFill="1" applyBorder="1" applyAlignment="1">
      <alignment vertical="center"/>
    </xf>
    <xf numFmtId="0" fontId="12" fillId="8" borderId="13" xfId="2" applyFont="1" applyFill="1" applyBorder="1" applyAlignment="1">
      <alignment vertical="center"/>
    </xf>
    <xf numFmtId="0" fontId="23" fillId="8" borderId="13" xfId="2" applyFont="1" applyFill="1" applyBorder="1" applyAlignment="1">
      <alignment horizontal="center" vertical="center"/>
    </xf>
    <xf numFmtId="0" fontId="23" fillId="9" borderId="13" xfId="2" applyFont="1" applyFill="1" applyBorder="1" applyAlignment="1">
      <alignment vertical="center"/>
    </xf>
    <xf numFmtId="0" fontId="12" fillId="9" borderId="13" xfId="2" applyFont="1" applyFill="1" applyBorder="1" applyAlignment="1">
      <alignment vertical="center"/>
    </xf>
    <xf numFmtId="0" fontId="23" fillId="9" borderId="13" xfId="2" applyFont="1" applyFill="1" applyBorder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9" fontId="12" fillId="8" borderId="0" xfId="1" applyFont="1" applyFill="1" applyAlignment="1">
      <alignment vertical="center"/>
    </xf>
    <xf numFmtId="0" fontId="12" fillId="8" borderId="0" xfId="2" applyFont="1" applyFill="1" applyAlignment="1">
      <alignment horizontal="center" vertical="center"/>
    </xf>
    <xf numFmtId="164" fontId="12" fillId="8" borderId="0" xfId="2" applyNumberFormat="1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18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6" fillId="0" borderId="17" xfId="2" applyFont="1" applyBorder="1" applyAlignment="1">
      <alignment vertical="center"/>
    </xf>
    <xf numFmtId="0" fontId="16" fillId="0" borderId="18" xfId="2" applyFont="1" applyBorder="1" applyAlignment="1">
      <alignment vertical="center"/>
    </xf>
    <xf numFmtId="0" fontId="17" fillId="0" borderId="18" xfId="0" applyFont="1" applyBorder="1" applyAlignment="1">
      <alignment horizontal="center" vertical="center"/>
    </xf>
    <xf numFmtId="164" fontId="18" fillId="0" borderId="0" xfId="2" applyNumberFormat="1" applyFont="1" applyAlignment="1">
      <alignment horizontal="center" vertical="center"/>
    </xf>
    <xf numFmtId="164" fontId="20" fillId="9" borderId="4" xfId="0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9" borderId="11" xfId="2" applyFont="1" applyFill="1" applyBorder="1" applyAlignment="1">
      <alignment vertical="center"/>
    </xf>
    <xf numFmtId="0" fontId="12" fillId="9" borderId="11" xfId="2" applyFont="1" applyFill="1" applyBorder="1" applyAlignment="1">
      <alignment vertical="center"/>
    </xf>
    <xf numFmtId="0" fontId="23" fillId="9" borderId="11" xfId="2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9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9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40" fillId="10" borderId="0" xfId="3" applyFont="1" applyFill="1" applyAlignment="1">
      <alignment vertical="center"/>
    </xf>
    <xf numFmtId="0" fontId="38" fillId="10" borderId="0" xfId="3" applyFill="1" applyAlignment="1">
      <alignment vertical="center"/>
    </xf>
    <xf numFmtId="0" fontId="9" fillId="4" borderId="20" xfId="3" applyFont="1" applyFill="1" applyBorder="1" applyAlignment="1">
      <alignment horizontal="center" vertical="center" wrapText="1"/>
    </xf>
    <xf numFmtId="0" fontId="9" fillId="5" borderId="20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9" fillId="0" borderId="21" xfId="3" applyNumberFormat="1" applyFont="1" applyBorder="1" applyAlignment="1">
      <alignment horizontal="left" vertical="center"/>
    </xf>
    <xf numFmtId="3" fontId="26" fillId="0" borderId="21" xfId="3" applyNumberFormat="1" applyFont="1" applyBorder="1" applyAlignment="1">
      <alignment horizontal="center" vertical="center"/>
    </xf>
    <xf numFmtId="3" fontId="41" fillId="0" borderId="21" xfId="3" applyNumberFormat="1" applyFont="1" applyBorder="1" applyAlignment="1">
      <alignment horizontal="center" vertical="center"/>
    </xf>
    <xf numFmtId="3" fontId="19" fillId="0" borderId="22" xfId="3" applyNumberFormat="1" applyFont="1" applyBorder="1" applyAlignment="1">
      <alignment horizontal="left" vertical="center"/>
    </xf>
    <xf numFmtId="3" fontId="26" fillId="0" borderId="23" xfId="3" applyNumberFormat="1" applyFont="1" applyBorder="1" applyAlignment="1">
      <alignment horizontal="center" vertical="center"/>
    </xf>
    <xf numFmtId="3" fontId="41" fillId="0" borderId="22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4" xfId="3" applyFont="1" applyFill="1" applyBorder="1" applyAlignment="1">
      <alignment horizontal="center" vertical="center"/>
    </xf>
    <xf numFmtId="10" fontId="26" fillId="9" borderId="24" xfId="4" applyNumberFormat="1" applyFont="1" applyFill="1" applyBorder="1" applyAlignment="1">
      <alignment horizontal="center" vertical="center"/>
    </xf>
    <xf numFmtId="0" fontId="42" fillId="10" borderId="25" xfId="3" applyFont="1" applyFill="1" applyBorder="1" applyAlignment="1">
      <alignment vertical="center" wrapText="1"/>
    </xf>
    <xf numFmtId="0" fontId="42" fillId="10" borderId="0" xfId="3" applyFont="1" applyFill="1" applyAlignment="1">
      <alignment vertical="center" wrapText="1"/>
    </xf>
    <xf numFmtId="0" fontId="19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1" fillId="8" borderId="0" xfId="3" applyNumberFormat="1" applyFont="1" applyFill="1" applyAlignment="1">
      <alignment horizontal="center" vertical="center"/>
    </xf>
    <xf numFmtId="3" fontId="38" fillId="10" borderId="0" xfId="3" applyNumberFormat="1" applyFill="1" applyAlignment="1">
      <alignment horizontal="center" vertical="center"/>
    </xf>
    <xf numFmtId="0" fontId="43" fillId="8" borderId="0" xfId="3" applyFont="1" applyFill="1" applyAlignment="1">
      <alignment horizontal="left" vertical="center"/>
    </xf>
    <xf numFmtId="0" fontId="39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40" fillId="8" borderId="0" xfId="3" applyFont="1" applyFill="1" applyAlignment="1">
      <alignment vertical="center"/>
    </xf>
    <xf numFmtId="0" fontId="38" fillId="8" borderId="0" xfId="3" applyFill="1" applyAlignment="1">
      <alignment vertical="center"/>
    </xf>
    <xf numFmtId="3" fontId="26" fillId="0" borderId="22" xfId="3" applyNumberFormat="1" applyFont="1" applyBorder="1" applyAlignment="1">
      <alignment horizontal="center" vertical="center"/>
    </xf>
    <xf numFmtId="0" fontId="44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5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6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20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9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164" fontId="20" fillId="8" borderId="0" xfId="1" applyNumberFormat="1" applyFont="1" applyFill="1" applyBorder="1" applyAlignment="1">
      <alignment horizontal="center" vertical="center"/>
    </xf>
    <xf numFmtId="1" fontId="17" fillId="0" borderId="13" xfId="1" applyNumberFormat="1" applyFont="1" applyBorder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164" fontId="18" fillId="0" borderId="14" xfId="1" applyNumberFormat="1" applyFont="1" applyBorder="1" applyAlignment="1">
      <alignment horizontal="center" vertical="center"/>
    </xf>
    <xf numFmtId="164" fontId="20" fillId="9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7" fillId="4" borderId="26" xfId="0" applyFont="1" applyFill="1" applyBorder="1" applyAlignment="1">
      <alignment horizontal="center" vertical="center" wrapText="1"/>
    </xf>
    <xf numFmtId="0" fontId="48" fillId="5" borderId="27" xfId="0" applyFont="1" applyFill="1" applyBorder="1" applyAlignment="1">
      <alignment horizontal="center" vertical="center"/>
    </xf>
    <xf numFmtId="0" fontId="49" fillId="0" borderId="28" xfId="2" applyFont="1" applyBorder="1" applyAlignment="1">
      <alignment horizontal="left" vertical="center"/>
    </xf>
    <xf numFmtId="0" fontId="50" fillId="0" borderId="28" xfId="0" applyFont="1" applyBorder="1" applyAlignment="1">
      <alignment horizontal="center" vertical="center"/>
    </xf>
    <xf numFmtId="164" fontId="50" fillId="0" borderId="29" xfId="1" applyNumberFormat="1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51" fillId="6" borderId="4" xfId="0" applyFont="1" applyFill="1" applyBorder="1" applyAlignment="1">
      <alignment horizontal="center" vertical="center"/>
    </xf>
    <xf numFmtId="3" fontId="39" fillId="7" borderId="19" xfId="1" applyNumberFormat="1" applyFont="1" applyFill="1" applyBorder="1" applyAlignment="1">
      <alignment horizontal="center" vertical="center"/>
    </xf>
    <xf numFmtId="164" fontId="39" fillId="7" borderId="19" xfId="1" applyNumberFormat="1" applyFont="1" applyFill="1" applyBorder="1" applyAlignment="1">
      <alignment horizontal="center" vertical="center"/>
    </xf>
    <xf numFmtId="0" fontId="52" fillId="0" borderId="0" xfId="0" applyFont="1" applyAlignment="1">
      <alignment vertical="center"/>
    </xf>
  </cellXfs>
  <cellStyles count="5">
    <cellStyle name="Normal" xfId="0" builtinId="0"/>
    <cellStyle name="Normal 2 2 3" xfId="2" xr:uid="{36BCFF16-0755-435A-93D8-68F6C4101244}"/>
    <cellStyle name="Normal 2 3" xfId="3" xr:uid="{859E7069-E7CC-47E8-9195-D3D5BBFBCB20}"/>
    <cellStyle name="Porcentaje" xfId="1" builtinId="5"/>
    <cellStyle name="Porcentaje 2 2" xfId="4" xr:uid="{B0554AE6-B99A-487D-9520-73BCC177CC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Grupo de vínculo relacional entre la presunta persona agresora y la persona usuaria</a:t>
            </a: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DA20-484B-AEAB-36461079022B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DA20-484B-AEAB-36461079022B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DA20-484B-AEAB-36461079022B}"/>
              </c:ext>
            </c:extLst>
          </c:dPt>
          <c:dPt>
            <c:idx val="3"/>
            <c:invertIfNegative val="0"/>
            <c:bubble3D val="0"/>
            <c:explosion val="7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DA20-484B-AEAB-36461079022B}"/>
              </c:ext>
            </c:extLst>
          </c:dPt>
          <c:dPt>
            <c:idx val="4"/>
            <c:invertIfNegative val="0"/>
            <c:bubble3D val="0"/>
            <c:explosion val="8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DA20-484B-AEAB-36461079022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Tentativa!$K$131:$K$135</c:f>
              <c:strCache>
                <c:ptCount val="5"/>
                <c:pt idx="0">
                  <c:v>Pareja</c:v>
                </c:pt>
                <c:pt idx="1">
                  <c:v>Ex pareja</c:v>
                </c:pt>
                <c:pt idx="2">
                  <c:v>Familiar</c:v>
                </c:pt>
                <c:pt idx="3">
                  <c:v>Conocido*</c:v>
                </c:pt>
                <c:pt idx="4">
                  <c:v>Desconocido</c:v>
                </c:pt>
              </c:strCache>
            </c:strRef>
          </c:cat>
          <c:val>
            <c:numRef>
              <c:f>Tentativa!$M$131:$M$135</c:f>
              <c:numCache>
                <c:formatCode>General</c:formatCode>
                <c:ptCount val="5"/>
                <c:pt idx="0">
                  <c:v>110</c:v>
                </c:pt>
                <c:pt idx="1">
                  <c:v>94</c:v>
                </c:pt>
                <c:pt idx="2">
                  <c:v>9</c:v>
                </c:pt>
                <c:pt idx="3">
                  <c:v>9</c:v>
                </c:pt>
                <c:pt idx="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A20-484B-AEAB-36461079022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6107622837384036E-2"/>
          <c:y val="0.10827003403436798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6523-46C3-9DCC-AF9C033EB51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Tentativa!$F$18:$F$34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 1/</c:v>
                </c:pt>
              </c:strCache>
            </c:strRef>
          </c:cat>
          <c:val>
            <c:numRef>
              <c:f>Tentativa!$G$18:$G$34</c:f>
              <c:numCache>
                <c:formatCode>#,##0</c:formatCode>
                <c:ptCount val="17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23-46C3-9DCC-AF9C033EB51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320" b="1" i="0" u="none" strike="noStrike" kern="1200" spc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/>
              <a:t>Gráfico No 2: Vínculo</a:t>
            </a:r>
            <a:r>
              <a:rPr lang="es-PE"/>
              <a:t> relacional de pareja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320" b="1" i="0" u="none" strike="noStrike" kern="1200" spc="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016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1-5DDE-4817-9AF8-879DE9786F9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3-5DDE-4817-9AF8-879DE9786F9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5-5DDE-4817-9AF8-879DE9786F9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7-5DDE-4817-9AF8-879DE9786F97}"/>
              </c:ext>
            </c:extLst>
          </c:dPt>
          <c:dLbls>
            <c:dLbl>
              <c:idx val="0"/>
              <c:layout>
                <c:manualLayout>
                  <c:x val="4.3931539807523956E-2"/>
                  <c:y val="0.1637062554680664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DDE-4817-9AF8-879DE9786F97}"/>
                </c:ext>
              </c:extLst>
            </c:dLbl>
            <c:dLbl>
              <c:idx val="1"/>
              <c:layout>
                <c:manualLayout>
                  <c:x val="-3.9426071741032381E-2"/>
                  <c:y val="4.3204651501895598E-2"/>
                </c:manualLayout>
              </c:layout>
              <c:tx>
                <c:rich>
                  <a:bodyPr/>
                  <a:lstStyle/>
                  <a:p>
                    <a:fld id="{2B1D7685-C088-48A0-AF39-344327E80929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4EA53453-8406-45A6-AACE-73E34186C56F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9B2C311-1F7B-4288-A818-673E7908F2C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DDE-4817-9AF8-879DE9786F97}"/>
                </c:ext>
              </c:extLst>
            </c:dLbl>
            <c:dLbl>
              <c:idx val="2"/>
              <c:layout>
                <c:manualLayout>
                  <c:x val="3.8215223097112762E-2"/>
                  <c:y val="-2.763779527559055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DDE-4817-9AF8-879DE9786F97}"/>
                </c:ext>
              </c:extLst>
            </c:dLbl>
            <c:dLbl>
              <c:idx val="3"/>
              <c:layout>
                <c:manualLayout>
                  <c:x val="0.10841712651238967"/>
                  <c:y val="5.0220880778230316E-2"/>
                </c:manualLayout>
              </c:layout>
              <c:tx>
                <c:rich>
                  <a:bodyPr/>
                  <a:lstStyle/>
                  <a:p>
                    <a:fld id="{0E17D145-5717-440C-971B-DAD50127F452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7E5124DF-F794-4546-A5BB-F7C017A25C20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r>
                      <a:rPr lang="en-US" baseline="0"/>
                      <a:t> </a:t>
                    </a:r>
                    <a:fld id="{18E7AD17-E72C-404E-9D77-88D3EFF0B641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5DDE-4817-9AF8-879DE9786F9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Tentativa!$B$112:$B$115</c:f>
              <c:strCache>
                <c:ptCount val="4"/>
                <c:pt idx="0">
                  <c:v>Cónyuge</c:v>
                </c:pt>
                <c:pt idx="1">
                  <c:v>Conviviente</c:v>
                </c:pt>
                <c:pt idx="2">
                  <c:v>Enamorado</c:v>
                </c:pt>
                <c:pt idx="3">
                  <c:v>Novio</c:v>
                </c:pt>
              </c:strCache>
            </c:strRef>
          </c:cat>
          <c:val>
            <c:numRef>
              <c:f>Tentativa!$E$112:$E$115</c:f>
              <c:numCache>
                <c:formatCode>General</c:formatCode>
                <c:ptCount val="4"/>
                <c:pt idx="0">
                  <c:v>21</c:v>
                </c:pt>
                <c:pt idx="1">
                  <c:v>74</c:v>
                </c:pt>
                <c:pt idx="2">
                  <c:v>14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DDE-4817-9AF8-879DE9786F97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74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marL="0" indent="0" algn="ctr">
        <a:defRPr lang="en-US" sz="1100" b="1">
          <a:solidFill>
            <a:schemeClr val="dk1"/>
          </a:solidFill>
          <a:effectLst/>
          <a:latin typeface="Arial Narrow" panose="020B0606020202030204" pitchFamily="34" charset="0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4: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C6C-4F19-8402-82CE1914E591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8C6C-4F19-8402-82CE1914E591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8C6C-4F19-8402-82CE1914E591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8C6C-4F19-8402-82CE1914E591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8C6C-4F19-8402-82CE1914E591}"/>
                </c:ext>
              </c:extLst>
            </c:dLbl>
            <c:dLbl>
              <c:idx val="1"/>
              <c:layout>
                <c:manualLayout>
                  <c:x val="9.1564762592122678E-2"/>
                  <c:y val="0.126335132479886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C6C-4F19-8402-82CE1914E591}"/>
                </c:ext>
              </c:extLst>
            </c:dLbl>
            <c:dLbl>
              <c:idx val="2"/>
              <c:layout>
                <c:manualLayout>
                  <c:x val="0.11096303504432178"/>
                  <c:y val="-0.12690123464185801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8C6C-4F19-8402-82CE1914E591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8C6C-4F19-8402-82CE1914E59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Tentativa!$K$186:$K$189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Tentativa!$M$186:$M$189</c:f>
              <c:numCache>
                <c:formatCode>General</c:formatCode>
                <c:ptCount val="4"/>
                <c:pt idx="0">
                  <c:v>117</c:v>
                </c:pt>
                <c:pt idx="1">
                  <c:v>88</c:v>
                </c:pt>
                <c:pt idx="2">
                  <c:v>12</c:v>
                </c:pt>
                <c:pt idx="3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C6C-4F19-8402-82CE1914E591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.xml"/><Relationship Id="rId3" Type="http://schemas.openxmlformats.org/officeDocument/2006/relationships/chart" Target="../charts/chart1.xml"/><Relationship Id="rId7" Type="http://schemas.openxmlformats.org/officeDocument/2006/relationships/chart" Target="../charts/chart2.xml"/><Relationship Id="rId12" Type="http://schemas.openxmlformats.org/officeDocument/2006/relationships/image" Target="../media/image7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openxmlformats.org/officeDocument/2006/relationships/image" Target="../media/image6.png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415598</xdr:colOff>
      <xdr:row>110</xdr:row>
      <xdr:rowOff>172639</xdr:rowOff>
    </xdr:from>
    <xdr:to>
      <xdr:col>7</xdr:col>
      <xdr:colOff>479403</xdr:colOff>
      <xdr:row>115</xdr:row>
      <xdr:rowOff>66400</xdr:rowOff>
    </xdr:to>
    <xdr:pic>
      <xdr:nvPicPr>
        <xdr:cNvPr id="2" name="58 Imagen" descr="siluetas-de-parejas.jpg">
          <a:extLst>
            <a:ext uri="{FF2B5EF4-FFF2-40B4-BE49-F238E27FC236}">
              <a16:creationId xmlns:a16="http://schemas.microsoft.com/office/drawing/2014/main" id="{381C313F-A4D7-49DD-8CAC-1959BBA043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718" r="70250" b="46716"/>
        <a:stretch/>
      </xdr:blipFill>
      <xdr:spPr bwMode="auto">
        <a:xfrm>
          <a:off x="4368473" y="25432939"/>
          <a:ext cx="892480" cy="9319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209157</xdr:colOff>
      <xdr:row>137</xdr:row>
      <xdr:rowOff>187579</xdr:rowOff>
    </xdr:from>
    <xdr:to>
      <xdr:col>14</xdr:col>
      <xdr:colOff>556956</xdr:colOff>
      <xdr:row>152</xdr:row>
      <xdr:rowOff>32798</xdr:rowOff>
    </xdr:to>
    <xdr:graphicFrame macro="">
      <xdr:nvGraphicFramePr>
        <xdr:cNvPr id="3" name="Gráfico 2" descr="holaaaaaaaa">
          <a:extLst>
            <a:ext uri="{FF2B5EF4-FFF2-40B4-BE49-F238E27FC236}">
              <a16:creationId xmlns:a16="http://schemas.microsoft.com/office/drawing/2014/main" id="{BF8C6200-74B9-4A71-B8D5-042AE99E8D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FC05BC69-6E84-4EC0-8009-2D9AD5C5BE57}"/>
            </a:ext>
          </a:extLst>
        </xdr:cNvPr>
        <xdr:cNvSpPr/>
      </xdr:nvSpPr>
      <xdr:spPr>
        <a:xfrm>
          <a:off x="1149265" y="2228850"/>
          <a:ext cx="11672808" cy="2409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ED966E68-EC77-4B29-ACBE-68B13BABB21B}"/>
            </a:ext>
          </a:extLst>
        </xdr:cNvPr>
        <xdr:cNvSpPr/>
      </xdr:nvSpPr>
      <xdr:spPr>
        <a:xfrm>
          <a:off x="47625" y="2228850"/>
          <a:ext cx="1173679" cy="25479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92</xdr:row>
      <xdr:rowOff>171702</xdr:rowOff>
    </xdr:from>
    <xdr:to>
      <xdr:col>18</xdr:col>
      <xdr:colOff>10948</xdr:colOff>
      <xdr:row>93</xdr:row>
      <xdr:rowOff>251810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682B526A-DBA5-4CE1-AE7B-5EAA220FDB07}"/>
            </a:ext>
          </a:extLst>
        </xdr:cNvPr>
        <xdr:cNvSpPr/>
      </xdr:nvSpPr>
      <xdr:spPr>
        <a:xfrm>
          <a:off x="1223763" y="20602827"/>
          <a:ext cx="11598310" cy="27060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92</xdr:row>
      <xdr:rowOff>166686</xdr:rowOff>
    </xdr:from>
    <xdr:to>
      <xdr:col>2</xdr:col>
      <xdr:colOff>381064</xdr:colOff>
      <xdr:row>93</xdr:row>
      <xdr:rowOff>256833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16EAFB98-A7EF-4277-9DE8-DD78E8E2DC14}"/>
            </a:ext>
          </a:extLst>
        </xdr:cNvPr>
        <xdr:cNvSpPr/>
      </xdr:nvSpPr>
      <xdr:spPr>
        <a:xfrm>
          <a:off x="36060" y="20597811"/>
          <a:ext cx="1183204" cy="28064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179</xdr:row>
      <xdr:rowOff>155510</xdr:rowOff>
    </xdr:from>
    <xdr:to>
      <xdr:col>18</xdr:col>
      <xdr:colOff>58573</xdr:colOff>
      <xdr:row>181</xdr:row>
      <xdr:rowOff>79511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5E652CC2-673B-4C41-A4B4-D3311BED4EAF}"/>
            </a:ext>
          </a:extLst>
        </xdr:cNvPr>
        <xdr:cNvSpPr/>
      </xdr:nvSpPr>
      <xdr:spPr>
        <a:xfrm>
          <a:off x="1196890" y="40951085"/>
          <a:ext cx="11672808" cy="30500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179</xdr:row>
      <xdr:rowOff>156687</xdr:rowOff>
    </xdr:from>
    <xdr:to>
      <xdr:col>2</xdr:col>
      <xdr:colOff>406917</xdr:colOff>
      <xdr:row>181</xdr:row>
      <xdr:rowOff>88446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AAB4C3AD-63AA-451A-A36B-4819BC063B74}"/>
            </a:ext>
          </a:extLst>
        </xdr:cNvPr>
        <xdr:cNvSpPr/>
      </xdr:nvSpPr>
      <xdr:spPr>
        <a:xfrm>
          <a:off x="58831" y="40952262"/>
          <a:ext cx="1186286" cy="31275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79242</xdr:colOff>
      <xdr:row>204</xdr:row>
      <xdr:rowOff>188702</xdr:rowOff>
    </xdr:from>
    <xdr:to>
      <xdr:col>6</xdr:col>
      <xdr:colOff>53916</xdr:colOff>
      <xdr:row>208</xdr:row>
      <xdr:rowOff>116817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9BD34086-A1F4-434F-A46D-DCB8AF96BA0A}"/>
            </a:ext>
          </a:extLst>
        </xdr:cNvPr>
        <xdr:cNvSpPr/>
      </xdr:nvSpPr>
      <xdr:spPr>
        <a:xfrm>
          <a:off x="917442" y="46842152"/>
          <a:ext cx="3089349" cy="6901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Centro Emergencia Mujer y Familia en el año 2025 en relación al año 2024 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204</xdr:row>
      <xdr:rowOff>190499</xdr:rowOff>
    </xdr:from>
    <xdr:to>
      <xdr:col>2</xdr:col>
      <xdr:colOff>195384</xdr:colOff>
      <xdr:row>206</xdr:row>
      <xdr:rowOff>24423</xdr:rowOff>
    </xdr:to>
    <xdr:sp macro="" textlink="">
      <xdr:nvSpPr>
        <xdr:cNvPr id="11" name="Rectángulo 51">
          <a:extLst>
            <a:ext uri="{FF2B5EF4-FFF2-40B4-BE49-F238E27FC236}">
              <a16:creationId xmlns:a16="http://schemas.microsoft.com/office/drawing/2014/main" id="{7C05743E-CD67-4CDC-83BC-C35BE0C2FC03}"/>
            </a:ext>
          </a:extLst>
        </xdr:cNvPr>
        <xdr:cNvSpPr/>
      </xdr:nvSpPr>
      <xdr:spPr>
        <a:xfrm>
          <a:off x="48816" y="46843949"/>
          <a:ext cx="984768" cy="2149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70</xdr:row>
      <xdr:rowOff>277825</xdr:rowOff>
    </xdr:from>
    <xdr:to>
      <xdr:col>15</xdr:col>
      <xdr:colOff>42522</xdr:colOff>
      <xdr:row>73</xdr:row>
      <xdr:rowOff>119063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DE7BDECB-2994-4C98-93A2-9B6CBFD22080}"/>
            </a:ext>
          </a:extLst>
        </xdr:cNvPr>
        <xdr:cNvSpPr/>
      </xdr:nvSpPr>
      <xdr:spPr>
        <a:xfrm>
          <a:off x="9831976" y="15336850"/>
          <a:ext cx="1154771" cy="5079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70</xdr:row>
      <xdr:rowOff>272218</xdr:rowOff>
    </xdr:from>
    <xdr:to>
      <xdr:col>13</xdr:col>
      <xdr:colOff>153080</xdr:colOff>
      <xdr:row>72</xdr:row>
      <xdr:rowOff>62934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24403B4F-55B2-4F4F-946E-53B418C1F4A3}"/>
            </a:ext>
          </a:extLst>
        </xdr:cNvPr>
        <xdr:cNvSpPr/>
      </xdr:nvSpPr>
      <xdr:spPr>
        <a:xfrm>
          <a:off x="9035482" y="15331243"/>
          <a:ext cx="871198" cy="26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71</xdr:row>
      <xdr:rowOff>9697</xdr:rowOff>
    </xdr:from>
    <xdr:to>
      <xdr:col>11</xdr:col>
      <xdr:colOff>17010</xdr:colOff>
      <xdr:row>73</xdr:row>
      <xdr:rowOff>77106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41534C7-E2CF-4304-8445-FE49DC5581A4}"/>
            </a:ext>
          </a:extLst>
        </xdr:cNvPr>
        <xdr:cNvSpPr/>
      </xdr:nvSpPr>
      <xdr:spPr>
        <a:xfrm>
          <a:off x="4747035" y="15354472"/>
          <a:ext cx="3766275" cy="44840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71</xdr:row>
      <xdr:rowOff>13947</xdr:rowOff>
    </xdr:from>
    <xdr:to>
      <xdr:col>7</xdr:col>
      <xdr:colOff>119062</xdr:colOff>
      <xdr:row>72</xdr:row>
      <xdr:rowOff>95250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1BF848F0-543E-4C3B-A026-04C51824CA3B}"/>
            </a:ext>
          </a:extLst>
        </xdr:cNvPr>
        <xdr:cNvSpPr/>
      </xdr:nvSpPr>
      <xdr:spPr>
        <a:xfrm>
          <a:off x="3877474" y="15358722"/>
          <a:ext cx="1023138" cy="2718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94</xdr:row>
      <xdr:rowOff>104436</xdr:rowOff>
    </xdr:from>
    <xdr:to>
      <xdr:col>4</xdr:col>
      <xdr:colOff>47409</xdr:colOff>
      <xdr:row>95</xdr:row>
      <xdr:rowOff>195604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C3F40986-AFBC-44F6-94A2-0AAA45694A41}"/>
            </a:ext>
          </a:extLst>
        </xdr:cNvPr>
        <xdr:cNvSpPr/>
      </xdr:nvSpPr>
      <xdr:spPr>
        <a:xfrm>
          <a:off x="835105" y="21078486"/>
          <a:ext cx="1641179" cy="4340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94</xdr:row>
      <xdr:rowOff>104433</xdr:rowOff>
    </xdr:from>
    <xdr:to>
      <xdr:col>2</xdr:col>
      <xdr:colOff>109902</xdr:colOff>
      <xdr:row>94</xdr:row>
      <xdr:rowOff>329710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EEA57391-A272-4767-93FF-F07752D77DF5}"/>
            </a:ext>
          </a:extLst>
        </xdr:cNvPr>
        <xdr:cNvSpPr/>
      </xdr:nvSpPr>
      <xdr:spPr>
        <a:xfrm>
          <a:off x="45583" y="21078483"/>
          <a:ext cx="902519" cy="225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94</xdr:row>
      <xdr:rowOff>81904</xdr:rowOff>
    </xdr:from>
    <xdr:to>
      <xdr:col>13</xdr:col>
      <xdr:colOff>611562</xdr:colOff>
      <xdr:row>95</xdr:row>
      <xdr:rowOff>189060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9CCDF76D-7136-488D-A131-210FF6145DB8}"/>
            </a:ext>
          </a:extLst>
        </xdr:cNvPr>
        <xdr:cNvSpPr/>
      </xdr:nvSpPr>
      <xdr:spPr>
        <a:xfrm>
          <a:off x="8436866" y="21055954"/>
          <a:ext cx="1928296" cy="4500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94</xdr:row>
      <xdr:rowOff>76779</xdr:rowOff>
    </xdr:from>
    <xdr:to>
      <xdr:col>11</xdr:col>
      <xdr:colOff>56130</xdr:colOff>
      <xdr:row>94</xdr:row>
      <xdr:rowOff>333374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F8F9C991-CD69-4027-944B-6501B8875494}"/>
            </a:ext>
          </a:extLst>
        </xdr:cNvPr>
        <xdr:cNvSpPr/>
      </xdr:nvSpPr>
      <xdr:spPr>
        <a:xfrm>
          <a:off x="7489047" y="21050829"/>
          <a:ext cx="1063383" cy="256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100</xdr:row>
      <xdr:rowOff>115137</xdr:rowOff>
    </xdr:from>
    <xdr:to>
      <xdr:col>14</xdr:col>
      <xdr:colOff>0</xdr:colOff>
      <xdr:row>101</xdr:row>
      <xdr:rowOff>230274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331A62D0-B617-4B01-8209-D1092F77E209}"/>
            </a:ext>
          </a:extLst>
        </xdr:cNvPr>
        <xdr:cNvSpPr/>
      </xdr:nvSpPr>
      <xdr:spPr>
        <a:xfrm>
          <a:off x="8258697" y="22746537"/>
          <a:ext cx="2123553" cy="4104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100</xdr:row>
      <xdr:rowOff>118173</xdr:rowOff>
    </xdr:from>
    <xdr:to>
      <xdr:col>10</xdr:col>
      <xdr:colOff>856552</xdr:colOff>
      <xdr:row>101</xdr:row>
      <xdr:rowOff>152645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7A284163-9900-40CD-86CD-B686D7FA2169}"/>
            </a:ext>
          </a:extLst>
        </xdr:cNvPr>
        <xdr:cNvSpPr/>
      </xdr:nvSpPr>
      <xdr:spPr>
        <a:xfrm>
          <a:off x="7421127" y="22749573"/>
          <a:ext cx="931600" cy="3297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107</xdr:row>
      <xdr:rowOff>106433</xdr:rowOff>
    </xdr:from>
    <xdr:to>
      <xdr:col>6</xdr:col>
      <xdr:colOff>1</xdr:colOff>
      <xdr:row>109</xdr:row>
      <xdr:rowOff>287735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C1078202-7455-4331-820D-D6511AC3CA05}"/>
            </a:ext>
          </a:extLst>
        </xdr:cNvPr>
        <xdr:cNvSpPr/>
      </xdr:nvSpPr>
      <xdr:spPr>
        <a:xfrm>
          <a:off x="984223" y="24557108"/>
          <a:ext cx="2968653" cy="5718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107</xdr:row>
      <xdr:rowOff>106434</xdr:rowOff>
    </xdr:from>
    <xdr:to>
      <xdr:col>2</xdr:col>
      <xdr:colOff>272142</xdr:colOff>
      <xdr:row>108</xdr:row>
      <xdr:rowOff>158750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54831A9E-F51A-48D1-A492-6675D58EF3DF}"/>
            </a:ext>
          </a:extLst>
        </xdr:cNvPr>
        <xdr:cNvSpPr/>
      </xdr:nvSpPr>
      <xdr:spPr>
        <a:xfrm>
          <a:off x="45356" y="24557109"/>
          <a:ext cx="1064986" cy="2428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124</xdr:row>
      <xdr:rowOff>95253</xdr:rowOff>
    </xdr:from>
    <xdr:to>
      <xdr:col>14</xdr:col>
      <xdr:colOff>0</xdr:colOff>
      <xdr:row>127</xdr:row>
      <xdr:rowOff>130968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3D0107A6-9933-4A05-8386-892579E0EF7C}"/>
            </a:ext>
          </a:extLst>
        </xdr:cNvPr>
        <xdr:cNvSpPr/>
      </xdr:nvSpPr>
      <xdr:spPr>
        <a:xfrm>
          <a:off x="8497863" y="28108278"/>
          <a:ext cx="1884387" cy="607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Grupo de vínculo relacional entre la presunta persona agresora y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124</xdr:row>
      <xdr:rowOff>95254</xdr:rowOff>
    </xdr:from>
    <xdr:to>
      <xdr:col>11</xdr:col>
      <xdr:colOff>95250</xdr:colOff>
      <xdr:row>125</xdr:row>
      <xdr:rowOff>166690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E7816FA-EDD6-40ED-9CC5-E36E01CB9E9D}"/>
            </a:ext>
          </a:extLst>
        </xdr:cNvPr>
        <xdr:cNvSpPr/>
      </xdr:nvSpPr>
      <xdr:spPr>
        <a:xfrm>
          <a:off x="7497242" y="28108279"/>
          <a:ext cx="1094308" cy="2619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182</xdr:row>
      <xdr:rowOff>21099</xdr:rowOff>
    </xdr:from>
    <xdr:to>
      <xdr:col>5</xdr:col>
      <xdr:colOff>11339</xdr:colOff>
      <xdr:row>183</xdr:row>
      <xdr:rowOff>35718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9814FF35-3253-4E6E-8435-1B8B502F1AA6}"/>
            </a:ext>
          </a:extLst>
        </xdr:cNvPr>
        <xdr:cNvSpPr/>
      </xdr:nvSpPr>
      <xdr:spPr>
        <a:xfrm>
          <a:off x="900195" y="41407224"/>
          <a:ext cx="2282969" cy="57659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182</xdr:row>
      <xdr:rowOff>21103</xdr:rowOff>
    </xdr:from>
    <xdr:to>
      <xdr:col>2</xdr:col>
      <xdr:colOff>204107</xdr:colOff>
      <xdr:row>182</xdr:row>
      <xdr:rowOff>272143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A2D636F0-324E-4255-9F42-56166B6CBF0A}"/>
            </a:ext>
          </a:extLst>
        </xdr:cNvPr>
        <xdr:cNvSpPr/>
      </xdr:nvSpPr>
      <xdr:spPr>
        <a:xfrm>
          <a:off x="34511" y="41407228"/>
          <a:ext cx="1007796" cy="2510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181</xdr:row>
      <xdr:rowOff>177209</xdr:rowOff>
    </xdr:from>
    <xdr:to>
      <xdr:col>13</xdr:col>
      <xdr:colOff>621063</xdr:colOff>
      <xdr:row>183</xdr:row>
      <xdr:rowOff>58701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65CD0780-20B5-4218-90B0-AA124F08C8B8}"/>
            </a:ext>
          </a:extLst>
        </xdr:cNvPr>
        <xdr:cNvSpPr/>
      </xdr:nvSpPr>
      <xdr:spPr>
        <a:xfrm>
          <a:off x="8738019" y="41353784"/>
          <a:ext cx="1636644" cy="6530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181</xdr:row>
      <xdr:rowOff>187051</xdr:rowOff>
    </xdr:from>
    <xdr:to>
      <xdr:col>11</xdr:col>
      <xdr:colOff>381830</xdr:colOff>
      <xdr:row>182</xdr:row>
      <xdr:rowOff>253354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8651B8BA-8A84-477B-946C-6C11D87FD487}"/>
            </a:ext>
          </a:extLst>
        </xdr:cNvPr>
        <xdr:cNvSpPr/>
      </xdr:nvSpPr>
      <xdr:spPr>
        <a:xfrm>
          <a:off x="7498075" y="41363626"/>
          <a:ext cx="1380055" cy="2758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192</xdr:row>
      <xdr:rowOff>155502</xdr:rowOff>
    </xdr:from>
    <xdr:to>
      <xdr:col>5</xdr:col>
      <xdr:colOff>11906</xdr:colOff>
      <xdr:row>194</xdr:row>
      <xdr:rowOff>214312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0DF40209-7EF8-4D55-B215-34E9D455590D}"/>
            </a:ext>
          </a:extLst>
        </xdr:cNvPr>
        <xdr:cNvSpPr/>
      </xdr:nvSpPr>
      <xdr:spPr>
        <a:xfrm>
          <a:off x="834656" y="44113377"/>
          <a:ext cx="2349075" cy="43981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192</xdr:row>
      <xdr:rowOff>165228</xdr:rowOff>
    </xdr:from>
    <xdr:to>
      <xdr:col>2</xdr:col>
      <xdr:colOff>170960</xdr:colOff>
      <xdr:row>194</xdr:row>
      <xdr:rowOff>24423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A5044782-3845-4D10-8D7E-2AC7E36E5821}"/>
            </a:ext>
          </a:extLst>
        </xdr:cNvPr>
        <xdr:cNvSpPr/>
      </xdr:nvSpPr>
      <xdr:spPr>
        <a:xfrm>
          <a:off x="49884" y="44123103"/>
          <a:ext cx="959276" cy="2401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ADE85EAD-0D70-45BB-A6F6-6052D7E62359}"/>
            </a:ext>
          </a:extLst>
        </xdr:cNvPr>
        <xdr:cNvSpPr/>
      </xdr:nvSpPr>
      <xdr:spPr>
        <a:xfrm>
          <a:off x="4419204" y="77690"/>
          <a:ext cx="6333647" cy="6117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38</xdr:row>
      <xdr:rowOff>1</xdr:rowOff>
    </xdr:from>
    <xdr:to>
      <xdr:col>16</xdr:col>
      <xdr:colOff>13493</xdr:colOff>
      <xdr:row>39</xdr:row>
      <xdr:rowOff>234319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1FC1D8DD-0D97-4165-884D-9564AE11F907}"/>
            </a:ext>
          </a:extLst>
        </xdr:cNvPr>
        <xdr:cNvSpPr/>
      </xdr:nvSpPr>
      <xdr:spPr>
        <a:xfrm>
          <a:off x="6867914" y="7791451"/>
          <a:ext cx="4718454" cy="4248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38</xdr:row>
      <xdr:rowOff>0</xdr:rowOff>
    </xdr:from>
    <xdr:to>
      <xdr:col>9</xdr:col>
      <xdr:colOff>297652</xdr:colOff>
      <xdr:row>39</xdr:row>
      <xdr:rowOff>47625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93706200-A654-43CA-B0B1-B22A240FF2B8}"/>
            </a:ext>
          </a:extLst>
        </xdr:cNvPr>
        <xdr:cNvSpPr/>
      </xdr:nvSpPr>
      <xdr:spPr>
        <a:xfrm>
          <a:off x="5891209" y="7791450"/>
          <a:ext cx="1073943" cy="2381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202</xdr:row>
      <xdr:rowOff>47624</xdr:rowOff>
    </xdr:from>
    <xdr:to>
      <xdr:col>18</xdr:col>
      <xdr:colOff>10947</xdr:colOff>
      <xdr:row>203</xdr:row>
      <xdr:rowOff>132668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7D524FEA-50A8-482B-81B7-1A92160DBA3B}"/>
            </a:ext>
          </a:extLst>
        </xdr:cNvPr>
        <xdr:cNvSpPr/>
      </xdr:nvSpPr>
      <xdr:spPr>
        <a:xfrm>
          <a:off x="1165273" y="46320074"/>
          <a:ext cx="11656799" cy="27554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202</xdr:row>
      <xdr:rowOff>47625</xdr:rowOff>
    </xdr:from>
    <xdr:to>
      <xdr:col>2</xdr:col>
      <xdr:colOff>399113</xdr:colOff>
      <xdr:row>203</xdr:row>
      <xdr:rowOff>132669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516B67F5-1017-4CB9-8378-69139CEA84F6}"/>
            </a:ext>
          </a:extLst>
        </xdr:cNvPr>
        <xdr:cNvSpPr/>
      </xdr:nvSpPr>
      <xdr:spPr>
        <a:xfrm>
          <a:off x="47625" y="46320075"/>
          <a:ext cx="1189688" cy="27554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6</xdr:col>
      <xdr:colOff>473236</xdr:colOff>
      <xdr:row>213</xdr:row>
      <xdr:rowOff>101269</xdr:rowOff>
    </xdr:from>
    <xdr:to>
      <xdr:col>8</xdr:col>
      <xdr:colOff>424721</xdr:colOff>
      <xdr:row>214</xdr:row>
      <xdr:rowOff>127065</xdr:rowOff>
    </xdr:to>
    <xdr:sp macro="" textlink="">
      <xdr:nvSpPr>
        <xdr:cNvPr id="37" name="Flecha a la derecha con bandas 9">
          <a:extLst>
            <a:ext uri="{FF2B5EF4-FFF2-40B4-BE49-F238E27FC236}">
              <a16:creationId xmlns:a16="http://schemas.microsoft.com/office/drawing/2014/main" id="{0C04C69E-FDF2-4CCE-BED2-6B7787BA3403}"/>
            </a:ext>
          </a:extLst>
        </xdr:cNvPr>
        <xdr:cNvSpPr/>
      </xdr:nvSpPr>
      <xdr:spPr bwMode="auto">
        <a:xfrm>
          <a:off x="4426111" y="49135969"/>
          <a:ext cx="1885060" cy="36869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9</xdr:col>
      <xdr:colOff>533872</xdr:colOff>
      <xdr:row>212</xdr:row>
      <xdr:rowOff>214221</xdr:rowOff>
    </xdr:from>
    <xdr:ext cx="3735745" cy="953466"/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BE676ADF-D464-4434-B606-F1AFA16E5345}"/>
            </a:ext>
          </a:extLst>
        </xdr:cNvPr>
        <xdr:cNvSpPr txBox="1"/>
      </xdr:nvSpPr>
      <xdr:spPr>
        <a:xfrm>
          <a:off x="7201372" y="48906021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incremento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23,4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 a octubre 2025,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31200E0B-C694-41A1-B517-21B0085A4B26}"/>
            </a:ext>
          </a:extLst>
        </xdr:cNvPr>
        <xdr:cNvSpPr txBox="1"/>
      </xdr:nvSpPr>
      <xdr:spPr>
        <a:xfrm>
          <a:off x="35719" y="1487601"/>
          <a:ext cx="12827741" cy="57218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96</xdr:row>
      <xdr:rowOff>32288</xdr:rowOff>
    </xdr:from>
    <xdr:to>
      <xdr:col>5</xdr:col>
      <xdr:colOff>614534</xdr:colOff>
      <xdr:row>97</xdr:row>
      <xdr:rowOff>175974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EBF489B-A536-4E57-8B66-45679A002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447889" y="21625463"/>
          <a:ext cx="338470" cy="438961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98</xdr:row>
      <xdr:rowOff>120677</xdr:rowOff>
    </xdr:from>
    <xdr:to>
      <xdr:col>7</xdr:col>
      <xdr:colOff>644755</xdr:colOff>
      <xdr:row>101</xdr:row>
      <xdr:rowOff>107819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3641BEA-7237-4EFF-AC7B-979C4C2F5D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029563" y="22256777"/>
          <a:ext cx="396742" cy="777717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101</xdr:row>
      <xdr:rowOff>117650</xdr:rowOff>
    </xdr:from>
    <xdr:to>
      <xdr:col>5</xdr:col>
      <xdr:colOff>624430</xdr:colOff>
      <xdr:row>103</xdr:row>
      <xdr:rowOff>242219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CD71BB7-089B-4B3B-BB7E-EA38E9679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468270" y="23044325"/>
          <a:ext cx="327985" cy="657969"/>
        </a:xfrm>
        <a:prstGeom prst="rect">
          <a:avLst/>
        </a:prstGeom>
      </xdr:spPr>
    </xdr:pic>
    <xdr:clientData/>
  </xdr:twoCellAnchor>
  <xdr:twoCellAnchor>
    <xdr:from>
      <xdr:col>7</xdr:col>
      <xdr:colOff>615820</xdr:colOff>
      <xdr:row>111</xdr:row>
      <xdr:rowOff>120384</xdr:rowOff>
    </xdr:from>
    <xdr:to>
      <xdr:col>9</xdr:col>
      <xdr:colOff>167482</xdr:colOff>
      <xdr:row>114</xdr:row>
      <xdr:rowOff>179915</xdr:rowOff>
    </xdr:to>
    <xdr:sp macro="" textlink="">
      <xdr:nvSpPr>
        <xdr:cNvPr id="43" name="Flecha: a la derecha 42">
          <a:extLst>
            <a:ext uri="{FF2B5EF4-FFF2-40B4-BE49-F238E27FC236}">
              <a16:creationId xmlns:a16="http://schemas.microsoft.com/office/drawing/2014/main" id="{9BCFF349-FB60-47FB-888A-5849F8D07343}"/>
            </a:ext>
          </a:extLst>
        </xdr:cNvPr>
        <xdr:cNvSpPr/>
      </xdr:nvSpPr>
      <xdr:spPr>
        <a:xfrm>
          <a:off x="5397370" y="25656909"/>
          <a:ext cx="1437612" cy="631031"/>
        </a:xfrm>
        <a:prstGeom prst="rightArrow">
          <a:avLst/>
        </a:prstGeom>
        <a:noFill/>
        <a:ln w="19050"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rgbClr val="002060"/>
              </a:solidFill>
            </a:rPr>
            <a:t>110 (47,4)</a:t>
          </a:r>
        </a:p>
      </xdr:txBody>
    </xdr:sp>
    <xdr:clientData/>
  </xdr:twoCellAnchor>
  <xdr:twoCellAnchor>
    <xdr:from>
      <xdr:col>6</xdr:col>
      <xdr:colOff>29765</xdr:colOff>
      <xdr:row>111</xdr:row>
      <xdr:rowOff>9922</xdr:rowOff>
    </xdr:from>
    <xdr:to>
      <xdr:col>6</xdr:col>
      <xdr:colOff>179444</xdr:colOff>
      <xdr:row>115</xdr:row>
      <xdr:rowOff>24566</xdr:rowOff>
    </xdr:to>
    <xdr:sp macro="" textlink="">
      <xdr:nvSpPr>
        <xdr:cNvPr id="44" name="Cerrar llave 43">
          <a:extLst>
            <a:ext uri="{FF2B5EF4-FFF2-40B4-BE49-F238E27FC236}">
              <a16:creationId xmlns:a16="http://schemas.microsoft.com/office/drawing/2014/main" id="{68E534FC-0BC3-49C2-965C-D20038B89AFF}"/>
            </a:ext>
          </a:extLst>
        </xdr:cNvPr>
        <xdr:cNvSpPr/>
      </xdr:nvSpPr>
      <xdr:spPr>
        <a:xfrm>
          <a:off x="3982640" y="25546447"/>
          <a:ext cx="149679" cy="776644"/>
        </a:xfrm>
        <a:prstGeom prst="rightBrace">
          <a:avLst/>
        </a:prstGeom>
        <a:ln>
          <a:solidFill>
            <a:srgbClr val="002060"/>
          </a:solidFill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</xdr:col>
      <xdr:colOff>1023937</xdr:colOff>
      <xdr:row>71</xdr:row>
      <xdr:rowOff>1</xdr:rowOff>
    </xdr:from>
    <xdr:to>
      <xdr:col>5</xdr:col>
      <xdr:colOff>4762</xdr:colOff>
      <xdr:row>73</xdr:row>
      <xdr:rowOff>83343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D7BE7929-E533-4254-88C4-A85733117E97}"/>
            </a:ext>
          </a:extLst>
        </xdr:cNvPr>
        <xdr:cNvSpPr/>
      </xdr:nvSpPr>
      <xdr:spPr>
        <a:xfrm>
          <a:off x="842962" y="15344776"/>
          <a:ext cx="2333625" cy="4643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71</xdr:row>
      <xdr:rowOff>0</xdr:rowOff>
    </xdr:from>
    <xdr:to>
      <xdr:col>2</xdr:col>
      <xdr:colOff>170961</xdr:colOff>
      <xdr:row>72</xdr:row>
      <xdr:rowOff>73269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C0DDD07A-111D-468B-9288-68436244E8EC}"/>
            </a:ext>
          </a:extLst>
        </xdr:cNvPr>
        <xdr:cNvSpPr/>
      </xdr:nvSpPr>
      <xdr:spPr>
        <a:xfrm>
          <a:off x="59531" y="15344775"/>
          <a:ext cx="949630" cy="26376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95</xdr:row>
      <xdr:rowOff>154781</xdr:rowOff>
    </xdr:from>
    <xdr:to>
      <xdr:col>8</xdr:col>
      <xdr:colOff>691884</xdr:colOff>
      <xdr:row>104</xdr:row>
      <xdr:rowOff>172384</xdr:rowOff>
    </xdr:to>
    <xdr:sp macro="" textlink="">
      <xdr:nvSpPr>
        <xdr:cNvPr id="47" name="Rectángulo: esquinas redondeadas 51">
          <a:extLst>
            <a:ext uri="{FF2B5EF4-FFF2-40B4-BE49-F238E27FC236}">
              <a16:creationId xmlns:a16="http://schemas.microsoft.com/office/drawing/2014/main" id="{0073B836-4608-4E0A-B244-4B903AD20B8B}"/>
            </a:ext>
          </a:extLst>
        </xdr:cNvPr>
        <xdr:cNvSpPr/>
      </xdr:nvSpPr>
      <xdr:spPr>
        <a:xfrm flipH="1">
          <a:off x="3219449" y="21471731"/>
          <a:ext cx="3358885" cy="2408378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715D727A-4565-4C5A-96F7-8401D26D1D81}"/>
            </a:ext>
          </a:extLst>
        </xdr:cNvPr>
        <xdr:cNvSpPr/>
      </xdr:nvSpPr>
      <xdr:spPr>
        <a:xfrm>
          <a:off x="839875" y="2570040"/>
          <a:ext cx="1609052" cy="5390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4750944F-7C32-48A8-A747-269D8CE34FD5}"/>
            </a:ext>
          </a:extLst>
        </xdr:cNvPr>
        <xdr:cNvSpPr/>
      </xdr:nvSpPr>
      <xdr:spPr>
        <a:xfrm>
          <a:off x="36633" y="2569418"/>
          <a:ext cx="960316" cy="21641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E11CC437-9177-460F-8997-DC7EB408F96E}"/>
            </a:ext>
          </a:extLst>
        </xdr:cNvPr>
        <xdr:cNvSpPr/>
      </xdr:nvSpPr>
      <xdr:spPr>
        <a:xfrm>
          <a:off x="4058897" y="2596928"/>
          <a:ext cx="1851976" cy="4999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EC59D97B-1292-4F8D-A4FE-6098E3A60634}"/>
            </a:ext>
          </a:extLst>
        </xdr:cNvPr>
        <xdr:cNvSpPr/>
      </xdr:nvSpPr>
      <xdr:spPr>
        <a:xfrm>
          <a:off x="3139569" y="2594904"/>
          <a:ext cx="1020235" cy="2340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90583</xdr:colOff>
      <xdr:row>13</xdr:row>
      <xdr:rowOff>182110</xdr:rowOff>
    </xdr:from>
    <xdr:to>
      <xdr:col>17</xdr:col>
      <xdr:colOff>92178</xdr:colOff>
      <xdr:row>34</xdr:row>
      <xdr:rowOff>122903</xdr:rowOff>
    </xdr:to>
    <xdr:graphicFrame macro="">
      <xdr:nvGraphicFramePr>
        <xdr:cNvPr id="52" name="Gráfico 51">
          <a:extLst>
            <a:ext uri="{FF2B5EF4-FFF2-40B4-BE49-F238E27FC236}">
              <a16:creationId xmlns:a16="http://schemas.microsoft.com/office/drawing/2014/main" id="{4350979E-1D61-4DED-A2A0-9EDA6A908D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181995</xdr:colOff>
      <xdr:row>153</xdr:row>
      <xdr:rowOff>40278</xdr:rowOff>
    </xdr:from>
    <xdr:to>
      <xdr:col>11</xdr:col>
      <xdr:colOff>23812</xdr:colOff>
      <xdr:row>154</xdr:row>
      <xdr:rowOff>128959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7A6D5BCC-DC28-4DC7-A054-5581D0C02FFA}"/>
            </a:ext>
          </a:extLst>
        </xdr:cNvPr>
        <xdr:cNvSpPr/>
      </xdr:nvSpPr>
      <xdr:spPr>
        <a:xfrm>
          <a:off x="1020195" y="33587328"/>
          <a:ext cx="7499917" cy="2887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153</xdr:row>
      <xdr:rowOff>28371</xdr:rowOff>
    </xdr:from>
    <xdr:to>
      <xdr:col>2</xdr:col>
      <xdr:colOff>273843</xdr:colOff>
      <xdr:row>154</xdr:row>
      <xdr:rowOff>35718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A1DB3F5F-CDCB-45B8-AA18-F7826E5C3E96}"/>
            </a:ext>
          </a:extLst>
        </xdr:cNvPr>
        <xdr:cNvSpPr/>
      </xdr:nvSpPr>
      <xdr:spPr>
        <a:xfrm>
          <a:off x="67911" y="33575421"/>
          <a:ext cx="1044132" cy="2073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162</xdr:row>
      <xdr:rowOff>35720</xdr:rowOff>
    </xdr:from>
    <xdr:to>
      <xdr:col>11</xdr:col>
      <xdr:colOff>578304</xdr:colOff>
      <xdr:row>165</xdr:row>
      <xdr:rowOff>107157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99036743-7D75-4089-AFF7-2129D390278C}"/>
            </a:ext>
          </a:extLst>
        </xdr:cNvPr>
        <xdr:cNvSpPr txBox="1"/>
      </xdr:nvSpPr>
      <xdr:spPr>
        <a:xfrm>
          <a:off x="47626" y="36364070"/>
          <a:ext cx="9026978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167</xdr:row>
      <xdr:rowOff>16466</xdr:rowOff>
    </xdr:from>
    <xdr:to>
      <xdr:col>17</xdr:col>
      <xdr:colOff>491289</xdr:colOff>
      <xdr:row>168</xdr:row>
      <xdr:rowOff>107156</xdr:rowOff>
    </xdr:to>
    <xdr:sp macro="" textlink="">
      <xdr:nvSpPr>
        <xdr:cNvPr id="56" name="Rectángulo 55">
          <a:extLst>
            <a:ext uri="{FF2B5EF4-FFF2-40B4-BE49-F238E27FC236}">
              <a16:creationId xmlns:a16="http://schemas.microsoft.com/office/drawing/2014/main" id="{AB9D505F-CDB2-4247-9CA6-092D838BAB9C}"/>
            </a:ext>
          </a:extLst>
        </xdr:cNvPr>
        <xdr:cNvSpPr/>
      </xdr:nvSpPr>
      <xdr:spPr>
        <a:xfrm>
          <a:off x="979713" y="37344941"/>
          <a:ext cx="11713101" cy="2907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167</xdr:row>
      <xdr:rowOff>28372</xdr:rowOff>
    </xdr:from>
    <xdr:to>
      <xdr:col>2</xdr:col>
      <xdr:colOff>333374</xdr:colOff>
      <xdr:row>168</xdr:row>
      <xdr:rowOff>71437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44B0AC76-7E30-4FED-9EF7-95EDE69988CB}"/>
            </a:ext>
          </a:extLst>
        </xdr:cNvPr>
        <xdr:cNvSpPr/>
      </xdr:nvSpPr>
      <xdr:spPr>
        <a:xfrm>
          <a:off x="67911" y="37356847"/>
          <a:ext cx="1103663" cy="2430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176</xdr:row>
      <xdr:rowOff>35721</xdr:rowOff>
    </xdr:from>
    <xdr:to>
      <xdr:col>17</xdr:col>
      <xdr:colOff>601579</xdr:colOff>
      <xdr:row>178</xdr:row>
      <xdr:rowOff>28576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FEB94D59-AE81-48D3-A14B-BDE9F1426DD0}"/>
            </a:ext>
          </a:extLst>
        </xdr:cNvPr>
        <xdr:cNvSpPr txBox="1"/>
      </xdr:nvSpPr>
      <xdr:spPr>
        <a:xfrm>
          <a:off x="47626" y="40135971"/>
          <a:ext cx="12755478" cy="49768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187426</xdr:colOff>
      <xdr:row>108</xdr:row>
      <xdr:rowOff>185174</xdr:rowOff>
    </xdr:from>
    <xdr:to>
      <xdr:col>15</xdr:col>
      <xdr:colOff>488539</xdr:colOff>
      <xdr:row>121</xdr:row>
      <xdr:rowOff>81116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50EB825D-D2DA-4971-BB71-A7A92B8979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243757</xdr:colOff>
      <xdr:row>190</xdr:row>
      <xdr:rowOff>41787</xdr:rowOff>
    </xdr:from>
    <xdr:to>
      <xdr:col>16</xdr:col>
      <xdr:colOff>20483</xdr:colOff>
      <xdr:row>202</xdr:row>
      <xdr:rowOff>10241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7B2B3F44-5711-48B2-A512-6D7738158F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367109</xdr:colOff>
      <xdr:row>3</xdr:row>
      <xdr:rowOff>19844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41AB600-7798-4BF3-872B-55CE37273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36923" y="29767"/>
          <a:ext cx="3402011" cy="590152"/>
        </a:xfrm>
        <a:prstGeom prst="rect">
          <a:avLst/>
        </a:prstGeom>
      </xdr:spPr>
    </xdr:pic>
    <xdr:clientData/>
  </xdr:twoCellAnchor>
  <xdr:twoCellAnchor editAs="oneCell">
    <xdr:from>
      <xdr:col>2</xdr:col>
      <xdr:colOff>79374</xdr:colOff>
      <xdr:row>39</xdr:row>
      <xdr:rowOff>178595</xdr:rowOff>
    </xdr:from>
    <xdr:to>
      <xdr:col>7</xdr:col>
      <xdr:colOff>902890</xdr:colOff>
      <xdr:row>67</xdr:row>
      <xdr:rowOff>109495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CCFED49-1B35-4962-9FDA-7649301594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6212" t="3396" r="8954" b="1641"/>
        <a:stretch>
          <a:fillRect/>
        </a:stretch>
      </xdr:blipFill>
      <xdr:spPr>
        <a:xfrm>
          <a:off x="917574" y="8160545"/>
          <a:ext cx="4766866" cy="6436475"/>
        </a:xfrm>
        <a:prstGeom prst="rect">
          <a:avLst/>
        </a:prstGeom>
      </xdr:spPr>
    </xdr:pic>
    <xdr:clientData/>
  </xdr:twoCellAnchor>
  <xdr:twoCellAnchor editAs="oneCell">
    <xdr:from>
      <xdr:col>1</xdr:col>
      <xdr:colOff>69453</xdr:colOff>
      <xdr:row>61</xdr:row>
      <xdr:rowOff>69453</xdr:rowOff>
    </xdr:from>
    <xdr:to>
      <xdr:col>4</xdr:col>
      <xdr:colOff>184578</xdr:colOff>
      <xdr:row>67</xdr:row>
      <xdr:rowOff>179662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5A5442F-D6A7-4EDD-A936-F0CB7E421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17078" y="13242528"/>
          <a:ext cx="2496375" cy="142465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 t="str">
            <v>2025 1/</v>
          </cell>
          <cell r="G34">
            <v>232</v>
          </cell>
        </row>
        <row r="112">
          <cell r="B112" t="str">
            <v>Cónyuge</v>
          </cell>
          <cell r="E112">
            <v>21</v>
          </cell>
        </row>
        <row r="113">
          <cell r="B113" t="str">
            <v>Conviviente</v>
          </cell>
          <cell r="E113">
            <v>74</v>
          </cell>
        </row>
        <row r="114">
          <cell r="B114" t="str">
            <v>Enamorado</v>
          </cell>
          <cell r="E114">
            <v>14</v>
          </cell>
        </row>
        <row r="115">
          <cell r="B115" t="str">
            <v>Novio</v>
          </cell>
          <cell r="E115">
            <v>1</v>
          </cell>
        </row>
        <row r="131">
          <cell r="K131" t="str">
            <v>Pareja</v>
          </cell>
          <cell r="M131">
            <v>110</v>
          </cell>
        </row>
        <row r="132">
          <cell r="K132" t="str">
            <v>Ex pareja</v>
          </cell>
          <cell r="M132">
            <v>94</v>
          </cell>
        </row>
        <row r="133">
          <cell r="K133" t="str">
            <v>Familiar</v>
          </cell>
          <cell r="M133">
            <v>9</v>
          </cell>
        </row>
        <row r="134">
          <cell r="K134" t="str">
            <v>Conocido*</v>
          </cell>
          <cell r="M134">
            <v>9</v>
          </cell>
        </row>
        <row r="135">
          <cell r="K135" t="str">
            <v>Desconocido</v>
          </cell>
          <cell r="M135">
            <v>10</v>
          </cell>
        </row>
        <row r="186">
          <cell r="K186" t="str">
            <v>Sobrio</v>
          </cell>
          <cell r="M186">
            <v>117</v>
          </cell>
        </row>
        <row r="187">
          <cell r="K187" t="str">
            <v>Efectos de alcohol</v>
          </cell>
          <cell r="M187">
            <v>88</v>
          </cell>
        </row>
        <row r="188">
          <cell r="K188" t="str">
            <v>Efectos de drogas</v>
          </cell>
          <cell r="M188">
            <v>12</v>
          </cell>
        </row>
        <row r="189">
          <cell r="K189" t="str">
            <v>Ambos</v>
          </cell>
          <cell r="M189">
            <v>15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34837-27BD-4DC8-BAFB-E9A32C4BD6C2}">
  <sheetPr>
    <tabColor theme="1" tint="0.14999847407452621"/>
  </sheetPr>
  <dimension ref="A1:V226"/>
  <sheetViews>
    <sheetView showGridLines="0" tabSelected="1" view="pageBreakPreview" zoomScale="106" zoomScaleNormal="100" zoomScaleSheetLayoutView="106" workbookViewId="0">
      <pane ySplit="10" topLeftCell="A11" activePane="bottomLeft" state="frozen"/>
      <selection activeCell="A380" sqref="A380"/>
      <selection pane="bottomLeft" activeCell="A380" sqref="A380"/>
    </sheetView>
  </sheetViews>
  <sheetFormatPr baseColWidth="10" defaultColWidth="11.42578125" defaultRowHeight="15" x14ac:dyDescent="0.25"/>
  <cols>
    <col min="1" max="1" width="0.7109375" style="1" customWidth="1"/>
    <col min="2" max="2" width="11.85546875" style="1" customWidth="1"/>
    <col min="3" max="3" width="10.140625" style="1" customWidth="1"/>
    <col min="4" max="4" width="13.7109375" style="1" customWidth="1"/>
    <col min="5" max="5" width="11.140625" style="2" customWidth="1"/>
    <col min="6" max="6" width="11.7109375" style="2" customWidth="1"/>
    <col min="7" max="7" width="12.42578125" style="2" customWidth="1"/>
    <col min="8" max="8" width="16.5703125" style="1" customWidth="1"/>
    <col min="9" max="9" width="11.7109375" style="1" customWidth="1"/>
    <col min="10" max="10" width="12.42578125" style="1" customWidth="1"/>
    <col min="11" max="11" width="15" style="1" customWidth="1"/>
    <col min="12" max="14" width="9.42578125" style="1" customWidth="1"/>
    <col min="15" max="15" width="8.42578125" style="1" customWidth="1"/>
    <col min="16" max="17" width="9.42578125" style="1" customWidth="1"/>
    <col min="18" max="18" width="9.140625" style="1" customWidth="1"/>
    <col min="19" max="19" width="1.28515625" style="1" customWidth="1"/>
    <col min="20" max="21" width="11.42578125" style="1"/>
    <col min="22" max="22" width="30" style="1" customWidth="1"/>
    <col min="23" max="16384" width="11.42578125" style="1"/>
  </cols>
  <sheetData>
    <row r="1" spans="2:18" ht="12.75" customHeight="1" x14ac:dyDescent="0.25"/>
    <row r="3" spans="2:18" ht="19.5" customHeight="1" x14ac:dyDescent="0.25"/>
    <row r="4" spans="2:18" ht="5.25" customHeight="1" x14ac:dyDescent="0.25"/>
    <row r="5" spans="2:18" ht="21" customHeight="1" x14ac:dyDescent="0.25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.75" x14ac:dyDescent="0.25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25"/>
    <row r="9" spans="2:18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25"/>
    <row r="12" spans="2:18" s="11" customFormat="1" ht="17.25" customHeight="1" x14ac:dyDescent="0.15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15">
      <c r="G14" s="12"/>
      <c r="P14" s="10"/>
      <c r="Q14" s="10"/>
      <c r="R14" s="10"/>
    </row>
    <row r="15" spans="2:18" ht="17.25" customHeight="1" x14ac:dyDescent="0.15">
      <c r="G15" s="1"/>
      <c r="H15" s="2"/>
      <c r="P15" s="10"/>
      <c r="Q15" s="10"/>
      <c r="R15" s="10"/>
    </row>
    <row r="16" spans="2:18" ht="12" customHeight="1" x14ac:dyDescent="0.15">
      <c r="P16" s="10"/>
      <c r="Q16" s="10"/>
      <c r="R16" s="10"/>
    </row>
    <row r="17" spans="2:18" ht="28.5" customHeight="1" x14ac:dyDescent="0.15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ht="16.5" x14ac:dyDescent="0.15">
      <c r="B18" s="17" t="s">
        <v>7</v>
      </c>
      <c r="C18" s="17"/>
      <c r="D18" s="18">
        <v>21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ht="16.5" x14ac:dyDescent="0.15">
      <c r="B19" s="17" t="s">
        <v>9</v>
      </c>
      <c r="C19" s="17"/>
      <c r="D19" s="18">
        <v>21</v>
      </c>
      <c r="F19" s="19">
        <v>2010</v>
      </c>
      <c r="G19" s="18">
        <v>47</v>
      </c>
      <c r="H19" s="21">
        <f>G19/G18-1</f>
        <v>-0.265625</v>
      </c>
      <c r="P19" s="10"/>
      <c r="Q19" s="10"/>
      <c r="R19" s="10"/>
    </row>
    <row r="20" spans="2:18" ht="16.5" x14ac:dyDescent="0.15">
      <c r="B20" s="22" t="s">
        <v>10</v>
      </c>
      <c r="C20" s="17"/>
      <c r="D20" s="18">
        <v>24</v>
      </c>
      <c r="F20" s="19">
        <v>2011</v>
      </c>
      <c r="G20" s="18">
        <v>66</v>
      </c>
      <c r="H20" s="21">
        <f t="shared" ref="H20:H30" si="0">G20/G19-1</f>
        <v>0.4042553191489362</v>
      </c>
      <c r="P20" s="10"/>
      <c r="Q20" s="10"/>
      <c r="R20" s="10"/>
    </row>
    <row r="21" spans="2:18" ht="16.5" x14ac:dyDescent="0.25">
      <c r="B21" s="17" t="s">
        <v>11</v>
      </c>
      <c r="D21" s="18">
        <v>26</v>
      </c>
      <c r="F21" s="19">
        <v>2012</v>
      </c>
      <c r="G21" s="18">
        <v>91</v>
      </c>
      <c r="H21" s="21">
        <f t="shared" si="0"/>
        <v>0.3787878787878789</v>
      </c>
    </row>
    <row r="22" spans="2:18" ht="16.5" x14ac:dyDescent="0.25">
      <c r="B22" s="17" t="s">
        <v>12</v>
      </c>
      <c r="C22" s="17"/>
      <c r="D22" s="18">
        <v>25</v>
      </c>
      <c r="F22" s="19">
        <v>2013</v>
      </c>
      <c r="G22" s="18">
        <v>151</v>
      </c>
      <c r="H22" s="21">
        <f t="shared" si="0"/>
        <v>0.65934065934065944</v>
      </c>
      <c r="P22" s="12"/>
      <c r="Q22" s="12"/>
      <c r="R22" s="12"/>
    </row>
    <row r="23" spans="2:18" ht="16.5" x14ac:dyDescent="0.25">
      <c r="B23" s="17" t="s">
        <v>13</v>
      </c>
      <c r="C23" s="17"/>
      <c r="D23" s="18">
        <v>15</v>
      </c>
      <c r="F23" s="19">
        <v>2014</v>
      </c>
      <c r="G23" s="18">
        <v>186</v>
      </c>
      <c r="H23" s="21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ht="16.5" x14ac:dyDescent="0.25">
      <c r="B24" s="17" t="s">
        <v>14</v>
      </c>
      <c r="C24" s="17"/>
      <c r="D24" s="18">
        <v>33</v>
      </c>
      <c r="F24" s="19">
        <v>2015</v>
      </c>
      <c r="G24" s="18">
        <v>198</v>
      </c>
      <c r="H24" s="21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ht="16.5" x14ac:dyDescent="0.25">
      <c r="B25" s="17" t="s">
        <v>15</v>
      </c>
      <c r="C25" s="17"/>
      <c r="D25" s="18">
        <v>20</v>
      </c>
      <c r="F25" s="19">
        <v>2016</v>
      </c>
      <c r="G25" s="18">
        <v>258</v>
      </c>
      <c r="H25" s="21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ht="16.5" x14ac:dyDescent="0.25">
      <c r="B26" s="17" t="s">
        <v>16</v>
      </c>
      <c r="C26" s="17"/>
      <c r="D26" s="18">
        <v>26</v>
      </c>
      <c r="F26" s="19">
        <v>2017</v>
      </c>
      <c r="G26" s="18">
        <v>247</v>
      </c>
      <c r="H26" s="21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ht="17.25" thickBot="1" x14ac:dyDescent="0.3">
      <c r="B27" s="17" t="s">
        <v>17</v>
      </c>
      <c r="C27" s="17"/>
      <c r="D27" s="18">
        <v>21</v>
      </c>
      <c r="F27" s="19">
        <v>2018</v>
      </c>
      <c r="G27" s="18">
        <v>304</v>
      </c>
      <c r="H27" s="21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ht="16.5" x14ac:dyDescent="0.25">
      <c r="B28" s="23" t="s">
        <v>4</v>
      </c>
      <c r="C28" s="23"/>
      <c r="D28" s="24">
        <f>SUM(D18:D27)</f>
        <v>232</v>
      </c>
      <c r="F28" s="19">
        <v>2019</v>
      </c>
      <c r="G28" s="18">
        <v>404</v>
      </c>
      <c r="H28" s="21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x14ac:dyDescent="0.25">
      <c r="F29" s="19">
        <v>2020</v>
      </c>
      <c r="G29" s="18">
        <v>330</v>
      </c>
      <c r="H29" s="21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x14ac:dyDescent="0.25">
      <c r="F30" s="25">
        <v>2021</v>
      </c>
      <c r="G30" s="26">
        <v>293</v>
      </c>
      <c r="H30" s="27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25">
      <c r="F31" s="19">
        <v>2022</v>
      </c>
      <c r="G31" s="26">
        <v>223</v>
      </c>
      <c r="H31" s="27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25">
      <c r="F32" s="19">
        <v>2023</v>
      </c>
      <c r="G32" s="28">
        <v>258</v>
      </c>
      <c r="H32" s="27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25">
      <c r="F33" s="19">
        <v>2024</v>
      </c>
      <c r="G33" s="26">
        <v>233</v>
      </c>
      <c r="H33" s="27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ht="15.75" thickBot="1" x14ac:dyDescent="0.3">
      <c r="F34" s="19" t="s">
        <v>18</v>
      </c>
      <c r="G34" s="26">
        <v>232</v>
      </c>
      <c r="H34" s="27">
        <f>G34/G33-1</f>
        <v>-4.2918454935622075E-3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x14ac:dyDescent="0.15">
      <c r="F35" s="29" t="s">
        <v>4</v>
      </c>
      <c r="G35" s="30">
        <f>SUM(G18:G34)</f>
        <v>3585</v>
      </c>
      <c r="H35" s="31"/>
      <c r="I35" s="32"/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25">
      <c r="F36" s="33" t="s">
        <v>19</v>
      </c>
    </row>
    <row r="37" spans="2:18" x14ac:dyDescent="0.25">
      <c r="F37" s="33" t="s">
        <v>20</v>
      </c>
      <c r="G37" s="33"/>
      <c r="H37" s="33"/>
    </row>
    <row r="39" spans="2:18" ht="15" customHeight="1" x14ac:dyDescent="0.2">
      <c r="B39" s="34" t="s">
        <v>21</v>
      </c>
      <c r="C39" s="35"/>
      <c r="D39" s="35"/>
      <c r="E39" s="36"/>
      <c r="F39" s="36"/>
      <c r="H39" s="2"/>
    </row>
    <row r="40" spans="2:18" ht="21.75" customHeight="1" x14ac:dyDescent="0.25">
      <c r="B40" s="37"/>
      <c r="C40" s="12"/>
      <c r="D40" s="12"/>
      <c r="E40" s="38"/>
      <c r="F40" s="38"/>
      <c r="H40" s="2"/>
      <c r="J40" s="39"/>
      <c r="K40" s="39"/>
      <c r="L40" s="39"/>
      <c r="M40" s="39"/>
      <c r="N40" s="39"/>
    </row>
    <row r="41" spans="2:18" ht="42" customHeight="1" x14ac:dyDescent="0.25">
      <c r="C41" s="12"/>
      <c r="D41" s="12"/>
      <c r="E41" s="38"/>
      <c r="F41" s="38"/>
      <c r="H41" s="2"/>
      <c r="I41" s="40" t="s">
        <v>22</v>
      </c>
      <c r="J41" s="15"/>
      <c r="K41" s="41" t="s">
        <v>23</v>
      </c>
      <c r="L41" s="42">
        <v>2021</v>
      </c>
      <c r="M41" s="42">
        <v>2022</v>
      </c>
      <c r="N41" s="42">
        <v>2023</v>
      </c>
      <c r="O41" s="42">
        <v>2024</v>
      </c>
      <c r="P41" s="42" t="s">
        <v>24</v>
      </c>
    </row>
    <row r="42" spans="2:18" ht="17.25" customHeight="1" x14ac:dyDescent="0.25">
      <c r="B42" s="12"/>
      <c r="C42" s="12"/>
      <c r="D42" s="12"/>
      <c r="E42" s="38"/>
      <c r="F42" s="38"/>
      <c r="H42" s="2"/>
      <c r="I42" s="43" t="s">
        <v>25</v>
      </c>
      <c r="J42" s="43"/>
      <c r="K42" s="44">
        <f>+SUM(L42:P42)</f>
        <v>330</v>
      </c>
      <c r="L42" s="45">
        <v>85</v>
      </c>
      <c r="M42" s="45">
        <v>65</v>
      </c>
      <c r="N42" s="45">
        <v>80</v>
      </c>
      <c r="O42" s="45">
        <v>47</v>
      </c>
      <c r="P42" s="45">
        <v>53</v>
      </c>
      <c r="Q42" s="46"/>
      <c r="R42" s="12"/>
    </row>
    <row r="43" spans="2:18" ht="17.25" customHeight="1" x14ac:dyDescent="0.25">
      <c r="B43" s="12"/>
      <c r="C43" s="12"/>
      <c r="D43" s="12"/>
      <c r="E43" s="38"/>
      <c r="F43" s="38"/>
      <c r="H43" s="2"/>
      <c r="I43" s="47" t="s">
        <v>26</v>
      </c>
      <c r="J43" s="47"/>
      <c r="K43" s="44">
        <f t="shared" ref="K43:K67" si="1">+SUM(L43:P43)</f>
        <v>70</v>
      </c>
      <c r="L43" s="48">
        <v>13</v>
      </c>
      <c r="M43" s="48">
        <v>12</v>
      </c>
      <c r="N43" s="45">
        <v>13</v>
      </c>
      <c r="O43" s="45">
        <v>16</v>
      </c>
      <c r="P43" s="45">
        <v>16</v>
      </c>
      <c r="Q43" s="46"/>
      <c r="R43" s="12"/>
    </row>
    <row r="44" spans="2:18" ht="17.25" customHeight="1" x14ac:dyDescent="0.25">
      <c r="B44" s="12"/>
      <c r="C44" s="12"/>
      <c r="D44" s="12"/>
      <c r="E44" s="38"/>
      <c r="F44" s="38"/>
      <c r="H44" s="2"/>
      <c r="I44" s="47" t="s">
        <v>27</v>
      </c>
      <c r="J44" s="47"/>
      <c r="K44" s="44">
        <f t="shared" si="1"/>
        <v>70</v>
      </c>
      <c r="L44" s="48">
        <v>15</v>
      </c>
      <c r="M44" s="48">
        <v>5</v>
      </c>
      <c r="N44" s="45">
        <v>14</v>
      </c>
      <c r="O44" s="45">
        <v>12</v>
      </c>
      <c r="P44" s="45">
        <v>24</v>
      </c>
      <c r="Q44" s="46"/>
      <c r="R44" s="12"/>
    </row>
    <row r="45" spans="2:18" ht="17.25" customHeight="1" x14ac:dyDescent="0.25">
      <c r="B45" s="12"/>
      <c r="C45" s="12"/>
      <c r="D45" s="12"/>
      <c r="E45" s="38"/>
      <c r="F45" s="38"/>
      <c r="H45" s="2"/>
      <c r="I45" s="47" t="s">
        <v>28</v>
      </c>
      <c r="J45" s="47"/>
      <c r="K45" s="44">
        <f t="shared" si="1"/>
        <v>66</v>
      </c>
      <c r="L45" s="48">
        <v>19</v>
      </c>
      <c r="M45" s="48">
        <v>11</v>
      </c>
      <c r="N45" s="45">
        <v>13</v>
      </c>
      <c r="O45" s="45">
        <v>15</v>
      </c>
      <c r="P45" s="45">
        <v>8</v>
      </c>
      <c r="Q45" s="46"/>
      <c r="R45" s="12"/>
    </row>
    <row r="46" spans="2:18" ht="17.25" customHeight="1" x14ac:dyDescent="0.25">
      <c r="B46" s="12"/>
      <c r="C46" s="12"/>
      <c r="D46" s="12"/>
      <c r="E46" s="38"/>
      <c r="F46" s="38"/>
      <c r="H46" s="2"/>
      <c r="I46" s="47" t="s">
        <v>29</v>
      </c>
      <c r="J46" s="47"/>
      <c r="K46" s="44">
        <f t="shared" si="1"/>
        <v>66</v>
      </c>
      <c r="L46" s="48">
        <v>13</v>
      </c>
      <c r="M46" s="48">
        <v>15</v>
      </c>
      <c r="N46" s="45">
        <v>12</v>
      </c>
      <c r="O46" s="45">
        <v>15</v>
      </c>
      <c r="P46" s="45">
        <v>11</v>
      </c>
      <c r="Q46" s="46"/>
      <c r="R46" s="12"/>
    </row>
    <row r="47" spans="2:18" ht="17.25" customHeight="1" x14ac:dyDescent="0.25">
      <c r="B47" s="12"/>
      <c r="C47" s="12"/>
      <c r="D47" s="12"/>
      <c r="E47" s="38"/>
      <c r="F47" s="38"/>
      <c r="G47" s="38"/>
      <c r="H47" s="38"/>
      <c r="I47" s="47" t="s">
        <v>30</v>
      </c>
      <c r="J47" s="47"/>
      <c r="K47" s="44">
        <f t="shared" si="1"/>
        <v>64</v>
      </c>
      <c r="L47" s="48">
        <v>13</v>
      </c>
      <c r="M47" s="48">
        <v>10</v>
      </c>
      <c r="N47" s="45">
        <v>17</v>
      </c>
      <c r="O47" s="45">
        <v>13</v>
      </c>
      <c r="P47" s="45">
        <v>11</v>
      </c>
      <c r="Q47" s="46"/>
      <c r="R47" s="12"/>
    </row>
    <row r="48" spans="2:18" ht="17.25" customHeight="1" x14ac:dyDescent="0.25">
      <c r="B48" s="12"/>
      <c r="C48" s="12"/>
      <c r="D48" s="12"/>
      <c r="E48" s="38"/>
      <c r="F48" s="38"/>
      <c r="G48" s="38"/>
      <c r="H48" s="38"/>
      <c r="I48" s="47" t="s">
        <v>31</v>
      </c>
      <c r="J48" s="47"/>
      <c r="K48" s="44">
        <f t="shared" si="1"/>
        <v>61</v>
      </c>
      <c r="L48" s="48">
        <v>22</v>
      </c>
      <c r="M48" s="48">
        <v>13</v>
      </c>
      <c r="N48" s="45">
        <v>8</v>
      </c>
      <c r="O48" s="45">
        <v>9</v>
      </c>
      <c r="P48" s="45">
        <v>9</v>
      </c>
      <c r="Q48" s="46"/>
      <c r="R48" s="12"/>
    </row>
    <row r="49" spans="2:19" ht="17.25" customHeight="1" x14ac:dyDescent="0.25">
      <c r="B49" s="12"/>
      <c r="C49" s="12"/>
      <c r="D49" s="12"/>
      <c r="E49" s="38"/>
      <c r="F49" s="38"/>
      <c r="G49" s="38"/>
      <c r="H49" s="38"/>
      <c r="I49" s="47" t="s">
        <v>32</v>
      </c>
      <c r="J49" s="47"/>
      <c r="K49" s="44">
        <f t="shared" si="1"/>
        <v>59</v>
      </c>
      <c r="L49" s="48">
        <v>13</v>
      </c>
      <c r="M49" s="48">
        <v>9</v>
      </c>
      <c r="N49" s="45">
        <v>17</v>
      </c>
      <c r="O49" s="45">
        <v>9</v>
      </c>
      <c r="P49" s="45">
        <v>11</v>
      </c>
      <c r="Q49" s="46"/>
      <c r="R49" s="12"/>
    </row>
    <row r="50" spans="2:19" ht="17.25" customHeight="1" x14ac:dyDescent="0.25">
      <c r="B50" s="12"/>
      <c r="C50" s="12"/>
      <c r="D50" s="12"/>
      <c r="E50" s="38"/>
      <c r="F50" s="38"/>
      <c r="G50" s="38"/>
      <c r="H50" s="38"/>
      <c r="I50" s="47" t="s">
        <v>33</v>
      </c>
      <c r="J50" s="47"/>
      <c r="K50" s="44">
        <f t="shared" si="1"/>
        <v>53</v>
      </c>
      <c r="L50" s="48">
        <v>11</v>
      </c>
      <c r="M50" s="48">
        <v>9</v>
      </c>
      <c r="N50" s="45">
        <v>10</v>
      </c>
      <c r="O50" s="45">
        <v>10</v>
      </c>
      <c r="P50" s="45">
        <v>13</v>
      </c>
      <c r="Q50" s="46"/>
      <c r="R50" s="12"/>
    </row>
    <row r="51" spans="2:19" ht="17.25" customHeight="1" x14ac:dyDescent="0.25">
      <c r="B51" s="12"/>
      <c r="C51" s="12"/>
      <c r="D51" s="12"/>
      <c r="E51" s="38"/>
      <c r="F51" s="38"/>
      <c r="G51" s="38"/>
      <c r="H51" s="38"/>
      <c r="I51" s="47" t="s">
        <v>34</v>
      </c>
      <c r="J51" s="47"/>
      <c r="K51" s="44">
        <f t="shared" si="1"/>
        <v>39</v>
      </c>
      <c r="L51" s="48">
        <v>6</v>
      </c>
      <c r="M51" s="48">
        <v>6</v>
      </c>
      <c r="N51" s="45">
        <v>10</v>
      </c>
      <c r="O51" s="45">
        <v>10</v>
      </c>
      <c r="P51" s="45">
        <v>7</v>
      </c>
      <c r="Q51" s="46"/>
      <c r="R51" s="12"/>
    </row>
    <row r="52" spans="2:19" ht="17.25" customHeight="1" x14ac:dyDescent="0.25">
      <c r="B52" s="12"/>
      <c r="C52" s="12"/>
      <c r="D52" s="12"/>
      <c r="E52" s="38"/>
      <c r="F52" s="38"/>
      <c r="G52" s="38"/>
      <c r="H52" s="38"/>
      <c r="I52" s="47" t="s">
        <v>35</v>
      </c>
      <c r="J52" s="47"/>
      <c r="K52" s="44">
        <f t="shared" si="1"/>
        <v>37</v>
      </c>
      <c r="L52" s="48">
        <v>4</v>
      </c>
      <c r="M52" s="48">
        <v>8</v>
      </c>
      <c r="N52" s="45">
        <v>9</v>
      </c>
      <c r="O52" s="45">
        <v>9</v>
      </c>
      <c r="P52" s="45">
        <v>7</v>
      </c>
      <c r="Q52" s="46"/>
      <c r="R52" s="12"/>
      <c r="S52" s="49"/>
    </row>
    <row r="53" spans="2:19" ht="17.25" customHeight="1" x14ac:dyDescent="0.25">
      <c r="B53" s="12"/>
      <c r="C53" s="12"/>
      <c r="D53" s="12"/>
      <c r="E53" s="38"/>
      <c r="F53" s="38"/>
      <c r="G53" s="38"/>
      <c r="H53" s="38"/>
      <c r="I53" s="47" t="s">
        <v>36</v>
      </c>
      <c r="J53" s="47"/>
      <c r="K53" s="44">
        <f t="shared" si="1"/>
        <v>31</v>
      </c>
      <c r="L53" s="48">
        <v>5</v>
      </c>
      <c r="M53" s="48">
        <v>8</v>
      </c>
      <c r="N53" s="45">
        <v>4</v>
      </c>
      <c r="O53" s="45">
        <v>6</v>
      </c>
      <c r="P53" s="45">
        <v>8</v>
      </c>
      <c r="Q53" s="46"/>
      <c r="R53" s="12"/>
    </row>
    <row r="54" spans="2:19" ht="17.25" customHeight="1" x14ac:dyDescent="0.25">
      <c r="B54" s="12"/>
      <c r="C54" s="12"/>
      <c r="D54" s="12"/>
      <c r="E54" s="38"/>
      <c r="F54" s="38"/>
      <c r="G54" s="38"/>
      <c r="H54" s="38"/>
      <c r="I54" s="47" t="s">
        <v>37</v>
      </c>
      <c r="J54" s="47"/>
      <c r="K54" s="44">
        <f t="shared" si="1"/>
        <v>29</v>
      </c>
      <c r="L54" s="48">
        <v>11</v>
      </c>
      <c r="M54" s="48">
        <v>3</v>
      </c>
      <c r="N54" s="45">
        <v>3</v>
      </c>
      <c r="O54" s="45">
        <v>7</v>
      </c>
      <c r="P54" s="45">
        <v>5</v>
      </c>
      <c r="Q54" s="46"/>
      <c r="R54" s="12"/>
    </row>
    <row r="55" spans="2:19" ht="17.25" customHeight="1" x14ac:dyDescent="0.25">
      <c r="B55" s="12"/>
      <c r="C55" s="12"/>
      <c r="D55" s="12"/>
      <c r="E55" s="38"/>
      <c r="F55" s="38"/>
      <c r="G55" s="38"/>
      <c r="H55" s="38"/>
      <c r="I55" s="47" t="s">
        <v>38</v>
      </c>
      <c r="J55" s="47"/>
      <c r="K55" s="44">
        <f t="shared" si="1"/>
        <v>29</v>
      </c>
      <c r="L55" s="48">
        <v>8</v>
      </c>
      <c r="M55" s="48">
        <v>4</v>
      </c>
      <c r="N55" s="45">
        <v>6</v>
      </c>
      <c r="O55" s="45">
        <v>5</v>
      </c>
      <c r="P55" s="45">
        <v>6</v>
      </c>
      <c r="Q55" s="46"/>
      <c r="R55" s="12"/>
    </row>
    <row r="56" spans="2:19" ht="17.25" customHeight="1" x14ac:dyDescent="0.25">
      <c r="B56" s="12"/>
      <c r="C56" s="12"/>
      <c r="D56" s="12"/>
      <c r="E56" s="38"/>
      <c r="F56" s="38"/>
      <c r="G56" s="38"/>
      <c r="H56" s="38"/>
      <c r="I56" s="47" t="s">
        <v>39</v>
      </c>
      <c r="J56" s="47"/>
      <c r="K56" s="44">
        <f t="shared" si="1"/>
        <v>26</v>
      </c>
      <c r="L56" s="48">
        <v>7</v>
      </c>
      <c r="M56" s="48">
        <v>2</v>
      </c>
      <c r="N56" s="45">
        <v>8</v>
      </c>
      <c r="O56" s="45">
        <v>1</v>
      </c>
      <c r="P56" s="45">
        <v>8</v>
      </c>
      <c r="Q56" s="46"/>
      <c r="R56" s="12"/>
    </row>
    <row r="57" spans="2:19" ht="17.25" customHeight="1" x14ac:dyDescent="0.25">
      <c r="B57" s="12"/>
      <c r="C57" s="12"/>
      <c r="D57" s="12"/>
      <c r="E57" s="38"/>
      <c r="F57" s="38"/>
      <c r="G57" s="38"/>
      <c r="H57" s="38"/>
      <c r="I57" s="47" t="s">
        <v>40</v>
      </c>
      <c r="J57" s="47"/>
      <c r="K57" s="44">
        <f t="shared" si="1"/>
        <v>25</v>
      </c>
      <c r="L57" s="48">
        <v>9</v>
      </c>
      <c r="M57" s="48">
        <v>6</v>
      </c>
      <c r="N57" s="45">
        <v>5</v>
      </c>
      <c r="O57" s="45">
        <v>3</v>
      </c>
      <c r="P57" s="45">
        <v>2</v>
      </c>
      <c r="Q57" s="46"/>
      <c r="R57" s="12"/>
    </row>
    <row r="58" spans="2:19" ht="17.25" customHeight="1" x14ac:dyDescent="0.25">
      <c r="B58" s="12"/>
      <c r="C58" s="12"/>
      <c r="D58" s="12"/>
      <c r="E58" s="38"/>
      <c r="F58" s="38"/>
      <c r="G58" s="38"/>
      <c r="H58" s="38"/>
      <c r="I58" s="47" t="s">
        <v>41</v>
      </c>
      <c r="J58" s="47"/>
      <c r="K58" s="44">
        <f t="shared" si="1"/>
        <v>24</v>
      </c>
      <c r="L58" s="48">
        <v>4</v>
      </c>
      <c r="M58" s="48">
        <v>8</v>
      </c>
      <c r="N58" s="45">
        <v>6</v>
      </c>
      <c r="O58" s="45">
        <v>2</v>
      </c>
      <c r="P58" s="45">
        <v>4</v>
      </c>
      <c r="Q58" s="46"/>
      <c r="R58" s="12"/>
    </row>
    <row r="59" spans="2:19" ht="17.25" customHeight="1" x14ac:dyDescent="0.25">
      <c r="B59" s="12"/>
      <c r="C59" s="12"/>
      <c r="D59" s="12"/>
      <c r="E59" s="38"/>
      <c r="F59" s="38"/>
      <c r="G59" s="38"/>
      <c r="H59" s="38"/>
      <c r="I59" s="47" t="s">
        <v>42</v>
      </c>
      <c r="J59" s="47"/>
      <c r="K59" s="44">
        <f t="shared" si="1"/>
        <v>23</v>
      </c>
      <c r="L59" s="48">
        <v>3</v>
      </c>
      <c r="M59" s="48">
        <v>3</v>
      </c>
      <c r="N59" s="45">
        <v>4</v>
      </c>
      <c r="O59" s="45">
        <v>10</v>
      </c>
      <c r="P59" s="45">
        <v>3</v>
      </c>
      <c r="Q59" s="46"/>
      <c r="R59" s="12"/>
    </row>
    <row r="60" spans="2:19" ht="17.25" customHeight="1" x14ac:dyDescent="0.25">
      <c r="B60" s="12"/>
      <c r="C60" s="12"/>
      <c r="D60" s="12"/>
      <c r="E60" s="38"/>
      <c r="F60" s="38"/>
      <c r="G60" s="38"/>
      <c r="H60" s="38"/>
      <c r="I60" s="47" t="s">
        <v>43</v>
      </c>
      <c r="J60" s="47"/>
      <c r="K60" s="44">
        <f t="shared" si="1"/>
        <v>23</v>
      </c>
      <c r="L60" s="48">
        <v>3</v>
      </c>
      <c r="M60" s="48">
        <v>6</v>
      </c>
      <c r="N60" s="45">
        <v>5</v>
      </c>
      <c r="O60" s="45">
        <v>5</v>
      </c>
      <c r="P60" s="45">
        <v>4</v>
      </c>
      <c r="Q60" s="46"/>
      <c r="R60" s="12"/>
    </row>
    <row r="61" spans="2:19" ht="17.25" customHeight="1" x14ac:dyDescent="0.25">
      <c r="B61" s="12"/>
      <c r="E61" s="1"/>
      <c r="F61" s="1"/>
      <c r="G61" s="1"/>
      <c r="I61" s="47" t="s">
        <v>44</v>
      </c>
      <c r="J61" s="47"/>
      <c r="K61" s="44">
        <f t="shared" si="1"/>
        <v>21</v>
      </c>
      <c r="L61" s="48">
        <v>2</v>
      </c>
      <c r="M61" s="48">
        <v>4</v>
      </c>
      <c r="N61" s="45">
        <v>6</v>
      </c>
      <c r="O61" s="45">
        <v>6</v>
      </c>
      <c r="P61" s="45">
        <v>3</v>
      </c>
      <c r="Q61" s="46"/>
      <c r="R61" s="12"/>
    </row>
    <row r="62" spans="2:19" ht="17.25" customHeight="1" x14ac:dyDescent="0.25">
      <c r="B62" s="12"/>
      <c r="C62" s="50"/>
      <c r="D62" s="50"/>
      <c r="E62" s="50"/>
      <c r="F62" s="50"/>
      <c r="G62" s="50"/>
      <c r="H62" s="50"/>
      <c r="I62" s="47" t="s">
        <v>45</v>
      </c>
      <c r="J62" s="47"/>
      <c r="K62" s="44">
        <f t="shared" si="1"/>
        <v>21</v>
      </c>
      <c r="L62" s="48">
        <v>8</v>
      </c>
      <c r="M62" s="48">
        <v>2</v>
      </c>
      <c r="N62" s="45">
        <v>1</v>
      </c>
      <c r="O62" s="45">
        <v>3</v>
      </c>
      <c r="P62" s="45">
        <v>7</v>
      </c>
      <c r="Q62" s="46"/>
      <c r="R62" s="12"/>
    </row>
    <row r="63" spans="2:19" ht="17.25" customHeight="1" x14ac:dyDescent="0.25">
      <c r="B63" s="12"/>
      <c r="C63" s="50"/>
      <c r="D63" s="50"/>
      <c r="E63" s="50"/>
      <c r="F63" s="50"/>
      <c r="G63" s="50"/>
      <c r="H63" s="50"/>
      <c r="I63" s="47" t="s">
        <v>46</v>
      </c>
      <c r="J63" s="47"/>
      <c r="K63" s="44">
        <f t="shared" si="1"/>
        <v>20</v>
      </c>
      <c r="L63" s="48">
        <v>3</v>
      </c>
      <c r="M63" s="48">
        <v>5</v>
      </c>
      <c r="N63" s="45">
        <v>0</v>
      </c>
      <c r="O63" s="45">
        <v>8</v>
      </c>
      <c r="P63" s="45">
        <v>4</v>
      </c>
      <c r="Q63" s="51"/>
      <c r="R63" s="52"/>
    </row>
    <row r="64" spans="2:19" ht="17.25" customHeight="1" x14ac:dyDescent="0.25">
      <c r="B64" s="12"/>
      <c r="C64" s="12"/>
      <c r="D64" s="12"/>
      <c r="E64" s="12"/>
      <c r="F64" s="12"/>
      <c r="G64" s="12"/>
      <c r="H64" s="12"/>
      <c r="I64" s="47" t="s">
        <v>47</v>
      </c>
      <c r="J64" s="47"/>
      <c r="K64" s="44">
        <f t="shared" si="1"/>
        <v>19</v>
      </c>
      <c r="L64" s="48">
        <v>9</v>
      </c>
      <c r="M64" s="48">
        <v>3</v>
      </c>
      <c r="N64" s="45">
        <v>2</v>
      </c>
      <c r="O64" s="45">
        <v>3</v>
      </c>
      <c r="P64" s="45">
        <v>2</v>
      </c>
      <c r="Q64" s="46"/>
      <c r="R64" s="12"/>
    </row>
    <row r="65" spans="1:18" ht="17.25" customHeight="1" x14ac:dyDescent="0.25">
      <c r="E65" s="12"/>
      <c r="F65" s="12"/>
      <c r="G65" s="12"/>
      <c r="H65" s="12"/>
      <c r="I65" s="47" t="s">
        <v>48</v>
      </c>
      <c r="J65" s="47"/>
      <c r="K65" s="44">
        <f t="shared" si="1"/>
        <v>15</v>
      </c>
      <c r="L65" s="48">
        <v>5</v>
      </c>
      <c r="M65" s="48">
        <v>3</v>
      </c>
      <c r="N65" s="45">
        <v>2</v>
      </c>
      <c r="O65" s="45">
        <v>3</v>
      </c>
      <c r="P65" s="45">
        <v>2</v>
      </c>
      <c r="Q65" s="46"/>
      <c r="R65" s="12"/>
    </row>
    <row r="66" spans="1:18" ht="17.25" customHeight="1" x14ac:dyDescent="0.25">
      <c r="E66" s="1"/>
      <c r="F66" s="12"/>
      <c r="G66" s="12"/>
      <c r="H66" s="12"/>
      <c r="I66" s="47" t="s">
        <v>49</v>
      </c>
      <c r="J66" s="47"/>
      <c r="K66" s="44">
        <f t="shared" si="1"/>
        <v>10</v>
      </c>
      <c r="L66" s="48">
        <v>2</v>
      </c>
      <c r="M66" s="48">
        <v>1</v>
      </c>
      <c r="N66" s="45">
        <v>0</v>
      </c>
      <c r="O66" s="45">
        <v>5</v>
      </c>
      <c r="P66" s="45">
        <v>2</v>
      </c>
      <c r="Q66" s="46"/>
      <c r="R66" s="12"/>
    </row>
    <row r="67" spans="1:18" ht="17.25" customHeight="1" thickBot="1" x14ac:dyDescent="0.3">
      <c r="E67" s="1"/>
      <c r="F67" s="12"/>
      <c r="G67" s="12"/>
      <c r="H67" s="12"/>
      <c r="I67" s="53" t="s">
        <v>50</v>
      </c>
      <c r="J67" s="53"/>
      <c r="K67" s="44">
        <f t="shared" si="1"/>
        <v>8</v>
      </c>
      <c r="L67" s="54">
        <v>0</v>
      </c>
      <c r="M67" s="54">
        <v>2</v>
      </c>
      <c r="N67" s="54">
        <v>3</v>
      </c>
      <c r="O67" s="54">
        <v>1</v>
      </c>
      <c r="P67" s="54">
        <v>2</v>
      </c>
      <c r="Q67" s="46"/>
      <c r="R67" s="12"/>
    </row>
    <row r="68" spans="1:18" x14ac:dyDescent="0.25">
      <c r="E68" s="1"/>
      <c r="F68" s="12"/>
      <c r="G68" s="12"/>
      <c r="H68" s="12"/>
      <c r="I68" s="55" t="s">
        <v>4</v>
      </c>
      <c r="J68" s="55"/>
      <c r="K68" s="56">
        <f>SUM(K42:K67)</f>
        <v>1239</v>
      </c>
      <c r="L68" s="57">
        <f t="shared" ref="L68:P68" si="2">SUM(L42:L67)</f>
        <v>293</v>
      </c>
      <c r="M68" s="57">
        <f t="shared" si="2"/>
        <v>223</v>
      </c>
      <c r="N68" s="57">
        <f t="shared" si="2"/>
        <v>258</v>
      </c>
      <c r="O68" s="57">
        <f t="shared" si="2"/>
        <v>233</v>
      </c>
      <c r="P68" s="57">
        <f t="shared" si="2"/>
        <v>232</v>
      </c>
    </row>
    <row r="69" spans="1:18" ht="15" customHeight="1" x14ac:dyDescent="0.15">
      <c r="B69" s="33" t="s">
        <v>19</v>
      </c>
      <c r="E69" s="1"/>
      <c r="F69" s="12"/>
      <c r="G69" s="12"/>
      <c r="H69" s="12"/>
      <c r="I69" s="33" t="s">
        <v>19</v>
      </c>
      <c r="J69" s="10"/>
      <c r="K69" s="10"/>
      <c r="L69" s="10"/>
      <c r="M69" s="10"/>
    </row>
    <row r="70" spans="1:18" ht="15" customHeight="1" x14ac:dyDescent="0.15">
      <c r="E70" s="1"/>
      <c r="F70" s="12"/>
      <c r="G70" s="12"/>
      <c r="H70" s="12"/>
      <c r="I70" s="10"/>
      <c r="J70" s="10"/>
      <c r="K70" s="10"/>
      <c r="L70" s="10"/>
      <c r="M70" s="10"/>
    </row>
    <row r="71" spans="1:18" ht="22.5" customHeight="1" x14ac:dyDescent="0.2">
      <c r="A71" s="12"/>
      <c r="B71" s="58"/>
      <c r="C71" s="58"/>
      <c r="D71" s="58"/>
      <c r="E71" s="59"/>
      <c r="F71" s="12"/>
      <c r="G71" s="12"/>
      <c r="H71" s="12"/>
      <c r="I71" s="12"/>
      <c r="J71" s="12"/>
      <c r="K71" s="12"/>
      <c r="L71" s="12"/>
      <c r="M71" s="10"/>
      <c r="N71" s="10"/>
      <c r="O71" s="10"/>
      <c r="P71" s="12"/>
      <c r="Q71" s="12"/>
      <c r="R71" s="12"/>
    </row>
    <row r="72" spans="1:18" x14ac:dyDescent="0.15">
      <c r="A72" s="12"/>
      <c r="B72" s="50"/>
      <c r="C72" s="50"/>
      <c r="D72" s="50"/>
      <c r="E72" s="50"/>
      <c r="F72" s="1"/>
      <c r="G72" s="1"/>
      <c r="H72" s="12"/>
      <c r="I72" s="12"/>
      <c r="J72" s="12"/>
      <c r="K72" s="12"/>
      <c r="L72" s="12"/>
      <c r="M72" s="12"/>
      <c r="N72" s="10"/>
      <c r="O72" s="10"/>
      <c r="P72" s="12"/>
      <c r="Q72" s="12"/>
      <c r="R72" s="12"/>
    </row>
    <row r="73" spans="1:18" x14ac:dyDescent="0.15">
      <c r="A73" s="12"/>
      <c r="B73" s="50"/>
      <c r="C73" s="50"/>
      <c r="D73" s="50"/>
      <c r="E73" s="50"/>
      <c r="F73" s="12"/>
      <c r="G73" s="60"/>
      <c r="H73" s="61"/>
      <c r="I73" s="62"/>
      <c r="J73" s="63"/>
      <c r="K73" s="38"/>
      <c r="L73" s="63"/>
      <c r="M73" s="12"/>
      <c r="N73" s="10"/>
      <c r="O73" s="10"/>
      <c r="P73" s="12"/>
      <c r="Q73" s="12"/>
      <c r="R73" s="12"/>
    </row>
    <row r="74" spans="1:18" ht="12" customHeight="1" x14ac:dyDescent="0.15">
      <c r="A74" s="12"/>
      <c r="B74" s="50"/>
      <c r="C74" s="50"/>
      <c r="D74" s="50"/>
      <c r="E74" s="50"/>
      <c r="F74" s="12"/>
      <c r="G74" s="60"/>
      <c r="H74" s="61"/>
      <c r="I74" s="62"/>
      <c r="J74" s="63"/>
      <c r="K74" s="38"/>
      <c r="L74" s="63"/>
      <c r="M74" s="12"/>
      <c r="N74" s="10"/>
      <c r="O74" s="10"/>
      <c r="P74" s="12"/>
      <c r="Q74" s="12"/>
      <c r="R74" s="12"/>
    </row>
    <row r="75" spans="1:18" ht="22.5" customHeight="1" x14ac:dyDescent="0.25">
      <c r="A75" s="12"/>
      <c r="B75" s="64" t="s">
        <v>51</v>
      </c>
      <c r="C75" s="64"/>
      <c r="D75" s="14" t="s">
        <v>4</v>
      </c>
      <c r="E75" s="65" t="s">
        <v>52</v>
      </c>
      <c r="F75" s="12"/>
      <c r="G75" s="64" t="s">
        <v>53</v>
      </c>
      <c r="H75" s="64"/>
      <c r="I75" s="64"/>
      <c r="J75" s="66" t="s">
        <v>4</v>
      </c>
      <c r="K75" s="67" t="s">
        <v>52</v>
      </c>
      <c r="L75" s="12"/>
      <c r="M75" s="68" t="s">
        <v>54</v>
      </c>
      <c r="N75" s="15" t="s">
        <v>4</v>
      </c>
      <c r="O75" s="69" t="s">
        <v>52</v>
      </c>
      <c r="P75" s="12"/>
      <c r="Q75" s="12"/>
      <c r="R75" s="12"/>
    </row>
    <row r="76" spans="1:18" ht="19.5" customHeight="1" x14ac:dyDescent="0.25">
      <c r="A76" s="12"/>
      <c r="B76" s="70" t="s">
        <v>55</v>
      </c>
      <c r="C76" s="70"/>
      <c r="D76" s="71">
        <v>82</v>
      </c>
      <c r="E76" s="72">
        <f t="shared" ref="E76:E89" si="3">D76/$D$90</f>
        <v>0.35344827586206895</v>
      </c>
      <c r="F76" s="12"/>
      <c r="G76" s="73" t="s">
        <v>56</v>
      </c>
      <c r="H76" s="74"/>
      <c r="I76" s="75"/>
      <c r="J76" s="76">
        <v>81</v>
      </c>
      <c r="K76" s="21">
        <f t="shared" ref="K76:K86" si="4">J76/$J$87</f>
        <v>0.34913793103448276</v>
      </c>
      <c r="L76" s="77"/>
      <c r="M76" s="78" t="s">
        <v>57</v>
      </c>
      <c r="N76" s="79">
        <v>194</v>
      </c>
      <c r="O76" s="80">
        <f>N76/$N$78</f>
        <v>0.83620689655172409</v>
      </c>
      <c r="P76" s="12"/>
      <c r="Q76" s="12"/>
      <c r="R76" s="12"/>
    </row>
    <row r="77" spans="1:18" ht="19.5" customHeight="1" thickBot="1" x14ac:dyDescent="0.3">
      <c r="A77" s="12"/>
      <c r="B77" s="17" t="s">
        <v>58</v>
      </c>
      <c r="C77" s="17"/>
      <c r="D77" s="81">
        <v>45</v>
      </c>
      <c r="E77" s="72">
        <f t="shared" si="3"/>
        <v>0.19396551724137931</v>
      </c>
      <c r="F77" s="12"/>
      <c r="G77" s="73" t="s">
        <v>59</v>
      </c>
      <c r="H77" s="74"/>
      <c r="I77" s="75"/>
      <c r="J77" s="76">
        <v>21</v>
      </c>
      <c r="K77" s="21">
        <f t="shared" si="4"/>
        <v>9.0517241379310345E-2</v>
      </c>
      <c r="L77" s="50"/>
      <c r="M77" s="82" t="s">
        <v>60</v>
      </c>
      <c r="N77" s="83">
        <v>38</v>
      </c>
      <c r="O77" s="84">
        <f>N77/$N$78</f>
        <v>0.16379310344827586</v>
      </c>
      <c r="P77" s="12"/>
      <c r="Q77" s="12"/>
      <c r="R77" s="12"/>
    </row>
    <row r="78" spans="1:18" ht="19.5" customHeight="1" x14ac:dyDescent="0.25">
      <c r="A78" s="12"/>
      <c r="B78" s="17" t="s">
        <v>61</v>
      </c>
      <c r="C78" s="17"/>
      <c r="D78" s="81">
        <v>15</v>
      </c>
      <c r="E78" s="72">
        <f t="shared" si="3"/>
        <v>6.4655172413793108E-2</v>
      </c>
      <c r="F78" s="12"/>
      <c r="G78" s="73" t="s">
        <v>62</v>
      </c>
      <c r="H78" s="74"/>
      <c r="I78" s="75"/>
      <c r="J78" s="76">
        <v>55</v>
      </c>
      <c r="K78" s="21">
        <f t="shared" si="4"/>
        <v>0.23706896551724138</v>
      </c>
      <c r="L78" s="50"/>
      <c r="M78" s="85" t="s">
        <v>4</v>
      </c>
      <c r="N78" s="86">
        <f>SUM(N76:N77)</f>
        <v>232</v>
      </c>
      <c r="O78" s="87">
        <f>SUM(O76:O77)</f>
        <v>1</v>
      </c>
      <c r="P78" s="12"/>
      <c r="Q78" s="12"/>
      <c r="R78" s="12"/>
    </row>
    <row r="79" spans="1:18" ht="19.5" customHeight="1" x14ac:dyDescent="0.25">
      <c r="B79" s="17" t="s">
        <v>63</v>
      </c>
      <c r="C79" s="17"/>
      <c r="D79" s="81">
        <v>5</v>
      </c>
      <c r="E79" s="72">
        <f t="shared" si="3"/>
        <v>2.1551724137931036E-2</v>
      </c>
      <c r="F79" s="12"/>
      <c r="G79" s="73" t="s">
        <v>64</v>
      </c>
      <c r="H79" s="74"/>
      <c r="I79" s="75"/>
      <c r="J79" s="76">
        <v>3</v>
      </c>
      <c r="K79" s="21">
        <f t="shared" si="4"/>
        <v>1.2931034482758621E-2</v>
      </c>
      <c r="L79" s="88"/>
      <c r="M79" s="88"/>
      <c r="P79" s="12"/>
      <c r="Q79" s="12"/>
      <c r="R79" s="12"/>
    </row>
    <row r="80" spans="1:18" ht="33" x14ac:dyDescent="0.25">
      <c r="A80" s="12"/>
      <c r="B80" s="89" t="s">
        <v>65</v>
      </c>
      <c r="C80" s="89"/>
      <c r="D80" s="81">
        <v>0</v>
      </c>
      <c r="E80" s="72">
        <f t="shared" si="3"/>
        <v>0</v>
      </c>
      <c r="F80" s="12"/>
      <c r="G80" s="73" t="s">
        <v>66</v>
      </c>
      <c r="H80" s="74"/>
      <c r="I80" s="75"/>
      <c r="J80" s="76">
        <v>4</v>
      </c>
      <c r="K80" s="21">
        <f t="shared" si="4"/>
        <v>1.7241379310344827E-2</v>
      </c>
      <c r="L80" s="90"/>
      <c r="M80" s="90"/>
      <c r="P80" s="12"/>
      <c r="Q80" s="12"/>
      <c r="R80" s="12"/>
    </row>
    <row r="81" spans="2:18" ht="19.5" customHeight="1" x14ac:dyDescent="0.25">
      <c r="B81" s="17" t="s">
        <v>67</v>
      </c>
      <c r="C81" s="17"/>
      <c r="D81" s="81">
        <v>0</v>
      </c>
      <c r="E81" s="72">
        <f t="shared" si="3"/>
        <v>0</v>
      </c>
      <c r="F81" s="12"/>
      <c r="G81" s="73" t="s">
        <v>68</v>
      </c>
      <c r="H81" s="74"/>
      <c r="I81" s="75"/>
      <c r="J81" s="76">
        <v>41</v>
      </c>
      <c r="K81" s="21">
        <f t="shared" si="4"/>
        <v>0.17672413793103448</v>
      </c>
      <c r="L81" s="91"/>
      <c r="M81" s="63"/>
      <c r="P81" s="12"/>
      <c r="Q81" s="12"/>
      <c r="R81" s="12"/>
    </row>
    <row r="82" spans="2:18" ht="19.5" customHeight="1" x14ac:dyDescent="0.25">
      <c r="B82" s="17" t="s">
        <v>69</v>
      </c>
      <c r="C82" s="17"/>
      <c r="D82" s="81">
        <v>1</v>
      </c>
      <c r="E82" s="72">
        <f t="shared" si="3"/>
        <v>4.3103448275862068E-3</v>
      </c>
      <c r="F82" s="12"/>
      <c r="G82" s="73" t="s">
        <v>70</v>
      </c>
      <c r="H82" s="74"/>
      <c r="I82" s="75"/>
      <c r="J82" s="76">
        <v>1</v>
      </c>
      <c r="K82" s="21">
        <f t="shared" si="4"/>
        <v>4.3103448275862068E-3</v>
      </c>
      <c r="L82" s="91"/>
      <c r="M82" s="63"/>
      <c r="P82" s="12"/>
      <c r="Q82" s="12"/>
      <c r="R82" s="12"/>
    </row>
    <row r="83" spans="2:18" ht="19.5" customHeight="1" x14ac:dyDescent="0.25">
      <c r="B83" s="17" t="s">
        <v>71</v>
      </c>
      <c r="C83" s="17"/>
      <c r="D83" s="81">
        <v>0</v>
      </c>
      <c r="E83" s="72">
        <f t="shared" si="3"/>
        <v>0</v>
      </c>
      <c r="F83" s="12"/>
      <c r="G83" s="73" t="s">
        <v>72</v>
      </c>
      <c r="H83" s="74"/>
      <c r="I83" s="75"/>
      <c r="J83" s="76">
        <v>5</v>
      </c>
      <c r="K83" s="21">
        <f t="shared" si="4"/>
        <v>2.1551724137931036E-2</v>
      </c>
      <c r="L83" s="91"/>
      <c r="M83" s="63"/>
      <c r="P83" s="12"/>
      <c r="Q83" s="12"/>
      <c r="R83" s="12"/>
    </row>
    <row r="84" spans="2:18" ht="19.5" customHeight="1" x14ac:dyDescent="0.25">
      <c r="B84" s="17" t="s">
        <v>73</v>
      </c>
      <c r="C84" s="17"/>
      <c r="D84" s="81">
        <v>2</v>
      </c>
      <c r="E84" s="72">
        <f t="shared" si="3"/>
        <v>8.6206896551724137E-3</v>
      </c>
      <c r="F84" s="12"/>
      <c r="G84" s="73" t="s">
        <v>74</v>
      </c>
      <c r="H84" s="74"/>
      <c r="I84" s="75"/>
      <c r="J84" s="76">
        <v>1</v>
      </c>
      <c r="K84" s="21">
        <f t="shared" si="4"/>
        <v>4.3103448275862068E-3</v>
      </c>
      <c r="L84" s="91"/>
      <c r="M84" s="63"/>
      <c r="P84" s="12"/>
      <c r="Q84" s="12"/>
      <c r="R84" s="12"/>
    </row>
    <row r="85" spans="2:18" ht="19.5" customHeight="1" x14ac:dyDescent="0.25">
      <c r="B85" s="17" t="s">
        <v>75</v>
      </c>
      <c r="C85" s="17"/>
      <c r="D85" s="92">
        <v>21</v>
      </c>
      <c r="E85" s="72">
        <f t="shared" si="3"/>
        <v>9.0517241379310345E-2</v>
      </c>
      <c r="F85" s="12"/>
      <c r="G85" s="73" t="s">
        <v>76</v>
      </c>
      <c r="H85" s="74"/>
      <c r="I85" s="75"/>
      <c r="J85" s="76">
        <v>8</v>
      </c>
      <c r="K85" s="21">
        <f t="shared" si="4"/>
        <v>3.4482758620689655E-2</v>
      </c>
      <c r="L85" s="91"/>
      <c r="M85" s="63"/>
      <c r="P85" s="12"/>
      <c r="Q85" s="12"/>
      <c r="R85" s="12"/>
    </row>
    <row r="86" spans="2:18" ht="19.5" customHeight="1" thickBot="1" x14ac:dyDescent="0.3">
      <c r="B86" s="17" t="s">
        <v>77</v>
      </c>
      <c r="C86" s="17"/>
      <c r="D86" s="81">
        <v>12</v>
      </c>
      <c r="E86" s="72">
        <f t="shared" si="3"/>
        <v>5.1724137931034482E-2</v>
      </c>
      <c r="F86" s="12"/>
      <c r="G86" s="73" t="s">
        <v>78</v>
      </c>
      <c r="H86" s="74"/>
      <c r="I86" s="75"/>
      <c r="J86" s="76">
        <v>12</v>
      </c>
      <c r="K86" s="21">
        <f t="shared" si="4"/>
        <v>5.1724137931034482E-2</v>
      </c>
      <c r="L86" s="91"/>
      <c r="M86" s="63"/>
      <c r="P86" s="12"/>
      <c r="Q86" s="12"/>
      <c r="R86" s="12"/>
    </row>
    <row r="87" spans="2:18" ht="19.5" customHeight="1" x14ac:dyDescent="0.25">
      <c r="B87" s="17" t="s">
        <v>79</v>
      </c>
      <c r="C87" s="17"/>
      <c r="D87" s="81">
        <v>16</v>
      </c>
      <c r="E87" s="72">
        <f t="shared" si="3"/>
        <v>6.8965517241379309E-2</v>
      </c>
      <c r="F87" s="93"/>
      <c r="G87" s="94" t="s">
        <v>4</v>
      </c>
      <c r="H87" s="94"/>
      <c r="I87" s="94"/>
      <c r="J87" s="24">
        <f>SUM(J76:J86)</f>
        <v>232</v>
      </c>
      <c r="K87" s="87">
        <f>SUM(K76:K86)</f>
        <v>1</v>
      </c>
      <c r="P87" s="12"/>
      <c r="Q87" s="12"/>
      <c r="R87" s="12"/>
    </row>
    <row r="88" spans="2:18" ht="19.5" customHeight="1" x14ac:dyDescent="0.25">
      <c r="B88" s="17" t="s">
        <v>80</v>
      </c>
      <c r="C88" s="17"/>
      <c r="D88" s="81">
        <v>32</v>
      </c>
      <c r="E88" s="72">
        <f t="shared" si="3"/>
        <v>0.13793103448275862</v>
      </c>
      <c r="F88" s="95"/>
      <c r="P88" s="12"/>
      <c r="Q88" s="12"/>
      <c r="R88" s="12"/>
    </row>
    <row r="89" spans="2:18" ht="19.5" customHeight="1" thickBot="1" x14ac:dyDescent="0.3">
      <c r="B89" s="17" t="s">
        <v>81</v>
      </c>
      <c r="D89" s="81">
        <v>1</v>
      </c>
      <c r="E89" s="72">
        <f t="shared" si="3"/>
        <v>4.3103448275862068E-3</v>
      </c>
      <c r="F89" s="95"/>
      <c r="P89" s="12"/>
      <c r="Q89" s="12"/>
      <c r="R89" s="12"/>
    </row>
    <row r="90" spans="2:18" ht="19.5" customHeight="1" x14ac:dyDescent="0.25">
      <c r="B90" s="23" t="s">
        <v>4</v>
      </c>
      <c r="C90" s="23"/>
      <c r="D90" s="24">
        <f>SUM(D76:D89)</f>
        <v>232</v>
      </c>
      <c r="E90" s="87">
        <f>SUM(E76:E89)</f>
        <v>1.0000000000000002</v>
      </c>
      <c r="F90" s="95"/>
      <c r="P90" s="12"/>
      <c r="Q90" s="12"/>
      <c r="R90" s="12"/>
    </row>
    <row r="91" spans="2:18" x14ac:dyDescent="0.25">
      <c r="F91" s="95"/>
      <c r="P91" s="12"/>
      <c r="Q91" s="12"/>
      <c r="R91" s="12"/>
    </row>
    <row r="92" spans="2:18" x14ac:dyDescent="0.25">
      <c r="B92" s="96"/>
      <c r="C92" s="97"/>
      <c r="D92" s="97"/>
      <c r="E92" s="97"/>
      <c r="F92" s="12"/>
      <c r="G92" s="98"/>
      <c r="P92" s="12"/>
      <c r="Q92" s="12"/>
      <c r="R92" s="12"/>
    </row>
    <row r="93" spans="2:18" x14ac:dyDescent="0.25">
      <c r="B93" s="96"/>
      <c r="C93" s="97"/>
      <c r="D93" s="97"/>
      <c r="E93" s="97"/>
      <c r="F93" s="12"/>
      <c r="G93" s="98"/>
      <c r="P93" s="12"/>
      <c r="Q93" s="12"/>
      <c r="R93" s="12"/>
    </row>
    <row r="94" spans="2:18" ht="27.75" customHeight="1" x14ac:dyDescent="0.25">
      <c r="B94" s="12"/>
      <c r="C94" s="12"/>
      <c r="D94" s="12"/>
      <c r="E94" s="38"/>
      <c r="F94" s="38"/>
      <c r="G94" s="38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spans="2:18" ht="27" customHeight="1" x14ac:dyDescent="0.25">
      <c r="B95" s="99"/>
      <c r="C95" s="99"/>
      <c r="D95" s="99"/>
      <c r="E95" s="100"/>
      <c r="F95" s="100"/>
      <c r="G95" s="100"/>
      <c r="H95" s="50"/>
      <c r="I95" s="12"/>
      <c r="J95" s="12"/>
      <c r="K95" s="99"/>
      <c r="L95" s="99"/>
      <c r="M95" s="99"/>
      <c r="N95" s="99"/>
      <c r="O95" s="99"/>
      <c r="P95" s="12"/>
      <c r="Q95" s="12"/>
      <c r="R95" s="12"/>
    </row>
    <row r="96" spans="2:18" ht="21.75" customHeight="1" x14ac:dyDescent="0.25">
      <c r="B96" s="99"/>
      <c r="C96" s="99"/>
      <c r="D96" s="99"/>
      <c r="E96" s="100"/>
      <c r="F96" s="100"/>
      <c r="G96" s="100"/>
      <c r="H96" s="50"/>
      <c r="I96" s="12"/>
      <c r="J96" s="12"/>
      <c r="K96" s="99"/>
      <c r="L96" s="99"/>
      <c r="M96" s="99"/>
      <c r="N96" s="99"/>
      <c r="O96" s="99"/>
      <c r="P96" s="12"/>
      <c r="Q96" s="12"/>
      <c r="R96" s="12"/>
    </row>
    <row r="97" spans="2:22" ht="23.25" customHeight="1" x14ac:dyDescent="0.25">
      <c r="B97" s="101" t="s">
        <v>82</v>
      </c>
      <c r="C97" s="102" t="s">
        <v>4</v>
      </c>
      <c r="D97" s="103" t="s">
        <v>52</v>
      </c>
      <c r="E97" s="38"/>
      <c r="F97" s="1"/>
      <c r="G97" s="22" t="s">
        <v>83</v>
      </c>
      <c r="H97" s="22"/>
      <c r="I97" s="12"/>
      <c r="J97" s="12"/>
      <c r="K97" s="13" t="s">
        <v>84</v>
      </c>
      <c r="L97" s="13"/>
      <c r="M97" s="104" t="s">
        <v>4</v>
      </c>
      <c r="N97" s="105" t="s">
        <v>52</v>
      </c>
      <c r="O97" s="106"/>
      <c r="P97" s="12"/>
      <c r="Q97" s="12"/>
      <c r="R97" s="12"/>
    </row>
    <row r="98" spans="2:22" ht="19.5" customHeight="1" x14ac:dyDescent="0.25">
      <c r="B98" s="107" t="s">
        <v>85</v>
      </c>
      <c r="C98" s="108">
        <v>0</v>
      </c>
      <c r="D98" s="109">
        <f t="shared" ref="D98:D104" si="5">C98/$C$105</f>
        <v>0</v>
      </c>
      <c r="E98" s="38"/>
      <c r="F98" s="1"/>
      <c r="G98" s="110">
        <f>SUM(D98:D101)</f>
        <v>6.8965517241379309E-2</v>
      </c>
      <c r="H98" s="12"/>
      <c r="I98" s="12"/>
      <c r="J98" s="12"/>
      <c r="K98" s="111" t="s">
        <v>86</v>
      </c>
      <c r="L98" s="112"/>
      <c r="M98" s="113">
        <v>222</v>
      </c>
      <c r="N98" s="114">
        <f>M98/$M$100</f>
        <v>0.9568965517241379</v>
      </c>
      <c r="O98" s="115"/>
      <c r="P98" s="12"/>
      <c r="Q98" s="12"/>
      <c r="R98" s="12"/>
    </row>
    <row r="99" spans="2:22" ht="19.5" customHeight="1" thickBot="1" x14ac:dyDescent="0.3">
      <c r="B99" s="107" t="s">
        <v>87</v>
      </c>
      <c r="C99" s="108">
        <v>0</v>
      </c>
      <c r="D99" s="109">
        <f t="shared" si="5"/>
        <v>0</v>
      </c>
      <c r="E99" s="38"/>
      <c r="F99" s="1"/>
      <c r="H99" s="12"/>
      <c r="I99" s="12"/>
      <c r="J99" s="12"/>
      <c r="K99" s="116" t="s">
        <v>88</v>
      </c>
      <c r="L99" s="117"/>
      <c r="M99" s="118">
        <v>10</v>
      </c>
      <c r="N99" s="119">
        <f>M99/$M$100</f>
        <v>4.3103448275862072E-2</v>
      </c>
      <c r="O99" s="115"/>
      <c r="P99" s="12"/>
      <c r="Q99" s="12"/>
      <c r="R99" s="12"/>
    </row>
    <row r="100" spans="2:22" ht="19.5" customHeight="1" x14ac:dyDescent="0.25">
      <c r="B100" s="107" t="s">
        <v>89</v>
      </c>
      <c r="C100" s="108">
        <v>2</v>
      </c>
      <c r="D100" s="109">
        <f t="shared" si="5"/>
        <v>8.6206896551724137E-3</v>
      </c>
      <c r="E100" s="38"/>
      <c r="F100" s="1"/>
      <c r="G100" s="1"/>
      <c r="H100" s="120"/>
      <c r="I100" s="121" t="s">
        <v>90</v>
      </c>
      <c r="J100" s="12"/>
      <c r="K100" s="122" t="s">
        <v>4</v>
      </c>
      <c r="L100" s="122"/>
      <c r="M100" s="123">
        <f>SUM(M98:M99)</f>
        <v>232</v>
      </c>
      <c r="N100" s="124">
        <f>SUM(N98:N99)</f>
        <v>1</v>
      </c>
      <c r="O100" s="125"/>
      <c r="P100" s="12"/>
      <c r="Q100" s="12"/>
      <c r="R100" s="12"/>
    </row>
    <row r="101" spans="2:22" ht="23.25" customHeight="1" x14ac:dyDescent="0.25">
      <c r="B101" s="107" t="s">
        <v>91</v>
      </c>
      <c r="C101" s="108">
        <v>14</v>
      </c>
      <c r="D101" s="109">
        <f t="shared" si="5"/>
        <v>6.0344827586206899E-2</v>
      </c>
      <c r="E101" s="38"/>
      <c r="F101" s="1"/>
      <c r="G101" s="1"/>
      <c r="I101" s="110">
        <f>SUM(D102:D103)</f>
        <v>0.90517241379310343</v>
      </c>
      <c r="J101" s="12"/>
      <c r="N101" s="2"/>
      <c r="O101" s="126"/>
      <c r="P101" s="12"/>
      <c r="Q101" s="12"/>
      <c r="R101" s="12"/>
    </row>
    <row r="102" spans="2:22" ht="22.5" customHeight="1" x14ac:dyDescent="0.25">
      <c r="B102" s="107" t="s">
        <v>92</v>
      </c>
      <c r="C102" s="108">
        <v>89</v>
      </c>
      <c r="D102" s="109">
        <f t="shared" si="5"/>
        <v>0.38362068965517243</v>
      </c>
      <c r="E102" s="38"/>
      <c r="F102" s="1"/>
      <c r="G102" s="127"/>
      <c r="H102" s="12"/>
      <c r="I102" s="12"/>
      <c r="J102" s="12"/>
      <c r="K102" s="12"/>
      <c r="L102" s="50"/>
      <c r="M102" s="50"/>
      <c r="N102" s="38"/>
      <c r="O102" s="52"/>
      <c r="P102" s="12"/>
      <c r="Q102" s="12"/>
      <c r="R102" s="12"/>
    </row>
    <row r="103" spans="2:22" ht="19.5" customHeight="1" x14ac:dyDescent="0.25">
      <c r="B103" s="107" t="s">
        <v>93</v>
      </c>
      <c r="C103" s="108">
        <v>121</v>
      </c>
      <c r="D103" s="109">
        <f t="shared" si="5"/>
        <v>0.52155172413793105</v>
      </c>
      <c r="E103" s="38"/>
      <c r="F103" s="1"/>
      <c r="G103" s="127" t="s">
        <v>94</v>
      </c>
      <c r="H103" s="12"/>
      <c r="I103" s="12"/>
      <c r="J103" s="12"/>
      <c r="K103" s="13" t="s">
        <v>95</v>
      </c>
      <c r="L103" s="13"/>
      <c r="M103" s="104" t="s">
        <v>4</v>
      </c>
      <c r="N103" s="105" t="s">
        <v>52</v>
      </c>
      <c r="O103" s="106"/>
      <c r="P103" s="12"/>
      <c r="Q103" s="12"/>
      <c r="R103" s="12"/>
    </row>
    <row r="104" spans="2:22" ht="19.5" customHeight="1" thickBot="1" x14ac:dyDescent="0.3">
      <c r="B104" s="128" t="s">
        <v>96</v>
      </c>
      <c r="C104" s="83">
        <v>6</v>
      </c>
      <c r="D104" s="109">
        <f t="shared" si="5"/>
        <v>2.5862068965517241E-2</v>
      </c>
      <c r="E104" s="38"/>
      <c r="F104" s="1"/>
      <c r="G104" s="110">
        <f>SUM(D104)</f>
        <v>2.5862068965517241E-2</v>
      </c>
      <c r="H104" s="12"/>
      <c r="I104" s="12"/>
      <c r="J104" s="12"/>
      <c r="K104" s="111" t="s">
        <v>97</v>
      </c>
      <c r="L104" s="129"/>
      <c r="M104" s="113">
        <v>50</v>
      </c>
      <c r="N104" s="114">
        <f>M104/$M$107</f>
        <v>0.21551724137931033</v>
      </c>
      <c r="O104" s="115"/>
      <c r="P104" s="12"/>
      <c r="Q104" s="12"/>
      <c r="R104" s="12"/>
    </row>
    <row r="105" spans="2:22" ht="19.5" customHeight="1" x14ac:dyDescent="0.25">
      <c r="B105" s="130" t="s">
        <v>4</v>
      </c>
      <c r="C105" s="131">
        <f>SUM(C98:C104)</f>
        <v>232</v>
      </c>
      <c r="D105" s="132">
        <f>SUM(D98:D104)</f>
        <v>1</v>
      </c>
      <c r="E105" s="38"/>
      <c r="H105" s="12"/>
      <c r="I105" s="12"/>
      <c r="J105" s="12"/>
      <c r="K105" s="111" t="s">
        <v>98</v>
      </c>
      <c r="L105" s="129"/>
      <c r="M105" s="113">
        <v>143</v>
      </c>
      <c r="N105" s="114">
        <f t="shared" ref="N105:N106" si="6">M105/$M$107</f>
        <v>0.61637931034482762</v>
      </c>
      <c r="O105" s="115"/>
      <c r="P105" s="12"/>
      <c r="Q105" s="12"/>
      <c r="R105" s="12"/>
    </row>
    <row r="106" spans="2:22" ht="19.5" customHeight="1" thickBot="1" x14ac:dyDescent="0.3">
      <c r="B106" s="133"/>
      <c r="C106" s="133"/>
      <c r="D106" s="134"/>
      <c r="E106" s="135"/>
      <c r="H106" s="12"/>
      <c r="I106" s="12"/>
      <c r="J106" s="12"/>
      <c r="K106" s="136" t="s">
        <v>99</v>
      </c>
      <c r="L106" s="137"/>
      <c r="M106" s="138">
        <v>39</v>
      </c>
      <c r="N106" s="114">
        <f t="shared" si="6"/>
        <v>0.16810344827586207</v>
      </c>
      <c r="O106" s="115"/>
      <c r="P106" s="12"/>
      <c r="Q106" s="12"/>
      <c r="R106" s="12"/>
    </row>
    <row r="107" spans="2:22" ht="19.5" customHeight="1" x14ac:dyDescent="0.25">
      <c r="B107" s="133"/>
      <c r="C107" s="133"/>
      <c r="D107" s="134"/>
      <c r="E107" s="135"/>
      <c r="H107" s="12"/>
      <c r="I107" s="12"/>
      <c r="J107" s="12"/>
      <c r="K107" s="139" t="s">
        <v>4</v>
      </c>
      <c r="L107" s="139"/>
      <c r="M107" s="123">
        <f>SUM(M104:M106)</f>
        <v>232</v>
      </c>
      <c r="N107" s="140">
        <f>SUM(N104:N106)</f>
        <v>1</v>
      </c>
      <c r="O107" s="125"/>
      <c r="P107" s="12"/>
      <c r="Q107" s="12"/>
      <c r="R107" s="12"/>
    </row>
    <row r="108" spans="2:22" x14ac:dyDescent="0.25">
      <c r="B108" s="12"/>
      <c r="C108" s="12"/>
      <c r="D108" s="12"/>
      <c r="E108" s="38"/>
      <c r="F108" s="38"/>
      <c r="G108" s="38"/>
      <c r="H108" s="12"/>
      <c r="I108" s="12"/>
      <c r="J108" s="12"/>
      <c r="P108" s="12"/>
      <c r="Q108" s="12"/>
      <c r="R108" s="12"/>
    </row>
    <row r="109" spans="2:22" ht="15.75" customHeight="1" x14ac:dyDescent="0.25">
      <c r="B109" s="99"/>
      <c r="C109" s="99"/>
      <c r="D109" s="99"/>
      <c r="E109" s="99"/>
      <c r="F109" s="99"/>
      <c r="G109" s="141"/>
      <c r="H109" s="12"/>
      <c r="I109" s="12"/>
      <c r="J109" s="12"/>
      <c r="P109" s="12"/>
      <c r="Q109" s="12"/>
      <c r="R109" s="12"/>
    </row>
    <row r="110" spans="2:22" ht="33" customHeight="1" x14ac:dyDescent="0.25">
      <c r="B110" s="141"/>
      <c r="C110" s="141"/>
      <c r="D110" s="141"/>
      <c r="E110" s="141"/>
      <c r="F110" s="141"/>
      <c r="G110" s="141"/>
      <c r="H110" s="12"/>
      <c r="I110" s="142"/>
      <c r="J110" s="12"/>
      <c r="K110" s="143"/>
      <c r="L110" s="12"/>
      <c r="M110" s="144"/>
      <c r="N110" s="145"/>
      <c r="O110" s="146"/>
      <c r="P110" s="12"/>
      <c r="Q110" s="12"/>
      <c r="R110" s="12"/>
    </row>
    <row r="111" spans="2:22" ht="21.75" customHeight="1" x14ac:dyDescent="0.25">
      <c r="B111" s="147" t="s">
        <v>100</v>
      </c>
      <c r="C111" s="147"/>
      <c r="D111" s="147"/>
      <c r="E111" s="102" t="s">
        <v>4</v>
      </c>
      <c r="F111" s="103" t="s">
        <v>52</v>
      </c>
      <c r="G111" s="12"/>
      <c r="H111" s="88"/>
      <c r="I111" s="88"/>
      <c r="J111" s="12"/>
      <c r="K111" s="148"/>
      <c r="L111" s="12"/>
      <c r="M111" s="12"/>
      <c r="N111" s="12"/>
      <c r="O111" s="12"/>
      <c r="P111" s="12"/>
      <c r="Q111" s="12"/>
      <c r="R111" s="12"/>
    </row>
    <row r="112" spans="2:22" ht="15" customHeight="1" x14ac:dyDescent="0.25">
      <c r="B112" s="149" t="s">
        <v>101</v>
      </c>
      <c r="C112" s="150"/>
      <c r="D112" s="150"/>
      <c r="E112" s="151">
        <v>21</v>
      </c>
      <c r="F112" s="152">
        <f t="shared" ref="F112:F149" si="7">E112/$E$150</f>
        <v>9.0517241379310345E-2</v>
      </c>
      <c r="G112" s="12"/>
      <c r="H112" s="12"/>
      <c r="I112" s="12"/>
      <c r="J112" s="12"/>
      <c r="K112" s="12"/>
      <c r="L112" s="12"/>
      <c r="M112" s="12"/>
      <c r="N112" s="12"/>
      <c r="O112" s="12"/>
      <c r="V112" s="12"/>
    </row>
    <row r="113" spans="1:22" ht="15" customHeight="1" x14ac:dyDescent="0.25">
      <c r="B113" s="149" t="s">
        <v>102</v>
      </c>
      <c r="C113" s="150"/>
      <c r="D113" s="150"/>
      <c r="E113" s="151">
        <v>74</v>
      </c>
      <c r="F113" s="152">
        <f t="shared" si="7"/>
        <v>0.31896551724137934</v>
      </c>
      <c r="G113" s="12"/>
      <c r="H113" s="12"/>
      <c r="I113" s="12"/>
      <c r="J113" s="12"/>
      <c r="K113" s="12"/>
      <c r="L113" s="12"/>
      <c r="M113" s="12"/>
      <c r="N113" s="12"/>
      <c r="O113" s="12"/>
      <c r="V113" s="12"/>
    </row>
    <row r="114" spans="1:22" ht="15" customHeight="1" x14ac:dyDescent="0.25">
      <c r="B114" s="149" t="s">
        <v>103</v>
      </c>
      <c r="C114" s="150"/>
      <c r="D114" s="150"/>
      <c r="E114" s="151">
        <v>14</v>
      </c>
      <c r="F114" s="152">
        <f t="shared" si="7"/>
        <v>6.0344827586206899E-2</v>
      </c>
      <c r="G114" s="12"/>
      <c r="H114" s="12"/>
      <c r="I114" s="12"/>
      <c r="J114" s="12"/>
      <c r="K114" s="12"/>
      <c r="L114" s="12"/>
      <c r="M114" s="12"/>
      <c r="N114" s="12"/>
      <c r="O114" s="12"/>
      <c r="V114" s="12"/>
    </row>
    <row r="115" spans="1:22" ht="15" customHeight="1" x14ac:dyDescent="0.25">
      <c r="B115" s="153" t="s">
        <v>104</v>
      </c>
      <c r="C115" s="154"/>
      <c r="D115" s="154"/>
      <c r="E115" s="155">
        <v>1</v>
      </c>
      <c r="F115" s="152">
        <f t="shared" si="7"/>
        <v>4.3103448275862068E-3</v>
      </c>
      <c r="G115" s="12"/>
      <c r="H115" s="12"/>
      <c r="I115" s="12"/>
      <c r="J115" s="12"/>
      <c r="K115" s="12"/>
      <c r="L115" s="12"/>
      <c r="M115" s="12"/>
      <c r="N115" s="12"/>
      <c r="O115" s="12"/>
      <c r="V115" s="12"/>
    </row>
    <row r="116" spans="1:22" ht="15" customHeight="1" x14ac:dyDescent="0.25">
      <c r="A116" s="1">
        <v>1</v>
      </c>
      <c r="B116" s="156" t="s">
        <v>105</v>
      </c>
      <c r="C116" s="157"/>
      <c r="D116" s="157"/>
      <c r="E116" s="158">
        <v>1</v>
      </c>
      <c r="F116" s="152">
        <f t="shared" si="7"/>
        <v>4.3103448275862068E-3</v>
      </c>
      <c r="G116" s="12"/>
      <c r="H116" s="12"/>
      <c r="I116" s="12"/>
      <c r="J116" s="12"/>
      <c r="K116" s="12"/>
      <c r="L116" s="12"/>
      <c r="M116" s="12"/>
      <c r="N116" s="12"/>
      <c r="O116" s="12"/>
      <c r="V116" s="12"/>
    </row>
    <row r="117" spans="1:22" ht="15" customHeight="1" x14ac:dyDescent="0.25">
      <c r="B117" s="156" t="s">
        <v>106</v>
      </c>
      <c r="C117" s="157"/>
      <c r="D117" s="157"/>
      <c r="E117" s="158">
        <v>75</v>
      </c>
      <c r="F117" s="152">
        <f t="shared" si="7"/>
        <v>0.32327586206896552</v>
      </c>
      <c r="G117" s="12"/>
      <c r="H117" s="12"/>
      <c r="I117" s="159"/>
      <c r="J117" s="12"/>
      <c r="K117" s="12"/>
      <c r="L117" s="12"/>
      <c r="M117" s="12"/>
      <c r="N117" s="12"/>
      <c r="O117" s="12"/>
      <c r="V117" s="12"/>
    </row>
    <row r="118" spans="1:22" ht="15" customHeight="1" x14ac:dyDescent="0.25">
      <c r="B118" s="156" t="s">
        <v>107</v>
      </c>
      <c r="C118" s="157"/>
      <c r="D118" s="157"/>
      <c r="E118" s="158">
        <v>16</v>
      </c>
      <c r="F118" s="152">
        <f t="shared" si="7"/>
        <v>6.8965517241379309E-2</v>
      </c>
      <c r="G118" s="12"/>
      <c r="H118" s="160"/>
      <c r="I118" s="161"/>
      <c r="J118" s="162"/>
      <c r="K118" s="12"/>
      <c r="L118" s="12"/>
      <c r="M118" s="12"/>
      <c r="N118" s="12"/>
      <c r="O118" s="12"/>
      <c r="V118" s="12"/>
    </row>
    <row r="119" spans="1:22" ht="15" customHeight="1" x14ac:dyDescent="0.25">
      <c r="B119" s="156" t="s">
        <v>108</v>
      </c>
      <c r="C119" s="157"/>
      <c r="D119" s="157"/>
      <c r="E119" s="158">
        <v>0</v>
      </c>
      <c r="F119" s="152">
        <f t="shared" si="7"/>
        <v>0</v>
      </c>
      <c r="G119" s="12"/>
      <c r="H119" s="12"/>
      <c r="I119" s="163"/>
      <c r="J119" s="162"/>
      <c r="K119" s="12"/>
      <c r="L119" s="12"/>
      <c r="M119" s="12"/>
      <c r="N119" s="12"/>
      <c r="O119" s="12"/>
      <c r="V119" s="12"/>
    </row>
    <row r="120" spans="1:22" ht="15" customHeight="1" x14ac:dyDescent="0.25">
      <c r="B120" s="156" t="s">
        <v>109</v>
      </c>
      <c r="C120" s="157"/>
      <c r="D120" s="157"/>
      <c r="E120" s="158">
        <v>2</v>
      </c>
      <c r="F120" s="152">
        <f t="shared" si="7"/>
        <v>8.6206896551724137E-3</v>
      </c>
      <c r="G120" s="12"/>
      <c r="H120" s="160"/>
      <c r="I120" s="164"/>
      <c r="J120" s="162"/>
      <c r="K120" s="12"/>
      <c r="L120" s="12"/>
      <c r="M120" s="12"/>
      <c r="N120" s="12"/>
      <c r="O120" s="12"/>
      <c r="V120" s="12"/>
    </row>
    <row r="121" spans="1:22" ht="15" customHeight="1" x14ac:dyDescent="0.25">
      <c r="B121" s="153" t="s">
        <v>110</v>
      </c>
      <c r="C121" s="154"/>
      <c r="D121" s="154"/>
      <c r="E121" s="155">
        <v>4</v>
      </c>
      <c r="F121" s="152">
        <f t="shared" si="7"/>
        <v>1.7241379310344827E-2</v>
      </c>
      <c r="G121" s="12"/>
      <c r="H121" s="12"/>
      <c r="I121" s="163"/>
      <c r="J121" s="162"/>
      <c r="K121" s="12"/>
      <c r="L121" s="12"/>
      <c r="M121" s="12"/>
      <c r="N121" s="12"/>
      <c r="O121" s="12"/>
      <c r="V121" s="12"/>
    </row>
    <row r="122" spans="1:22" ht="15" customHeight="1" x14ac:dyDescent="0.25">
      <c r="B122" s="153" t="s">
        <v>111</v>
      </c>
      <c r="C122" s="154"/>
      <c r="D122" s="154"/>
      <c r="E122" s="155">
        <v>1</v>
      </c>
      <c r="F122" s="152">
        <f t="shared" si="7"/>
        <v>4.3103448275862068E-3</v>
      </c>
      <c r="G122" s="12"/>
      <c r="H122" s="12"/>
      <c r="I122" s="52"/>
      <c r="J122" s="52"/>
      <c r="K122" s="12"/>
      <c r="L122" s="12"/>
      <c r="M122" s="12"/>
      <c r="N122" s="12"/>
      <c r="O122" s="12"/>
      <c r="V122" s="12"/>
    </row>
    <row r="123" spans="1:22" ht="15" customHeight="1" x14ac:dyDescent="0.25">
      <c r="B123" s="153" t="s">
        <v>112</v>
      </c>
      <c r="C123" s="154"/>
      <c r="D123" s="154"/>
      <c r="E123" s="155">
        <v>0</v>
      </c>
      <c r="F123" s="152">
        <f t="shared" si="7"/>
        <v>0</v>
      </c>
      <c r="G123" s="12"/>
      <c r="H123" s="12"/>
      <c r="I123" s="12"/>
      <c r="J123" s="12"/>
      <c r="K123" s="12"/>
      <c r="L123" s="12"/>
      <c r="M123" s="12"/>
      <c r="N123" s="12"/>
      <c r="O123" s="12"/>
      <c r="V123" s="12"/>
    </row>
    <row r="124" spans="1:22" ht="15" customHeight="1" x14ac:dyDescent="0.25">
      <c r="B124" s="153" t="s">
        <v>113</v>
      </c>
      <c r="C124" s="154"/>
      <c r="D124" s="154"/>
      <c r="E124" s="155">
        <v>0</v>
      </c>
      <c r="F124" s="152">
        <f t="shared" si="7"/>
        <v>0</v>
      </c>
      <c r="G124" s="12"/>
      <c r="H124" s="12"/>
      <c r="I124" s="12"/>
      <c r="J124" s="12"/>
      <c r="K124" s="12"/>
      <c r="L124" s="12"/>
      <c r="M124" s="12"/>
      <c r="N124" s="12"/>
      <c r="O124" s="12"/>
      <c r="V124" s="12"/>
    </row>
    <row r="125" spans="1:22" ht="15" customHeight="1" x14ac:dyDescent="0.25">
      <c r="B125" s="153" t="s">
        <v>114</v>
      </c>
      <c r="C125" s="154"/>
      <c r="D125" s="154"/>
      <c r="E125" s="155">
        <v>0</v>
      </c>
      <c r="F125" s="152">
        <f t="shared" si="7"/>
        <v>0</v>
      </c>
      <c r="G125" s="12"/>
      <c r="L125" s="12"/>
      <c r="M125" s="12"/>
      <c r="N125" s="12"/>
      <c r="O125" s="12"/>
      <c r="V125" s="12"/>
    </row>
    <row r="126" spans="1:22" ht="15" customHeight="1" x14ac:dyDescent="0.25">
      <c r="B126" s="153" t="s">
        <v>115</v>
      </c>
      <c r="C126" s="154"/>
      <c r="D126" s="154"/>
      <c r="E126" s="155">
        <v>1</v>
      </c>
      <c r="F126" s="152">
        <f t="shared" si="7"/>
        <v>4.3103448275862068E-3</v>
      </c>
      <c r="G126" s="12"/>
      <c r="J126" s="12"/>
      <c r="K126" s="12"/>
      <c r="L126" s="12"/>
      <c r="M126" s="12"/>
      <c r="V126" s="12"/>
    </row>
    <row r="127" spans="1:22" ht="15" customHeight="1" x14ac:dyDescent="0.25">
      <c r="B127" s="153" t="s">
        <v>116</v>
      </c>
      <c r="C127" s="154"/>
      <c r="D127" s="154"/>
      <c r="E127" s="155">
        <v>0</v>
      </c>
      <c r="F127" s="152">
        <f t="shared" si="7"/>
        <v>0</v>
      </c>
      <c r="G127" s="12"/>
      <c r="J127" s="12"/>
      <c r="V127" s="12"/>
    </row>
    <row r="128" spans="1:22" x14ac:dyDescent="0.25">
      <c r="B128" s="153" t="s">
        <v>117</v>
      </c>
      <c r="C128" s="154"/>
      <c r="D128" s="154"/>
      <c r="E128" s="155">
        <v>0</v>
      </c>
      <c r="F128" s="152">
        <f t="shared" si="7"/>
        <v>0</v>
      </c>
      <c r="G128" s="12"/>
      <c r="J128" s="12"/>
      <c r="K128" s="50"/>
      <c r="L128" s="50"/>
      <c r="M128" s="50"/>
      <c r="V128" s="12"/>
    </row>
    <row r="129" spans="2:22" x14ac:dyDescent="0.25">
      <c r="B129" s="153" t="s">
        <v>118</v>
      </c>
      <c r="C129" s="154"/>
      <c r="D129" s="154"/>
      <c r="E129" s="155">
        <v>0</v>
      </c>
      <c r="F129" s="152">
        <f t="shared" si="7"/>
        <v>0</v>
      </c>
      <c r="G129" s="12"/>
      <c r="J129" s="12"/>
      <c r="K129" s="13" t="s">
        <v>119</v>
      </c>
      <c r="L129" s="13"/>
      <c r="M129" s="165" t="s">
        <v>4</v>
      </c>
      <c r="N129" s="166" t="s">
        <v>52</v>
      </c>
      <c r="V129" s="12"/>
    </row>
    <row r="130" spans="2:22" ht="15" customHeight="1" x14ac:dyDescent="0.25">
      <c r="B130" s="153" t="s">
        <v>120</v>
      </c>
      <c r="C130" s="154"/>
      <c r="D130" s="154"/>
      <c r="E130" s="155">
        <v>0</v>
      </c>
      <c r="F130" s="152">
        <f t="shared" si="7"/>
        <v>0</v>
      </c>
      <c r="G130" s="12"/>
      <c r="J130" s="12"/>
      <c r="K130" s="13"/>
      <c r="L130" s="13"/>
      <c r="M130" s="165"/>
      <c r="N130" s="166"/>
      <c r="V130" s="12"/>
    </row>
    <row r="131" spans="2:22" ht="15" customHeight="1" x14ac:dyDescent="0.25">
      <c r="B131" s="153" t="s">
        <v>121</v>
      </c>
      <c r="C131" s="154"/>
      <c r="D131" s="154"/>
      <c r="E131" s="155">
        <v>0</v>
      </c>
      <c r="F131" s="152">
        <f t="shared" si="7"/>
        <v>0</v>
      </c>
      <c r="G131" s="12"/>
      <c r="J131" s="12"/>
      <c r="K131" s="167" t="s">
        <v>122</v>
      </c>
      <c r="L131" s="167"/>
      <c r="M131" s="168">
        <f>SUM(E112:E115)</f>
        <v>110</v>
      </c>
      <c r="N131" s="169">
        <f>M131/$M$136</f>
        <v>0.47413793103448276</v>
      </c>
      <c r="O131" s="170"/>
      <c r="V131" s="12"/>
    </row>
    <row r="132" spans="2:22" ht="15" customHeight="1" x14ac:dyDescent="0.25">
      <c r="B132" s="153" t="s">
        <v>123</v>
      </c>
      <c r="C132" s="154"/>
      <c r="D132" s="154"/>
      <c r="E132" s="155">
        <v>0</v>
      </c>
      <c r="F132" s="152">
        <f t="shared" si="7"/>
        <v>0</v>
      </c>
      <c r="G132" s="12"/>
      <c r="J132" s="12"/>
      <c r="K132" s="171" t="s">
        <v>124</v>
      </c>
      <c r="L132" s="171"/>
      <c r="M132" s="168">
        <f>SUM(E116:E120)</f>
        <v>94</v>
      </c>
      <c r="N132" s="169">
        <f t="shared" ref="N132:N134" si="8">M132/$M$136</f>
        <v>0.40517241379310343</v>
      </c>
      <c r="O132" s="170"/>
      <c r="V132" s="12"/>
    </row>
    <row r="133" spans="2:22" ht="15" customHeight="1" x14ac:dyDescent="0.25">
      <c r="B133" s="153" t="s">
        <v>125</v>
      </c>
      <c r="C133" s="154"/>
      <c r="D133" s="154"/>
      <c r="E133" s="155">
        <v>0</v>
      </c>
      <c r="F133" s="152">
        <f t="shared" si="7"/>
        <v>0</v>
      </c>
      <c r="G133" s="12"/>
      <c r="J133" s="12"/>
      <c r="K133" s="171" t="s">
        <v>126</v>
      </c>
      <c r="L133" s="171"/>
      <c r="M133" s="168">
        <f>SUM(E121:E139)</f>
        <v>9</v>
      </c>
      <c r="N133" s="169">
        <f t="shared" si="8"/>
        <v>3.8793103448275863E-2</v>
      </c>
      <c r="O133" s="170"/>
      <c r="V133" s="12"/>
    </row>
    <row r="134" spans="2:22" ht="15" customHeight="1" x14ac:dyDescent="0.25">
      <c r="B134" s="153" t="s">
        <v>127</v>
      </c>
      <c r="C134" s="154"/>
      <c r="D134" s="154"/>
      <c r="E134" s="155">
        <v>0</v>
      </c>
      <c r="F134" s="152">
        <f t="shared" si="7"/>
        <v>0</v>
      </c>
      <c r="G134" s="12"/>
      <c r="J134" s="12"/>
      <c r="K134" s="171" t="s">
        <v>128</v>
      </c>
      <c r="L134" s="171"/>
      <c r="M134" s="168">
        <f>SUM(E140:E148)</f>
        <v>9</v>
      </c>
      <c r="N134" s="169">
        <f t="shared" si="8"/>
        <v>3.8793103448275863E-2</v>
      </c>
      <c r="O134" s="170"/>
      <c r="V134" s="12"/>
    </row>
    <row r="135" spans="2:22" ht="15" customHeight="1" thickBot="1" x14ac:dyDescent="0.3">
      <c r="B135" s="153" t="s">
        <v>129</v>
      </c>
      <c r="C135" s="154"/>
      <c r="D135" s="154"/>
      <c r="E135" s="155">
        <v>0</v>
      </c>
      <c r="F135" s="152">
        <f t="shared" si="7"/>
        <v>0</v>
      </c>
      <c r="G135" s="12"/>
      <c r="J135" s="12"/>
      <c r="K135" s="172" t="s">
        <v>130</v>
      </c>
      <c r="L135" s="172"/>
      <c r="M135" s="173">
        <f>E149</f>
        <v>10</v>
      </c>
      <c r="N135" s="174">
        <f>M135/$M$136</f>
        <v>4.3103448275862072E-2</v>
      </c>
      <c r="O135" s="170"/>
      <c r="V135" s="12"/>
    </row>
    <row r="136" spans="2:22" ht="15" customHeight="1" x14ac:dyDescent="0.25">
      <c r="B136" s="153" t="s">
        <v>131</v>
      </c>
      <c r="C136" s="154"/>
      <c r="D136" s="154"/>
      <c r="E136" s="155">
        <v>0</v>
      </c>
      <c r="F136" s="152">
        <f t="shared" si="7"/>
        <v>0</v>
      </c>
      <c r="G136" s="12"/>
      <c r="J136" s="12"/>
      <c r="K136" s="94" t="s">
        <v>4</v>
      </c>
      <c r="L136" s="94"/>
      <c r="M136" s="86">
        <f>SUM(M131:M135)</f>
        <v>232</v>
      </c>
      <c r="N136" s="175">
        <f>SUM(N131:N135)</f>
        <v>1</v>
      </c>
    </row>
    <row r="137" spans="2:22" ht="15" customHeight="1" x14ac:dyDescent="0.25">
      <c r="B137" s="153" t="s">
        <v>132</v>
      </c>
      <c r="C137" s="154"/>
      <c r="D137" s="154"/>
      <c r="E137" s="155">
        <v>0</v>
      </c>
      <c r="F137" s="152">
        <f t="shared" si="7"/>
        <v>0</v>
      </c>
      <c r="G137" s="12"/>
      <c r="K137" s="176" t="s">
        <v>133</v>
      </c>
      <c r="L137" s="176"/>
      <c r="M137" s="176"/>
      <c r="N137" s="176"/>
      <c r="O137" s="176"/>
      <c r="P137" s="176"/>
      <c r="Q137" s="176"/>
      <c r="R137" s="176"/>
      <c r="V137" s="12"/>
    </row>
    <row r="138" spans="2:22" ht="15" customHeight="1" x14ac:dyDescent="0.25">
      <c r="B138" s="153" t="s">
        <v>134</v>
      </c>
      <c r="C138" s="154"/>
      <c r="D138" s="154"/>
      <c r="E138" s="155">
        <v>1</v>
      </c>
      <c r="F138" s="152">
        <f t="shared" si="7"/>
        <v>4.3103448275862068E-3</v>
      </c>
      <c r="G138" s="12"/>
      <c r="H138" s="12"/>
      <c r="I138" s="12"/>
      <c r="K138" s="176"/>
      <c r="L138" s="176"/>
      <c r="M138" s="176"/>
      <c r="N138" s="176"/>
      <c r="O138" s="176"/>
      <c r="P138" s="176"/>
      <c r="Q138" s="176"/>
      <c r="R138" s="176"/>
      <c r="V138" s="12"/>
    </row>
    <row r="139" spans="2:22" ht="15" customHeight="1" x14ac:dyDescent="0.25">
      <c r="B139" s="153" t="s">
        <v>135</v>
      </c>
      <c r="C139" s="154"/>
      <c r="D139" s="154"/>
      <c r="E139" s="155">
        <v>2</v>
      </c>
      <c r="F139" s="152">
        <f t="shared" si="7"/>
        <v>8.6206896551724137E-3</v>
      </c>
      <c r="G139" s="12"/>
      <c r="H139" s="12"/>
      <c r="L139" s="177"/>
      <c r="M139" s="38"/>
      <c r="N139" s="12"/>
      <c r="O139" s="12"/>
      <c r="V139" s="12"/>
    </row>
    <row r="140" spans="2:22" ht="15" customHeight="1" x14ac:dyDescent="0.25">
      <c r="B140" s="156" t="s">
        <v>136</v>
      </c>
      <c r="C140" s="157"/>
      <c r="D140" s="157"/>
      <c r="E140" s="158">
        <v>2</v>
      </c>
      <c r="F140" s="152">
        <f t="shared" si="7"/>
        <v>8.6206896551724137E-3</v>
      </c>
      <c r="G140" s="12"/>
      <c r="H140" s="12"/>
      <c r="L140" s="177"/>
      <c r="M140" s="38"/>
      <c r="N140" s="12"/>
      <c r="O140" s="12"/>
      <c r="V140" s="12"/>
    </row>
    <row r="141" spans="2:22" ht="15" customHeight="1" x14ac:dyDescent="0.25">
      <c r="B141" s="156" t="s">
        <v>137</v>
      </c>
      <c r="C141" s="157"/>
      <c r="D141" s="157"/>
      <c r="E141" s="158">
        <v>0</v>
      </c>
      <c r="F141" s="152">
        <f t="shared" si="7"/>
        <v>0</v>
      </c>
      <c r="G141" s="12"/>
      <c r="H141" s="12"/>
      <c r="L141" s="177"/>
      <c r="M141" s="38"/>
      <c r="N141" s="12"/>
      <c r="O141" s="12"/>
      <c r="V141" s="12"/>
    </row>
    <row r="142" spans="2:22" ht="15" customHeight="1" x14ac:dyDescent="0.25">
      <c r="B142" s="156" t="s">
        <v>138</v>
      </c>
      <c r="C142" s="157"/>
      <c r="D142" s="157"/>
      <c r="E142" s="158">
        <v>0</v>
      </c>
      <c r="F142" s="152">
        <f t="shared" si="7"/>
        <v>0</v>
      </c>
      <c r="G142" s="12"/>
      <c r="H142" s="12"/>
      <c r="L142" s="177"/>
      <c r="M142" s="38"/>
      <c r="N142" s="12"/>
      <c r="O142" s="12"/>
      <c r="V142" s="12"/>
    </row>
    <row r="143" spans="2:22" ht="15" customHeight="1" x14ac:dyDescent="0.25">
      <c r="B143" s="156" t="s">
        <v>139</v>
      </c>
      <c r="C143" s="157"/>
      <c r="D143" s="157"/>
      <c r="E143" s="158">
        <v>0</v>
      </c>
      <c r="F143" s="152">
        <f t="shared" si="7"/>
        <v>0</v>
      </c>
      <c r="G143" s="12"/>
      <c r="H143" s="12"/>
      <c r="L143" s="177"/>
      <c r="M143" s="38"/>
      <c r="N143" s="12"/>
      <c r="O143" s="12"/>
      <c r="V143" s="12"/>
    </row>
    <row r="144" spans="2:22" ht="15" customHeight="1" x14ac:dyDescent="0.25">
      <c r="B144" s="156" t="s">
        <v>140</v>
      </c>
      <c r="C144" s="157"/>
      <c r="D144" s="157"/>
      <c r="E144" s="158">
        <v>0</v>
      </c>
      <c r="F144" s="152">
        <f t="shared" si="7"/>
        <v>0</v>
      </c>
      <c r="G144" s="12"/>
      <c r="H144" s="12"/>
      <c r="L144" s="177"/>
      <c r="M144" s="38"/>
      <c r="N144" s="12"/>
      <c r="O144" s="12"/>
      <c r="V144" s="12"/>
    </row>
    <row r="145" spans="2:22" ht="15" customHeight="1" x14ac:dyDescent="0.25">
      <c r="B145" s="156" t="s">
        <v>141</v>
      </c>
      <c r="C145" s="157"/>
      <c r="D145" s="157"/>
      <c r="E145" s="158">
        <v>0</v>
      </c>
      <c r="F145" s="152">
        <f t="shared" si="7"/>
        <v>0</v>
      </c>
      <c r="G145" s="12"/>
      <c r="H145" s="12"/>
      <c r="L145" s="177"/>
      <c r="M145" s="38"/>
      <c r="N145" s="12"/>
      <c r="O145" s="12"/>
      <c r="V145" s="12"/>
    </row>
    <row r="146" spans="2:22" ht="15" customHeight="1" x14ac:dyDescent="0.25">
      <c r="B146" s="156" t="s">
        <v>142</v>
      </c>
      <c r="C146" s="157"/>
      <c r="D146" s="157"/>
      <c r="E146" s="158">
        <v>2</v>
      </c>
      <c r="F146" s="152">
        <f t="shared" si="7"/>
        <v>8.6206896551724137E-3</v>
      </c>
      <c r="G146" s="12"/>
      <c r="H146" s="12"/>
      <c r="L146" s="178"/>
      <c r="M146" s="12"/>
      <c r="N146" s="12"/>
      <c r="O146" s="12"/>
      <c r="V146" s="12"/>
    </row>
    <row r="147" spans="2:22" ht="15" customHeight="1" x14ac:dyDescent="0.25">
      <c r="B147" s="156" t="s">
        <v>80</v>
      </c>
      <c r="C147" s="157"/>
      <c r="D147" s="157"/>
      <c r="E147" s="158">
        <v>5</v>
      </c>
      <c r="F147" s="152">
        <f t="shared" si="7"/>
        <v>2.1551724137931036E-2</v>
      </c>
      <c r="G147" s="12"/>
      <c r="H147" s="12"/>
      <c r="L147" s="178"/>
      <c r="M147" s="12"/>
      <c r="N147" s="12"/>
      <c r="O147" s="12"/>
      <c r="V147" s="12"/>
    </row>
    <row r="148" spans="2:22" ht="15" customHeight="1" x14ac:dyDescent="0.25">
      <c r="B148" s="156" t="s">
        <v>143</v>
      </c>
      <c r="C148" s="157"/>
      <c r="D148" s="157"/>
      <c r="E148" s="158">
        <v>0</v>
      </c>
      <c r="F148" s="152">
        <f t="shared" si="7"/>
        <v>0</v>
      </c>
      <c r="G148" s="12"/>
      <c r="H148" s="12"/>
      <c r="L148" s="179"/>
      <c r="M148" s="12"/>
      <c r="N148" s="12"/>
      <c r="O148" s="12"/>
      <c r="V148" s="12"/>
    </row>
    <row r="149" spans="2:22" ht="15" customHeight="1" thickBot="1" x14ac:dyDescent="0.3">
      <c r="B149" s="180" t="s">
        <v>130</v>
      </c>
      <c r="C149" s="181"/>
      <c r="D149" s="181"/>
      <c r="E149" s="182">
        <v>10</v>
      </c>
      <c r="F149" s="152">
        <f t="shared" si="7"/>
        <v>4.3103448275862072E-2</v>
      </c>
      <c r="G149" s="12"/>
      <c r="H149" s="12"/>
      <c r="L149" s="12"/>
      <c r="M149" s="12"/>
      <c r="N149" s="12"/>
      <c r="O149" s="12"/>
      <c r="V149" s="12"/>
    </row>
    <row r="150" spans="2:22" ht="15" customHeight="1" x14ac:dyDescent="0.25">
      <c r="B150" s="183" t="s">
        <v>4</v>
      </c>
      <c r="C150" s="183"/>
      <c r="D150" s="183"/>
      <c r="E150" s="131">
        <f>SUM(E112:E149)</f>
        <v>232</v>
      </c>
      <c r="F150" s="184">
        <f>SUM(F112:F149)</f>
        <v>0.99999999999999989</v>
      </c>
      <c r="G150" s="12"/>
      <c r="H150" s="12"/>
      <c r="L150" s="12"/>
      <c r="M150" s="12"/>
      <c r="N150" s="12"/>
      <c r="O150" s="12"/>
    </row>
    <row r="151" spans="2:22" x14ac:dyDescent="0.25">
      <c r="B151" s="185" t="s">
        <v>144</v>
      </c>
      <c r="C151" s="185"/>
      <c r="D151" s="185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</row>
    <row r="152" spans="2:22" x14ac:dyDescent="0.25">
      <c r="B152" s="12"/>
      <c r="C152" s="12"/>
      <c r="D152" s="12"/>
      <c r="E152" s="38"/>
      <c r="F152" s="38"/>
      <c r="G152" s="38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ht="15.75" x14ac:dyDescent="0.25">
      <c r="B153" s="186"/>
      <c r="C153" s="187"/>
      <c r="D153" s="187"/>
      <c r="E153" s="187"/>
      <c r="F153" s="187"/>
      <c r="G153" s="187"/>
      <c r="H153" s="187"/>
      <c r="I153" s="187"/>
      <c r="J153" s="187"/>
      <c r="K153" s="187"/>
      <c r="L153" s="12"/>
      <c r="M153" s="12"/>
      <c r="N153" s="12"/>
      <c r="O153" s="12"/>
      <c r="P153" s="12"/>
      <c r="Q153" s="12"/>
      <c r="R153" s="12"/>
    </row>
    <row r="154" spans="2:22" ht="15.75" x14ac:dyDescent="0.25">
      <c r="B154" s="188"/>
      <c r="C154" s="188"/>
      <c r="D154" s="188"/>
      <c r="E154" s="188"/>
      <c r="F154" s="188"/>
      <c r="G154" s="188"/>
      <c r="H154" s="188"/>
      <c r="I154" s="188"/>
      <c r="J154" s="188"/>
      <c r="K154" s="188"/>
      <c r="L154" s="12"/>
      <c r="M154" s="12"/>
      <c r="N154" s="12"/>
      <c r="O154" s="12"/>
      <c r="P154" s="12"/>
      <c r="Q154" s="12"/>
      <c r="R154" s="12"/>
    </row>
    <row r="155" spans="2:22" x14ac:dyDescent="0.25">
      <c r="B155" s="189"/>
      <c r="C155" s="189"/>
      <c r="D155" s="189"/>
      <c r="E155" s="189"/>
      <c r="F155" s="189"/>
      <c r="G155" s="189"/>
      <c r="H155" s="189"/>
      <c r="I155" s="189"/>
      <c r="J155" s="189"/>
      <c r="K155" s="189"/>
      <c r="L155" s="12"/>
      <c r="M155" s="12"/>
      <c r="N155" s="12"/>
      <c r="O155" s="12"/>
      <c r="P155" s="12"/>
      <c r="Q155" s="12"/>
      <c r="R155" s="12"/>
    </row>
    <row r="156" spans="2:22" ht="90" x14ac:dyDescent="0.25">
      <c r="B156" s="190" t="s">
        <v>145</v>
      </c>
      <c r="C156" s="191" t="s">
        <v>4</v>
      </c>
      <c r="D156" s="190" t="s">
        <v>146</v>
      </c>
      <c r="E156" s="190" t="s">
        <v>147</v>
      </c>
      <c r="F156" s="190" t="s">
        <v>148</v>
      </c>
      <c r="G156" s="190" t="s">
        <v>149</v>
      </c>
      <c r="H156" s="192" t="s">
        <v>150</v>
      </c>
      <c r="I156" s="190" t="s">
        <v>151</v>
      </c>
      <c r="J156" s="190" t="s">
        <v>152</v>
      </c>
      <c r="K156" s="190" t="s">
        <v>80</v>
      </c>
      <c r="L156" s="193" t="s">
        <v>153</v>
      </c>
      <c r="M156" s="12"/>
      <c r="N156" s="12"/>
      <c r="O156" s="12"/>
      <c r="P156" s="12"/>
      <c r="Q156" s="12"/>
      <c r="R156" s="12"/>
    </row>
    <row r="157" spans="2:22" ht="17.25" customHeight="1" x14ac:dyDescent="0.25">
      <c r="B157" s="194" t="s">
        <v>154</v>
      </c>
      <c r="C157" s="195">
        <f>SUM(D157:L157)</f>
        <v>0</v>
      </c>
      <c r="D157" s="196">
        <v>0</v>
      </c>
      <c r="E157" s="196">
        <v>0</v>
      </c>
      <c r="F157" s="196">
        <v>0</v>
      </c>
      <c r="G157" s="196">
        <v>0</v>
      </c>
      <c r="H157" s="196">
        <v>0</v>
      </c>
      <c r="I157" s="196">
        <v>0</v>
      </c>
      <c r="J157" s="196">
        <v>0</v>
      </c>
      <c r="K157" s="196">
        <v>0</v>
      </c>
      <c r="L157" s="196">
        <v>0</v>
      </c>
      <c r="M157" s="12"/>
      <c r="N157" s="12"/>
      <c r="O157" s="12"/>
      <c r="P157" s="12"/>
      <c r="Q157" s="12"/>
      <c r="R157" s="12"/>
    </row>
    <row r="158" spans="2:22" ht="16.5" x14ac:dyDescent="0.25">
      <c r="B158" s="194" t="s">
        <v>155</v>
      </c>
      <c r="C158" s="195">
        <f>SUM(D158:L158)</f>
        <v>17</v>
      </c>
      <c r="D158" s="196">
        <v>2</v>
      </c>
      <c r="E158" s="196">
        <v>0</v>
      </c>
      <c r="F158" s="196">
        <v>1</v>
      </c>
      <c r="G158" s="196">
        <v>0</v>
      </c>
      <c r="H158" s="196">
        <v>0</v>
      </c>
      <c r="I158" s="196">
        <v>0</v>
      </c>
      <c r="J158" s="196">
        <v>14</v>
      </c>
      <c r="K158" s="196">
        <v>0</v>
      </c>
      <c r="L158" s="196">
        <v>0</v>
      </c>
      <c r="M158" s="12"/>
      <c r="N158" s="12"/>
      <c r="O158" s="12"/>
      <c r="P158" s="12"/>
      <c r="Q158" s="12"/>
      <c r="R158" s="12"/>
    </row>
    <row r="159" spans="2:22" ht="16.5" x14ac:dyDescent="0.25">
      <c r="B159" s="194" t="s">
        <v>156</v>
      </c>
      <c r="C159" s="195">
        <f>SUM(D159:L159)</f>
        <v>199</v>
      </c>
      <c r="D159" s="196">
        <v>9</v>
      </c>
      <c r="E159" s="196">
        <v>1</v>
      </c>
      <c r="F159" s="196">
        <v>0</v>
      </c>
      <c r="G159" s="196">
        <v>0</v>
      </c>
      <c r="H159" s="196">
        <v>0</v>
      </c>
      <c r="I159" s="196">
        <v>3</v>
      </c>
      <c r="J159" s="196">
        <v>184</v>
      </c>
      <c r="K159" s="196">
        <v>0</v>
      </c>
      <c r="L159" s="196">
        <v>2</v>
      </c>
      <c r="M159" s="12"/>
      <c r="N159" s="12"/>
      <c r="O159" s="12"/>
      <c r="P159" s="12"/>
      <c r="Q159" s="12"/>
      <c r="R159" s="12"/>
    </row>
    <row r="160" spans="2:22" ht="17.25" thickBot="1" x14ac:dyDescent="0.3">
      <c r="B160" s="197" t="s">
        <v>157</v>
      </c>
      <c r="C160" s="198">
        <f>SUM(D160:L160)</f>
        <v>16</v>
      </c>
      <c r="D160" s="199">
        <v>1</v>
      </c>
      <c r="E160" s="199">
        <v>0</v>
      </c>
      <c r="F160" s="199">
        <v>0</v>
      </c>
      <c r="G160" s="199">
        <v>0</v>
      </c>
      <c r="H160" s="199">
        <v>0</v>
      </c>
      <c r="I160" s="199">
        <v>0</v>
      </c>
      <c r="J160" s="199">
        <v>15</v>
      </c>
      <c r="K160" s="199">
        <v>0</v>
      </c>
      <c r="L160" s="199">
        <v>0</v>
      </c>
      <c r="M160" s="12"/>
      <c r="N160" s="12"/>
      <c r="O160" s="12"/>
      <c r="P160" s="12"/>
      <c r="Q160" s="12"/>
      <c r="R160" s="12"/>
    </row>
    <row r="161" spans="2:18" x14ac:dyDescent="0.25">
      <c r="B161" s="200" t="s">
        <v>4</v>
      </c>
      <c r="C161" s="201">
        <f>SUM(C157:C160)</f>
        <v>232</v>
      </c>
      <c r="D161" s="202">
        <f t="shared" ref="D161:L161" si="9">SUM(D157:D160)</f>
        <v>12</v>
      </c>
      <c r="E161" s="202">
        <f t="shared" si="9"/>
        <v>1</v>
      </c>
      <c r="F161" s="202">
        <f t="shared" si="9"/>
        <v>1</v>
      </c>
      <c r="G161" s="202">
        <f t="shared" si="9"/>
        <v>0</v>
      </c>
      <c r="H161" s="202">
        <f t="shared" si="9"/>
        <v>0</v>
      </c>
      <c r="I161" s="202">
        <f t="shared" si="9"/>
        <v>3</v>
      </c>
      <c r="J161" s="202">
        <f t="shared" si="9"/>
        <v>213</v>
      </c>
      <c r="K161" s="202">
        <f t="shared" si="9"/>
        <v>0</v>
      </c>
      <c r="L161" s="202">
        <f t="shared" si="9"/>
        <v>2</v>
      </c>
      <c r="M161" s="12"/>
      <c r="N161" s="12"/>
      <c r="O161" s="12"/>
      <c r="P161" s="12"/>
      <c r="Q161" s="12"/>
      <c r="R161" s="12"/>
    </row>
    <row r="162" spans="2:18" ht="15.75" thickBot="1" x14ac:dyDescent="0.3">
      <c r="B162" s="203" t="s">
        <v>52</v>
      </c>
      <c r="C162" s="204">
        <f>SUM(D162:L162)</f>
        <v>1</v>
      </c>
      <c r="D162" s="204">
        <f t="shared" ref="D162:L162" si="10">D161/$C$161</f>
        <v>5.1724137931034482E-2</v>
      </c>
      <c r="E162" s="204">
        <f t="shared" si="10"/>
        <v>4.3103448275862068E-3</v>
      </c>
      <c r="F162" s="204">
        <f t="shared" si="10"/>
        <v>4.3103448275862068E-3</v>
      </c>
      <c r="G162" s="204">
        <f t="shared" si="10"/>
        <v>0</v>
      </c>
      <c r="H162" s="204">
        <f t="shared" si="10"/>
        <v>0</v>
      </c>
      <c r="I162" s="204">
        <f t="shared" si="10"/>
        <v>1.2931034482758621E-2</v>
      </c>
      <c r="J162" s="204">
        <f t="shared" si="10"/>
        <v>0.9181034482758621</v>
      </c>
      <c r="K162" s="204">
        <f t="shared" si="10"/>
        <v>0</v>
      </c>
      <c r="L162" s="204">
        <f t="shared" si="10"/>
        <v>8.6206896551724137E-3</v>
      </c>
      <c r="M162" s="12"/>
      <c r="N162" s="12"/>
      <c r="O162" s="12"/>
      <c r="P162" s="12"/>
      <c r="Q162" s="12"/>
      <c r="R162" s="12"/>
    </row>
    <row r="163" spans="2:18" x14ac:dyDescent="0.25">
      <c r="B163" s="205"/>
      <c r="C163" s="205"/>
      <c r="D163" s="205"/>
      <c r="E163" s="205"/>
      <c r="F163" s="205"/>
      <c r="G163" s="205"/>
      <c r="H163" s="205"/>
      <c r="I163" s="205"/>
      <c r="J163" s="205"/>
      <c r="K163" s="205"/>
      <c r="L163" s="12"/>
      <c r="M163" s="12"/>
      <c r="N163" s="12"/>
      <c r="O163" s="12"/>
      <c r="P163" s="12"/>
      <c r="Q163" s="12"/>
      <c r="R163" s="12"/>
    </row>
    <row r="164" spans="2:18" x14ac:dyDescent="0.25">
      <c r="B164" s="206"/>
      <c r="C164" s="206"/>
      <c r="D164" s="206"/>
      <c r="E164" s="206"/>
      <c r="F164" s="206"/>
      <c r="G164" s="206"/>
      <c r="H164" s="206"/>
      <c r="I164" s="206"/>
      <c r="J164" s="206"/>
      <c r="K164" s="206"/>
      <c r="L164" s="12"/>
      <c r="M164" s="12"/>
      <c r="N164" s="12"/>
      <c r="O164" s="12"/>
      <c r="P164" s="12"/>
      <c r="Q164" s="12"/>
      <c r="R164" s="12"/>
    </row>
    <row r="165" spans="2:18" ht="16.5" x14ac:dyDescent="0.25">
      <c r="B165" s="207"/>
      <c r="C165" s="208"/>
      <c r="D165" s="209"/>
      <c r="E165" s="209"/>
      <c r="F165" s="210"/>
      <c r="G165" s="211"/>
      <c r="H165" s="208"/>
      <c r="I165" s="208"/>
      <c r="J165" s="209"/>
      <c r="K165" s="209"/>
      <c r="L165" s="12"/>
      <c r="M165" s="12"/>
      <c r="N165" s="12"/>
      <c r="O165" s="12"/>
      <c r="P165" s="12"/>
      <c r="Q165" s="12"/>
      <c r="R165" s="12"/>
    </row>
    <row r="166" spans="2:18" ht="16.5" x14ac:dyDescent="0.25">
      <c r="B166" s="207"/>
      <c r="C166" s="208"/>
      <c r="D166" s="209"/>
      <c r="E166" s="209"/>
      <c r="F166" s="210"/>
      <c r="G166" s="211"/>
      <c r="H166" s="208"/>
      <c r="I166" s="208"/>
      <c r="J166" s="209"/>
      <c r="K166" s="209"/>
      <c r="L166" s="12"/>
      <c r="M166" s="12"/>
      <c r="N166" s="12"/>
      <c r="O166" s="12"/>
      <c r="P166" s="12"/>
      <c r="Q166" s="12"/>
      <c r="R166" s="12"/>
    </row>
    <row r="167" spans="2:18" ht="15.75" x14ac:dyDescent="0.25">
      <c r="B167" s="212"/>
      <c r="C167" s="187"/>
      <c r="D167" s="187"/>
      <c r="E167" s="187"/>
      <c r="F167" s="187"/>
      <c r="G167" s="187"/>
      <c r="H167" s="187"/>
      <c r="I167" s="187"/>
      <c r="J167" s="187"/>
      <c r="K167" s="187"/>
      <c r="L167" s="187"/>
      <c r="N167" s="212"/>
      <c r="O167" s="187"/>
      <c r="P167" s="187"/>
      <c r="Q167" s="187"/>
      <c r="R167" s="213"/>
    </row>
    <row r="168" spans="2:18" ht="15.75" x14ac:dyDescent="0.25">
      <c r="B168" s="188"/>
      <c r="C168" s="188"/>
      <c r="D168" s="188"/>
      <c r="E168" s="188"/>
      <c r="F168" s="188"/>
      <c r="G168" s="188"/>
      <c r="H168" s="188"/>
      <c r="I168" s="188"/>
      <c r="J168" s="188"/>
      <c r="K168" s="188"/>
      <c r="L168" s="214"/>
    </row>
    <row r="169" spans="2:18" x14ac:dyDescent="0.25">
      <c r="B169" s="189"/>
      <c r="C169" s="189"/>
      <c r="D169" s="189"/>
      <c r="E169" s="189"/>
      <c r="F169" s="189"/>
      <c r="G169" s="189"/>
      <c r="H169" s="189"/>
      <c r="I169" s="189"/>
      <c r="J169" s="189"/>
      <c r="K169" s="189"/>
      <c r="L169" s="215"/>
      <c r="R169"/>
    </row>
    <row r="170" spans="2:18" ht="90" x14ac:dyDescent="0.25">
      <c r="B170" s="190" t="s">
        <v>145</v>
      </c>
      <c r="C170" s="191" t="s">
        <v>4</v>
      </c>
      <c r="D170" s="190" t="s">
        <v>146</v>
      </c>
      <c r="E170" s="190" t="s">
        <v>147</v>
      </c>
      <c r="F170" s="190" t="s">
        <v>158</v>
      </c>
      <c r="G170" s="190" t="s">
        <v>159</v>
      </c>
      <c r="H170" s="192" t="s">
        <v>160</v>
      </c>
      <c r="I170" s="190" t="s">
        <v>161</v>
      </c>
      <c r="J170" s="190" t="s">
        <v>162</v>
      </c>
      <c r="K170" s="193" t="s">
        <v>163</v>
      </c>
      <c r="L170" s="190" t="s">
        <v>164</v>
      </c>
      <c r="M170" s="190" t="s">
        <v>165</v>
      </c>
      <c r="N170" s="190" t="s">
        <v>166</v>
      </c>
      <c r="O170" s="190" t="s">
        <v>167</v>
      </c>
      <c r="P170" s="190" t="s">
        <v>168</v>
      </c>
      <c r="Q170" s="190" t="s">
        <v>169</v>
      </c>
      <c r="R170" s="190" t="s">
        <v>170</v>
      </c>
    </row>
    <row r="171" spans="2:18" ht="16.5" x14ac:dyDescent="0.25">
      <c r="B171" s="194" t="s">
        <v>154</v>
      </c>
      <c r="C171" s="195">
        <f>SUM(D171:R171)</f>
        <v>0</v>
      </c>
      <c r="D171" s="196">
        <v>0</v>
      </c>
      <c r="E171" s="196">
        <v>0</v>
      </c>
      <c r="F171" s="196">
        <v>0</v>
      </c>
      <c r="G171" s="196">
        <v>0</v>
      </c>
      <c r="H171" s="196">
        <v>0</v>
      </c>
      <c r="I171" s="196">
        <v>0</v>
      </c>
      <c r="J171" s="196">
        <v>0</v>
      </c>
      <c r="K171" s="196">
        <v>0</v>
      </c>
      <c r="L171" s="196">
        <v>0</v>
      </c>
      <c r="M171" s="196">
        <v>0</v>
      </c>
      <c r="N171" s="196">
        <v>0</v>
      </c>
      <c r="O171" s="196">
        <v>0</v>
      </c>
      <c r="P171" s="196">
        <v>0</v>
      </c>
      <c r="Q171" s="196">
        <v>0</v>
      </c>
      <c r="R171" s="196">
        <v>0</v>
      </c>
    </row>
    <row r="172" spans="2:18" ht="16.5" x14ac:dyDescent="0.25">
      <c r="B172" s="194" t="s">
        <v>155</v>
      </c>
      <c r="C172" s="195">
        <f>SUM(D172:R172)</f>
        <v>17</v>
      </c>
      <c r="D172" s="196">
        <v>1</v>
      </c>
      <c r="E172" s="196">
        <v>0</v>
      </c>
      <c r="F172" s="196">
        <v>1</v>
      </c>
      <c r="G172" s="196">
        <v>0</v>
      </c>
      <c r="H172" s="196">
        <v>0</v>
      </c>
      <c r="I172" s="196">
        <v>0</v>
      </c>
      <c r="J172" s="196">
        <v>0</v>
      </c>
      <c r="K172" s="196">
        <v>0</v>
      </c>
      <c r="L172" s="196">
        <v>0</v>
      </c>
      <c r="M172" s="196">
        <v>15</v>
      </c>
      <c r="N172" s="196">
        <v>0</v>
      </c>
      <c r="O172" s="196">
        <v>0</v>
      </c>
      <c r="P172" s="196">
        <v>0</v>
      </c>
      <c r="Q172" s="196">
        <v>0</v>
      </c>
      <c r="R172" s="196">
        <v>0</v>
      </c>
    </row>
    <row r="173" spans="2:18" ht="16.5" x14ac:dyDescent="0.25">
      <c r="B173" s="194" t="s">
        <v>156</v>
      </c>
      <c r="C173" s="195">
        <f>SUM(D173:R173)</f>
        <v>199</v>
      </c>
      <c r="D173" s="196">
        <v>10</v>
      </c>
      <c r="E173" s="196">
        <v>1</v>
      </c>
      <c r="F173" s="196">
        <v>0</v>
      </c>
      <c r="G173" s="196">
        <v>0</v>
      </c>
      <c r="H173" s="196">
        <v>0</v>
      </c>
      <c r="I173" s="196">
        <v>0</v>
      </c>
      <c r="J173" s="196">
        <v>0</v>
      </c>
      <c r="K173" s="196">
        <v>0</v>
      </c>
      <c r="L173" s="196">
        <v>0</v>
      </c>
      <c r="M173" s="196">
        <v>188</v>
      </c>
      <c r="N173" s="196">
        <v>0</v>
      </c>
      <c r="O173" s="196">
        <v>0</v>
      </c>
      <c r="P173" s="196">
        <v>0</v>
      </c>
      <c r="Q173" s="196">
        <v>0</v>
      </c>
      <c r="R173" s="196">
        <v>0</v>
      </c>
    </row>
    <row r="174" spans="2:18" ht="17.25" thickBot="1" x14ac:dyDescent="0.3">
      <c r="B174" s="197" t="s">
        <v>157</v>
      </c>
      <c r="C174" s="216">
        <f>SUM(D174:R174)</f>
        <v>16</v>
      </c>
      <c r="D174" s="199">
        <v>2</v>
      </c>
      <c r="E174" s="199">
        <v>0</v>
      </c>
      <c r="F174" s="199">
        <v>0</v>
      </c>
      <c r="G174" s="199">
        <v>0</v>
      </c>
      <c r="H174" s="199">
        <v>0</v>
      </c>
      <c r="I174" s="199">
        <v>0</v>
      </c>
      <c r="J174" s="199">
        <v>0</v>
      </c>
      <c r="K174" s="199">
        <v>0</v>
      </c>
      <c r="L174" s="199">
        <v>0</v>
      </c>
      <c r="M174" s="199">
        <v>14</v>
      </c>
      <c r="N174" s="199">
        <v>0</v>
      </c>
      <c r="O174" s="199">
        <v>0</v>
      </c>
      <c r="P174" s="199">
        <v>0</v>
      </c>
      <c r="Q174" s="199">
        <v>0</v>
      </c>
      <c r="R174" s="199">
        <v>0</v>
      </c>
    </row>
    <row r="175" spans="2:18" x14ac:dyDescent="0.25">
      <c r="B175" s="200" t="s">
        <v>4</v>
      </c>
      <c r="C175" s="201">
        <f t="shared" ref="C175:R175" si="11">SUM(C171:C174)</f>
        <v>232</v>
      </c>
      <c r="D175" s="201">
        <f t="shared" si="11"/>
        <v>13</v>
      </c>
      <c r="E175" s="201">
        <f t="shared" si="11"/>
        <v>1</v>
      </c>
      <c r="F175" s="201">
        <f t="shared" si="11"/>
        <v>1</v>
      </c>
      <c r="G175" s="201">
        <f t="shared" si="11"/>
        <v>0</v>
      </c>
      <c r="H175" s="201">
        <f t="shared" si="11"/>
        <v>0</v>
      </c>
      <c r="I175" s="201">
        <f t="shared" si="11"/>
        <v>0</v>
      </c>
      <c r="J175" s="201">
        <f t="shared" si="11"/>
        <v>0</v>
      </c>
      <c r="K175" s="201">
        <f t="shared" si="11"/>
        <v>0</v>
      </c>
      <c r="L175" s="201">
        <f t="shared" si="11"/>
        <v>0</v>
      </c>
      <c r="M175" s="201">
        <f t="shared" si="11"/>
        <v>217</v>
      </c>
      <c r="N175" s="201">
        <f t="shared" si="11"/>
        <v>0</v>
      </c>
      <c r="O175" s="201">
        <f t="shared" si="11"/>
        <v>0</v>
      </c>
      <c r="P175" s="201">
        <f t="shared" si="11"/>
        <v>0</v>
      </c>
      <c r="Q175" s="201">
        <f t="shared" si="11"/>
        <v>0</v>
      </c>
      <c r="R175" s="201">
        <f t="shared" si="11"/>
        <v>0</v>
      </c>
    </row>
    <row r="176" spans="2:18" ht="15.75" thickBot="1" x14ac:dyDescent="0.3">
      <c r="B176" s="203" t="s">
        <v>52</v>
      </c>
      <c r="C176" s="204">
        <f>SUM(D176:Q176)</f>
        <v>1</v>
      </c>
      <c r="D176" s="204">
        <f t="shared" ref="D176:R176" si="12">D175/$C$175</f>
        <v>5.6034482758620691E-2</v>
      </c>
      <c r="E176" s="204">
        <f t="shared" si="12"/>
        <v>4.3103448275862068E-3</v>
      </c>
      <c r="F176" s="204">
        <f t="shared" si="12"/>
        <v>4.3103448275862068E-3</v>
      </c>
      <c r="G176" s="204">
        <f t="shared" si="12"/>
        <v>0</v>
      </c>
      <c r="H176" s="204">
        <f t="shared" si="12"/>
        <v>0</v>
      </c>
      <c r="I176" s="204">
        <f t="shared" si="12"/>
        <v>0</v>
      </c>
      <c r="J176" s="204">
        <f t="shared" si="12"/>
        <v>0</v>
      </c>
      <c r="K176" s="204">
        <f t="shared" si="12"/>
        <v>0</v>
      </c>
      <c r="L176" s="204">
        <f t="shared" si="12"/>
        <v>0</v>
      </c>
      <c r="M176" s="204">
        <f t="shared" si="12"/>
        <v>0.93534482758620685</v>
      </c>
      <c r="N176" s="204">
        <f t="shared" si="12"/>
        <v>0</v>
      </c>
      <c r="O176" s="204">
        <f t="shared" si="12"/>
        <v>0</v>
      </c>
      <c r="P176" s="204">
        <f t="shared" si="12"/>
        <v>0</v>
      </c>
      <c r="Q176" s="204">
        <f t="shared" si="12"/>
        <v>0</v>
      </c>
      <c r="R176" s="204">
        <f t="shared" si="12"/>
        <v>0</v>
      </c>
    </row>
    <row r="177" spans="2:19" x14ac:dyDescent="0.25">
      <c r="B177" s="205"/>
      <c r="C177" s="205"/>
      <c r="D177" s="205"/>
      <c r="E177" s="205"/>
      <c r="F177" s="205"/>
      <c r="G177" s="205"/>
      <c r="H177" s="205"/>
      <c r="I177" s="205"/>
      <c r="J177" s="205"/>
      <c r="K177" s="205"/>
      <c r="L177" s="217"/>
    </row>
    <row r="178" spans="2:19" ht="24.75" customHeight="1" x14ac:dyDescent="0.25">
      <c r="B178" s="206"/>
      <c r="C178" s="206"/>
      <c r="D178" s="206"/>
      <c r="E178" s="206"/>
      <c r="F178" s="206"/>
      <c r="G178" s="206"/>
      <c r="H178" s="206"/>
      <c r="I178" s="206"/>
      <c r="J178" s="206"/>
      <c r="K178" s="206"/>
      <c r="L178" s="217"/>
    </row>
    <row r="179" spans="2:19" x14ac:dyDescent="0.25">
      <c r="B179" s="12"/>
      <c r="C179" s="12"/>
      <c r="D179" s="12"/>
      <c r="E179" s="38"/>
      <c r="F179" s="38"/>
      <c r="G179" s="38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</row>
    <row r="180" spans="2:19" x14ac:dyDescent="0.25">
      <c r="B180" s="12"/>
      <c r="C180" s="12"/>
      <c r="D180" s="12"/>
      <c r="E180" s="38"/>
      <c r="F180" s="38"/>
      <c r="G180" s="38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25">
      <c r="B181" s="12"/>
      <c r="C181" s="12"/>
      <c r="D181" s="12"/>
      <c r="E181" s="38"/>
      <c r="F181" s="38"/>
      <c r="G181" s="38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ht="16.5" customHeight="1" x14ac:dyDescent="0.25">
      <c r="B182" s="218"/>
      <c r="C182" s="218"/>
      <c r="D182" s="218"/>
      <c r="E182" s="90"/>
      <c r="F182" s="90"/>
      <c r="G182" s="90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</row>
    <row r="183" spans="2:19" ht="44.25" customHeight="1" x14ac:dyDescent="0.2">
      <c r="B183" s="99"/>
      <c r="C183" s="99"/>
      <c r="D183" s="99"/>
      <c r="E183" s="99"/>
      <c r="F183" s="59"/>
      <c r="G183" s="219"/>
      <c r="H183" s="58"/>
      <c r="I183" s="38"/>
      <c r="J183" s="12"/>
      <c r="K183" s="99"/>
      <c r="L183" s="99"/>
      <c r="M183" s="99"/>
      <c r="N183" s="50"/>
      <c r="O183" s="50"/>
      <c r="P183" s="12"/>
      <c r="Q183" s="12"/>
      <c r="R183" s="12"/>
      <c r="S183" s="12"/>
    </row>
    <row r="184" spans="2:19" ht="8.25" customHeight="1" x14ac:dyDescent="0.2">
      <c r="B184" s="99"/>
      <c r="C184" s="99"/>
      <c r="D184" s="99"/>
      <c r="E184" s="99"/>
      <c r="F184" s="59"/>
      <c r="G184" s="58"/>
      <c r="H184" s="58"/>
      <c r="I184" s="38"/>
      <c r="J184" s="12"/>
      <c r="K184" s="99"/>
      <c r="L184" s="99"/>
      <c r="M184" s="99"/>
      <c r="N184" s="50"/>
      <c r="O184" s="50"/>
      <c r="P184" s="12"/>
      <c r="Q184" s="12"/>
      <c r="R184" s="12"/>
      <c r="S184" s="12"/>
    </row>
    <row r="185" spans="2:19" ht="19.5" customHeight="1" x14ac:dyDescent="0.2">
      <c r="B185" s="13" t="s">
        <v>82</v>
      </c>
      <c r="C185" s="13"/>
      <c r="D185" s="66" t="s">
        <v>4</v>
      </c>
      <c r="E185" s="67" t="s">
        <v>52</v>
      </c>
      <c r="F185" s="59"/>
      <c r="G185" s="58"/>
      <c r="H185" s="58"/>
      <c r="I185" s="220"/>
      <c r="J185" s="221"/>
      <c r="K185" s="13" t="s">
        <v>171</v>
      </c>
      <c r="L185" s="13"/>
      <c r="M185" s="66" t="s">
        <v>4</v>
      </c>
      <c r="N185" s="67" t="s">
        <v>52</v>
      </c>
      <c r="O185" s="38"/>
      <c r="P185" s="12"/>
      <c r="Q185" s="12"/>
      <c r="R185" s="12"/>
      <c r="S185" s="12"/>
    </row>
    <row r="186" spans="2:19" ht="19.5" customHeight="1" x14ac:dyDescent="0.25">
      <c r="B186" s="222" t="s">
        <v>172</v>
      </c>
      <c r="C186" s="222"/>
      <c r="D186" s="108">
        <v>4</v>
      </c>
      <c r="E186" s="109">
        <f>D186/$D$191</f>
        <v>1.7241379310344827E-2</v>
      </c>
      <c r="F186" s="59"/>
      <c r="G186"/>
      <c r="H186" s="223"/>
      <c r="J186" s="221"/>
      <c r="K186" s="222" t="s">
        <v>173</v>
      </c>
      <c r="L186" s="222"/>
      <c r="M186" s="108">
        <v>117</v>
      </c>
      <c r="N186" s="109">
        <f>M186/$M$190</f>
        <v>0.50431034482758619</v>
      </c>
      <c r="O186" s="38"/>
      <c r="P186" s="12"/>
      <c r="Q186" s="12"/>
      <c r="R186" s="12"/>
      <c r="S186" s="12"/>
    </row>
    <row r="187" spans="2:19" ht="19.5" customHeight="1" x14ac:dyDescent="0.25">
      <c r="B187" s="222" t="s">
        <v>92</v>
      </c>
      <c r="C187" s="222"/>
      <c r="D187" s="108">
        <v>75</v>
      </c>
      <c r="E187" s="109">
        <f>D187/$D$191</f>
        <v>0.32327586206896552</v>
      </c>
      <c r="F187" s="224"/>
      <c r="G187"/>
      <c r="H187" s="225"/>
      <c r="J187" s="221"/>
      <c r="K187" s="222" t="s">
        <v>174</v>
      </c>
      <c r="L187" s="222"/>
      <c r="M187" s="108">
        <v>88</v>
      </c>
      <c r="N187" s="109">
        <f t="shared" ref="N187:N189" si="13">M187/$M$190</f>
        <v>0.37931034482758619</v>
      </c>
      <c r="O187" s="38"/>
      <c r="P187" s="12"/>
      <c r="Q187" s="12"/>
      <c r="R187" s="12"/>
      <c r="S187" s="12"/>
    </row>
    <row r="188" spans="2:19" ht="19.5" customHeight="1" x14ac:dyDescent="0.25">
      <c r="B188" s="222" t="s">
        <v>93</v>
      </c>
      <c r="C188" s="222"/>
      <c r="D188" s="108">
        <v>134</v>
      </c>
      <c r="E188" s="109">
        <f>D188/$D$191</f>
        <v>0.57758620689655171</v>
      </c>
      <c r="F188" s="224"/>
      <c r="G188"/>
      <c r="H188"/>
      <c r="I188" s="226"/>
      <c r="J188" s="221"/>
      <c r="K188" s="222" t="s">
        <v>175</v>
      </c>
      <c r="L188" s="222"/>
      <c r="M188" s="108">
        <v>12</v>
      </c>
      <c r="N188" s="109">
        <f t="shared" si="13"/>
        <v>5.1724137931034482E-2</v>
      </c>
      <c r="O188" s="38"/>
      <c r="P188" s="12"/>
      <c r="Q188" s="12"/>
      <c r="R188" s="12"/>
      <c r="S188" s="12"/>
    </row>
    <row r="189" spans="2:19" ht="19.5" customHeight="1" thickBot="1" x14ac:dyDescent="0.3">
      <c r="B189" s="222" t="s">
        <v>96</v>
      </c>
      <c r="C189" s="222"/>
      <c r="D189" s="108">
        <v>11</v>
      </c>
      <c r="E189" s="109">
        <f>D189/$D$191</f>
        <v>4.7413793103448273E-2</v>
      </c>
      <c r="F189" s="224"/>
      <c r="G189" s="58"/>
      <c r="H189" s="58"/>
      <c r="I189" s="227"/>
      <c r="J189" s="221"/>
      <c r="K189" s="228" t="s">
        <v>176</v>
      </c>
      <c r="L189" s="228"/>
      <c r="M189" s="83">
        <v>15</v>
      </c>
      <c r="N189" s="109">
        <f t="shared" si="13"/>
        <v>6.4655172413793108E-2</v>
      </c>
      <c r="O189" s="38"/>
      <c r="P189" s="12"/>
      <c r="Q189" s="12"/>
      <c r="R189" s="12"/>
      <c r="S189" s="12"/>
    </row>
    <row r="190" spans="2:19" ht="19.5" customHeight="1" thickBot="1" x14ac:dyDescent="0.25">
      <c r="B190" s="222" t="s">
        <v>81</v>
      </c>
      <c r="D190" s="229">
        <v>8</v>
      </c>
      <c r="E190" s="109">
        <f>D190/$D$191</f>
        <v>3.4482758620689655E-2</v>
      </c>
      <c r="F190" s="59"/>
      <c r="G190" s="58"/>
      <c r="H190" s="58"/>
      <c r="I190" s="220"/>
      <c r="J190" s="221"/>
      <c r="K190" s="94" t="s">
        <v>4</v>
      </c>
      <c r="L190" s="94"/>
      <c r="M190" s="86">
        <f>SUM(M186:M189)</f>
        <v>232</v>
      </c>
      <c r="N190" s="87">
        <f>SUM(N186:N189)</f>
        <v>1</v>
      </c>
      <c r="O190" s="38"/>
      <c r="P190" s="12"/>
      <c r="Q190" s="12"/>
      <c r="R190" s="12"/>
      <c r="S190" s="12"/>
    </row>
    <row r="191" spans="2:19" s="126" customFormat="1" ht="16.5" x14ac:dyDescent="0.2">
      <c r="B191" s="94" t="s">
        <v>4</v>
      </c>
      <c r="C191" s="94"/>
      <c r="D191" s="230">
        <f>SUM(D186:D190)</f>
        <v>232</v>
      </c>
      <c r="E191" s="87">
        <f>SUM(E186:E190)</f>
        <v>1</v>
      </c>
      <c r="F191" s="231"/>
      <c r="G191" s="232"/>
      <c r="H191" s="232"/>
      <c r="I191" s="233"/>
      <c r="J191" s="234"/>
      <c r="K191" s="235"/>
      <c r="L191" s="235"/>
      <c r="M191" s="236"/>
      <c r="N191" s="237"/>
      <c r="O191" s="135"/>
      <c r="P191" s="52"/>
      <c r="Q191" s="52"/>
      <c r="R191" s="52"/>
      <c r="S191" s="52"/>
    </row>
    <row r="192" spans="2:19" s="126" customFormat="1" ht="16.5" x14ac:dyDescent="0.2">
      <c r="B192" s="235"/>
      <c r="C192" s="235"/>
      <c r="D192" s="236"/>
      <c r="E192" s="237"/>
      <c r="F192" s="231"/>
      <c r="G192" s="232"/>
      <c r="H192" s="232"/>
      <c r="I192" s="233"/>
      <c r="J192" s="234"/>
      <c r="K192" s="235"/>
      <c r="L192" s="235"/>
      <c r="M192" s="236"/>
      <c r="N192" s="237"/>
      <c r="O192" s="135"/>
      <c r="P192" s="52"/>
      <c r="Q192" s="52"/>
      <c r="R192" s="52"/>
      <c r="S192" s="52"/>
    </row>
    <row r="193" spans="2:18" x14ac:dyDescent="0.2">
      <c r="B193" s="38"/>
      <c r="C193" s="38"/>
      <c r="D193" s="38"/>
      <c r="E193" s="38"/>
      <c r="F193" s="59"/>
      <c r="G193" s="58"/>
      <c r="H193" s="58"/>
      <c r="I193" s="12"/>
      <c r="J193" s="12"/>
      <c r="K193" s="12"/>
      <c r="L193" s="12"/>
      <c r="M193" s="38"/>
      <c r="N193" s="12"/>
      <c r="O193" s="12"/>
      <c r="P193" s="12"/>
      <c r="Q193" s="12"/>
      <c r="R193" s="12"/>
    </row>
    <row r="194" spans="2:18" x14ac:dyDescent="0.25">
      <c r="B194" s="38"/>
      <c r="C194" s="38"/>
      <c r="D194" s="38"/>
      <c r="E194" s="38"/>
      <c r="F194" s="38"/>
      <c r="G194" s="38"/>
      <c r="H194" s="12"/>
      <c r="I194" s="12"/>
      <c r="J194" s="12"/>
      <c r="K194" s="12"/>
      <c r="L194" s="12"/>
      <c r="M194" s="38"/>
      <c r="N194" s="12"/>
      <c r="O194" s="12"/>
      <c r="P194" s="12"/>
      <c r="Q194" s="12"/>
      <c r="R194" s="12"/>
    </row>
    <row r="195" spans="2:18" ht="24.75" customHeight="1" x14ac:dyDescent="0.25">
      <c r="I195"/>
      <c r="J195"/>
      <c r="K195"/>
      <c r="L195"/>
      <c r="M195"/>
    </row>
    <row r="196" spans="2:18" ht="19.5" customHeight="1" x14ac:dyDescent="0.25">
      <c r="B196" s="13" t="s">
        <v>177</v>
      </c>
      <c r="C196" s="13"/>
      <c r="D196" s="66" t="s">
        <v>4</v>
      </c>
      <c r="E196" s="67" t="s">
        <v>52</v>
      </c>
      <c r="I196"/>
      <c r="J196"/>
      <c r="K196"/>
      <c r="L196"/>
      <c r="M196"/>
    </row>
    <row r="197" spans="2:18" ht="19.5" customHeight="1" x14ac:dyDescent="0.25">
      <c r="B197" s="222" t="s">
        <v>178</v>
      </c>
      <c r="C197" s="222"/>
      <c r="D197" s="238">
        <v>57</v>
      </c>
      <c r="E197" s="109">
        <f>D197/$D$200</f>
        <v>0.24568965517241378</v>
      </c>
      <c r="I197"/>
      <c r="J197"/>
      <c r="K197"/>
      <c r="L197"/>
      <c r="M197"/>
    </row>
    <row r="198" spans="2:18" ht="19.5" customHeight="1" x14ac:dyDescent="0.25">
      <c r="B198" s="222" t="s">
        <v>179</v>
      </c>
      <c r="C198" s="222"/>
      <c r="D198" s="238">
        <v>160</v>
      </c>
      <c r="E198" s="109">
        <f>D198/$D$200</f>
        <v>0.68965517241379315</v>
      </c>
      <c r="I198"/>
      <c r="J198"/>
      <c r="K198"/>
      <c r="L198"/>
      <c r="M198"/>
    </row>
    <row r="199" spans="2:18" ht="19.5" customHeight="1" thickBot="1" x14ac:dyDescent="0.3">
      <c r="B199" s="239" t="s">
        <v>81</v>
      </c>
      <c r="C199" s="239"/>
      <c r="D199" s="229">
        <v>15</v>
      </c>
      <c r="E199" s="240">
        <f>+D199/D200</f>
        <v>6.4655172413793108E-2</v>
      </c>
      <c r="I199"/>
      <c r="J199"/>
      <c r="K199"/>
      <c r="L199"/>
      <c r="M199"/>
    </row>
    <row r="200" spans="2:18" ht="19.5" customHeight="1" x14ac:dyDescent="0.25">
      <c r="B200" s="139" t="s">
        <v>4</v>
      </c>
      <c r="C200" s="139"/>
      <c r="D200" s="230">
        <f>SUM(D197:D199)</f>
        <v>232</v>
      </c>
      <c r="E200" s="241">
        <f>SUM(E197:E199)</f>
        <v>1</v>
      </c>
      <c r="I200"/>
      <c r="J200"/>
      <c r="K200"/>
      <c r="L200"/>
      <c r="M200"/>
    </row>
    <row r="201" spans="2:18" x14ac:dyDescent="0.25">
      <c r="I201"/>
      <c r="J201"/>
      <c r="K201"/>
      <c r="L201"/>
      <c r="M201"/>
    </row>
    <row r="202" spans="2:18" x14ac:dyDescent="0.25">
      <c r="H202" s="242"/>
      <c r="I202" s="242"/>
      <c r="J202"/>
      <c r="K202"/>
      <c r="L202"/>
      <c r="M202"/>
    </row>
    <row r="206" spans="2:18" x14ac:dyDescent="0.25">
      <c r="B206" s="38"/>
      <c r="C206" s="99"/>
      <c r="D206" s="99"/>
      <c r="E206" s="99"/>
      <c r="F206" s="99"/>
      <c r="G206" s="141"/>
      <c r="H206" s="12"/>
      <c r="I206" s="243"/>
      <c r="J206" s="243"/>
      <c r="K206" s="243"/>
    </row>
    <row r="207" spans="2:18" x14ac:dyDescent="0.25">
      <c r="B207" s="38"/>
      <c r="C207" s="99"/>
      <c r="D207" s="99"/>
      <c r="E207" s="99"/>
      <c r="F207" s="99"/>
      <c r="G207" s="141"/>
      <c r="H207" s="12"/>
      <c r="I207" s="243"/>
      <c r="J207" s="243"/>
      <c r="K207" s="243"/>
    </row>
    <row r="208" spans="2:18" x14ac:dyDescent="0.25">
      <c r="B208" s="38"/>
      <c r="G208" s="141"/>
      <c r="H208" s="90"/>
      <c r="I208" s="90"/>
      <c r="J208" s="90"/>
      <c r="K208" s="12"/>
    </row>
    <row r="209" spans="2:13" ht="12" customHeight="1" x14ac:dyDescent="0.25">
      <c r="B209" s="38"/>
      <c r="G209" s="90"/>
      <c r="H209" s="244"/>
      <c r="I209" s="38"/>
      <c r="J209" s="38"/>
      <c r="K209" s="90"/>
    </row>
    <row r="210" spans="2:13" ht="34.5" customHeight="1" x14ac:dyDescent="0.25">
      <c r="B210" s="245" t="s">
        <v>3</v>
      </c>
      <c r="C210" s="245"/>
      <c r="D210" s="246">
        <v>2024</v>
      </c>
      <c r="E210" s="246">
        <v>2025</v>
      </c>
      <c r="F210" s="16" t="s">
        <v>180</v>
      </c>
      <c r="J210" s="38"/>
      <c r="K210" s="90"/>
    </row>
    <row r="211" spans="2:13" ht="27" customHeight="1" x14ac:dyDescent="0.25">
      <c r="B211" s="247" t="s">
        <v>7</v>
      </c>
      <c r="C211" s="247"/>
      <c r="D211" s="248">
        <v>19</v>
      </c>
      <c r="E211" s="248">
        <v>21</v>
      </c>
      <c r="F211" s="249">
        <f t="shared" ref="F211:F220" si="14">E211/D211-1</f>
        <v>0.10526315789473695</v>
      </c>
      <c r="J211" s="38"/>
      <c r="K211" s="90"/>
    </row>
    <row r="212" spans="2:13" ht="27" customHeight="1" x14ac:dyDescent="0.25">
      <c r="B212" s="247" t="s">
        <v>9</v>
      </c>
      <c r="C212" s="247"/>
      <c r="D212" s="248">
        <v>18</v>
      </c>
      <c r="E212" s="250">
        <v>21</v>
      </c>
      <c r="F212" s="249">
        <f t="shared" si="14"/>
        <v>0.16666666666666674</v>
      </c>
      <c r="J212" s="38"/>
      <c r="K212" s="90"/>
    </row>
    <row r="213" spans="2:13" ht="27" customHeight="1" x14ac:dyDescent="0.25">
      <c r="B213" s="247" t="s">
        <v>10</v>
      </c>
      <c r="C213" s="247"/>
      <c r="D213" s="248">
        <v>16</v>
      </c>
      <c r="E213" s="250">
        <v>24</v>
      </c>
      <c r="F213" s="249">
        <f t="shared" si="14"/>
        <v>0.5</v>
      </c>
      <c r="J213" s="38"/>
      <c r="K213" s="90"/>
    </row>
    <row r="214" spans="2:13" ht="27" customHeight="1" x14ac:dyDescent="0.25">
      <c r="B214" s="247" t="s">
        <v>11</v>
      </c>
      <c r="C214" s="247"/>
      <c r="D214" s="248">
        <v>22</v>
      </c>
      <c r="E214" s="250">
        <v>26</v>
      </c>
      <c r="F214" s="249">
        <f t="shared" si="14"/>
        <v>0.18181818181818188</v>
      </c>
      <c r="J214" s="38"/>
      <c r="K214" s="90"/>
    </row>
    <row r="215" spans="2:13" ht="27" customHeight="1" x14ac:dyDescent="0.25">
      <c r="B215" s="247" t="s">
        <v>12</v>
      </c>
      <c r="C215" s="247"/>
      <c r="D215" s="248">
        <v>12</v>
      </c>
      <c r="E215" s="250">
        <v>25</v>
      </c>
      <c r="F215" s="249">
        <f t="shared" si="14"/>
        <v>1.0833333333333335</v>
      </c>
      <c r="J215" s="38"/>
      <c r="K215" s="90"/>
    </row>
    <row r="216" spans="2:13" ht="27" customHeight="1" x14ac:dyDescent="0.25">
      <c r="B216" s="247" t="s">
        <v>13</v>
      </c>
      <c r="C216" s="247"/>
      <c r="D216" s="248">
        <v>22</v>
      </c>
      <c r="E216" s="250">
        <v>15</v>
      </c>
      <c r="F216" s="249">
        <f t="shared" si="14"/>
        <v>-0.31818181818181823</v>
      </c>
      <c r="J216" s="38"/>
      <c r="K216" s="90"/>
    </row>
    <row r="217" spans="2:13" ht="27" customHeight="1" x14ac:dyDescent="0.25">
      <c r="B217" s="247" t="s">
        <v>14</v>
      </c>
      <c r="C217" s="247"/>
      <c r="D217" s="248">
        <v>26</v>
      </c>
      <c r="E217" s="250">
        <v>33</v>
      </c>
      <c r="F217" s="249">
        <f t="shared" si="14"/>
        <v>0.26923076923076916</v>
      </c>
      <c r="J217" s="38"/>
      <c r="K217" s="90"/>
    </row>
    <row r="218" spans="2:13" ht="27" customHeight="1" x14ac:dyDescent="0.25">
      <c r="B218" s="247" t="s">
        <v>15</v>
      </c>
      <c r="C218" s="247"/>
      <c r="D218" s="248">
        <v>13</v>
      </c>
      <c r="E218" s="250">
        <v>20</v>
      </c>
      <c r="F218" s="249">
        <f t="shared" si="14"/>
        <v>0.53846153846153855</v>
      </c>
      <c r="J218" s="38"/>
      <c r="K218" s="90"/>
    </row>
    <row r="219" spans="2:13" ht="27" customHeight="1" x14ac:dyDescent="0.25">
      <c r="B219" s="247" t="s">
        <v>16</v>
      </c>
      <c r="C219" s="247"/>
      <c r="D219" s="248">
        <v>14</v>
      </c>
      <c r="E219" s="250">
        <v>26</v>
      </c>
      <c r="F219" s="249">
        <f t="shared" si="14"/>
        <v>0.85714285714285721</v>
      </c>
      <c r="J219" s="38"/>
      <c r="K219" s="90"/>
    </row>
    <row r="220" spans="2:13" ht="27" customHeight="1" thickBot="1" x14ac:dyDescent="0.3">
      <c r="B220" s="247" t="s">
        <v>17</v>
      </c>
      <c r="C220" s="247"/>
      <c r="D220" s="248">
        <v>26</v>
      </c>
      <c r="E220" s="250">
        <v>21</v>
      </c>
      <c r="F220" s="249">
        <f t="shared" si="14"/>
        <v>-0.19230769230769229</v>
      </c>
      <c r="J220" s="38"/>
      <c r="K220" s="90"/>
    </row>
    <row r="221" spans="2:13" ht="27" hidden="1" customHeight="1" x14ac:dyDescent="0.25">
      <c r="B221" s="247" t="s">
        <v>181</v>
      </c>
      <c r="C221" s="247"/>
      <c r="D221" s="248">
        <v>23</v>
      </c>
      <c r="E221" s="250"/>
      <c r="F221" s="249">
        <f>E221/D221-1</f>
        <v>-1</v>
      </c>
      <c r="J221" s="38"/>
      <c r="K221" s="90"/>
    </row>
    <row r="222" spans="2:13" ht="27" hidden="1" customHeight="1" thickBot="1" x14ac:dyDescent="0.3">
      <c r="B222" s="247" t="s">
        <v>182</v>
      </c>
      <c r="C222" s="247"/>
      <c r="D222" s="248">
        <v>22</v>
      </c>
      <c r="E222" s="250"/>
      <c r="F222" s="249">
        <f>E222/D222-1</f>
        <v>-1</v>
      </c>
      <c r="J222" s="38"/>
      <c r="K222" s="90"/>
    </row>
    <row r="223" spans="2:13" ht="24" customHeight="1" x14ac:dyDescent="0.25">
      <c r="B223" s="251" t="s">
        <v>4</v>
      </c>
      <c r="C223" s="251"/>
      <c r="D223" s="252">
        <f>SUM(D211:D220)</f>
        <v>188</v>
      </c>
      <c r="E223" s="252">
        <f>SUM(E211:E222)</f>
        <v>232</v>
      </c>
      <c r="F223" s="253">
        <f>E223/D223-1</f>
        <v>0.23404255319148937</v>
      </c>
      <c r="J223" s="38"/>
      <c r="K223" s="90"/>
    </row>
    <row r="224" spans="2:13" x14ac:dyDescent="0.25">
      <c r="I224"/>
      <c r="J224"/>
      <c r="K224"/>
      <c r="L224"/>
      <c r="M224"/>
    </row>
    <row r="225" spans="2:13" x14ac:dyDescent="0.25">
      <c r="B225" s="254"/>
      <c r="I225"/>
      <c r="J225"/>
      <c r="K225"/>
      <c r="L225"/>
      <c r="M225"/>
    </row>
    <row r="226" spans="2:13" x14ac:dyDescent="0.25">
      <c r="B226" s="46" t="s">
        <v>183</v>
      </c>
    </row>
  </sheetData>
  <mergeCells count="77">
    <mergeCell ref="B220:C220"/>
    <mergeCell ref="B221:C221"/>
    <mergeCell ref="B222:C222"/>
    <mergeCell ref="B223:C223"/>
    <mergeCell ref="B214:C214"/>
    <mergeCell ref="B215:C215"/>
    <mergeCell ref="B216:C216"/>
    <mergeCell ref="B217:C217"/>
    <mergeCell ref="B218:C218"/>
    <mergeCell ref="B219:C219"/>
    <mergeCell ref="C206:F207"/>
    <mergeCell ref="I206:K207"/>
    <mergeCell ref="B210:C210"/>
    <mergeCell ref="B211:C211"/>
    <mergeCell ref="B212:C212"/>
    <mergeCell ref="B213:C213"/>
    <mergeCell ref="B185:C185"/>
    <mergeCell ref="K185:L185"/>
    <mergeCell ref="K190:L190"/>
    <mergeCell ref="B191:C191"/>
    <mergeCell ref="B196:C196"/>
    <mergeCell ref="B200:C200"/>
    <mergeCell ref="M129:M130"/>
    <mergeCell ref="N129:N130"/>
    <mergeCell ref="K136:L136"/>
    <mergeCell ref="K137:R138"/>
    <mergeCell ref="B150:D150"/>
    <mergeCell ref="B183:E184"/>
    <mergeCell ref="K183:M184"/>
    <mergeCell ref="K103:L103"/>
    <mergeCell ref="K107:L107"/>
    <mergeCell ref="B109:F109"/>
    <mergeCell ref="B111:D111"/>
    <mergeCell ref="H111:I111"/>
    <mergeCell ref="K129:L130"/>
    <mergeCell ref="G87:I87"/>
    <mergeCell ref="B90:C90"/>
    <mergeCell ref="B95:D96"/>
    <mergeCell ref="K95:O96"/>
    <mergeCell ref="K97:L97"/>
    <mergeCell ref="K100:L100"/>
    <mergeCell ref="I65:J65"/>
    <mergeCell ref="I66:J66"/>
    <mergeCell ref="I67:J67"/>
    <mergeCell ref="B75:C75"/>
    <mergeCell ref="G75:I75"/>
    <mergeCell ref="L79:M79"/>
    <mergeCell ref="I59:J59"/>
    <mergeCell ref="I60:J60"/>
    <mergeCell ref="I61:J61"/>
    <mergeCell ref="I62:J62"/>
    <mergeCell ref="I63:J63"/>
    <mergeCell ref="I64:J64"/>
    <mergeCell ref="I53:J53"/>
    <mergeCell ref="I54:J54"/>
    <mergeCell ref="I55:J55"/>
    <mergeCell ref="I56:J56"/>
    <mergeCell ref="I57:J57"/>
    <mergeCell ref="I58:J58"/>
    <mergeCell ref="I47:J47"/>
    <mergeCell ref="I48:J48"/>
    <mergeCell ref="I49:J49"/>
    <mergeCell ref="I50:J50"/>
    <mergeCell ref="I51:J51"/>
    <mergeCell ref="I52:J52"/>
    <mergeCell ref="J40:N40"/>
    <mergeCell ref="I42:J42"/>
    <mergeCell ref="I43:J43"/>
    <mergeCell ref="I44:J44"/>
    <mergeCell ref="I45:J45"/>
    <mergeCell ref="I46:J46"/>
    <mergeCell ref="B5:R6"/>
    <mergeCell ref="B7:P7"/>
    <mergeCell ref="B9:P10"/>
    <mergeCell ref="B12:P12"/>
    <mergeCell ref="B17:C17"/>
    <mergeCell ref="B28:C28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9" fitToHeight="3" orientation="portrait" r:id="rId1"/>
  <rowBreaks count="2" manualBreakCount="2">
    <brk id="91" min="1" max="18" man="1"/>
    <brk id="167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2025-11-17T15:54:22Z</dcterms:created>
  <dcterms:modified xsi:type="dcterms:W3CDTF">2025-11-17T15:54:47Z</dcterms:modified>
</cp:coreProperties>
</file>