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noviembre\"/>
    </mc:Choice>
  </mc:AlternateContent>
  <xr:revisionPtr revIDLastSave="0" documentId="8_{3AE9802C-9A36-405B-AFBF-3661778F8448}" xr6:coauthVersionLast="47" xr6:coauthVersionMax="47" xr10:uidLastSave="{00000000-0000-0000-0000-000000000000}"/>
  <bookViews>
    <workbookView xWindow="-120" yWindow="-120" windowWidth="29040" windowHeight="15840" xr2:uid="{34E25E78-916F-4581-969C-D11D56D03042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3" i="1" l="1"/>
  <c r="F223" i="1" s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8" i="1" s="1"/>
  <c r="E199" i="1"/>
  <c r="D191" i="1"/>
  <c r="E190" i="1" s="1"/>
  <c r="M190" i="1"/>
  <c r="N189" i="1"/>
  <c r="N188" i="1"/>
  <c r="N187" i="1"/>
  <c r="N186" i="1"/>
  <c r="N190" i="1" s="1"/>
  <c r="R175" i="1"/>
  <c r="Q175" i="1"/>
  <c r="P175" i="1"/>
  <c r="O175" i="1"/>
  <c r="O176" i="1" s="1"/>
  <c r="N175" i="1"/>
  <c r="M175" i="1"/>
  <c r="L175" i="1"/>
  <c r="K175" i="1"/>
  <c r="K176" i="1" s="1"/>
  <c r="J175" i="1"/>
  <c r="I175" i="1"/>
  <c r="H175" i="1"/>
  <c r="G175" i="1"/>
  <c r="G176" i="1" s="1"/>
  <c r="F175" i="1"/>
  <c r="E175" i="1"/>
  <c r="D175" i="1"/>
  <c r="C174" i="1"/>
  <c r="C173" i="1"/>
  <c r="C172" i="1"/>
  <c r="C171" i="1"/>
  <c r="C175" i="1" s="1"/>
  <c r="L161" i="1"/>
  <c r="K161" i="1"/>
  <c r="J161" i="1"/>
  <c r="I161" i="1"/>
  <c r="H161" i="1"/>
  <c r="G161" i="1"/>
  <c r="F161" i="1"/>
  <c r="E161" i="1"/>
  <c r="D161" i="1"/>
  <c r="C160" i="1"/>
  <c r="C159" i="1"/>
  <c r="C158" i="1"/>
  <c r="C157" i="1"/>
  <c r="C161" i="1" s="1"/>
  <c r="E150" i="1"/>
  <c r="F148" i="1" s="1"/>
  <c r="F147" i="1"/>
  <c r="F146" i="1"/>
  <c r="F144" i="1"/>
  <c r="F143" i="1"/>
  <c r="F142" i="1"/>
  <c r="F140" i="1"/>
  <c r="F139" i="1"/>
  <c r="F138" i="1"/>
  <c r="F137" i="1"/>
  <c r="F136" i="1"/>
  <c r="M135" i="1"/>
  <c r="F135" i="1"/>
  <c r="M134" i="1"/>
  <c r="F134" i="1"/>
  <c r="M133" i="1"/>
  <c r="F133" i="1"/>
  <c r="M132" i="1"/>
  <c r="F132" i="1"/>
  <c r="M131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M107" i="1"/>
  <c r="N105" i="1" s="1"/>
  <c r="C105" i="1"/>
  <c r="D102" i="1" s="1"/>
  <c r="I101" i="1" s="1"/>
  <c r="D104" i="1"/>
  <c r="G104" i="1" s="1"/>
  <c r="D103" i="1"/>
  <c r="D101" i="1"/>
  <c r="M100" i="1"/>
  <c r="D100" i="1"/>
  <c r="N99" i="1"/>
  <c r="D99" i="1"/>
  <c r="N98" i="1"/>
  <c r="N100" i="1" s="1"/>
  <c r="D98" i="1"/>
  <c r="G98" i="1" s="1"/>
  <c r="D90" i="1"/>
  <c r="E89" i="1"/>
  <c r="E88" i="1"/>
  <c r="J87" i="1"/>
  <c r="E87" i="1"/>
  <c r="K86" i="1"/>
  <c r="E86" i="1"/>
  <c r="K85" i="1"/>
  <c r="E85" i="1"/>
  <c r="K84" i="1"/>
  <c r="E84" i="1"/>
  <c r="K83" i="1"/>
  <c r="E83" i="1"/>
  <c r="K82" i="1"/>
  <c r="E82" i="1"/>
  <c r="K81" i="1"/>
  <c r="E81" i="1"/>
  <c r="K80" i="1"/>
  <c r="E80" i="1"/>
  <c r="K79" i="1"/>
  <c r="E79" i="1"/>
  <c r="N78" i="1"/>
  <c r="O76" i="1" s="1"/>
  <c r="O78" i="1" s="1"/>
  <c r="K78" i="1"/>
  <c r="E78" i="1"/>
  <c r="O77" i="1"/>
  <c r="K77" i="1"/>
  <c r="E77" i="1"/>
  <c r="K76" i="1"/>
  <c r="K87" i="1" s="1"/>
  <c r="E76" i="1"/>
  <c r="E90" i="1" s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68" i="1" s="1"/>
  <c r="G35" i="1"/>
  <c r="H34" i="1"/>
  <c r="H33" i="1"/>
  <c r="H32" i="1"/>
  <c r="H31" i="1"/>
  <c r="H30" i="1"/>
  <c r="H29" i="1"/>
  <c r="D29" i="1"/>
  <c r="H28" i="1"/>
  <c r="H27" i="1"/>
  <c r="H26" i="1"/>
  <c r="H25" i="1"/>
  <c r="H24" i="1"/>
  <c r="H23" i="1"/>
  <c r="H22" i="1"/>
  <c r="H21" i="1"/>
  <c r="H20" i="1"/>
  <c r="H19" i="1"/>
  <c r="N132" i="1" l="1"/>
  <c r="F162" i="1"/>
  <c r="J162" i="1"/>
  <c r="E176" i="1"/>
  <c r="I176" i="1"/>
  <c r="M176" i="1"/>
  <c r="Q176" i="1"/>
  <c r="G162" i="1"/>
  <c r="K162" i="1"/>
  <c r="F176" i="1"/>
  <c r="J176" i="1"/>
  <c r="N176" i="1"/>
  <c r="R176" i="1"/>
  <c r="N135" i="1"/>
  <c r="I162" i="1"/>
  <c r="E162" i="1"/>
  <c r="L162" i="1"/>
  <c r="H162" i="1"/>
  <c r="D162" i="1"/>
  <c r="D176" i="1"/>
  <c r="C176" i="1" s="1"/>
  <c r="H176" i="1"/>
  <c r="L176" i="1"/>
  <c r="P176" i="1"/>
  <c r="N104" i="1"/>
  <c r="N107" i="1" s="1"/>
  <c r="N106" i="1"/>
  <c r="F141" i="1"/>
  <c r="F150" i="1" s="1"/>
  <c r="F145" i="1"/>
  <c r="F149" i="1"/>
  <c r="E197" i="1"/>
  <c r="E200" i="1" s="1"/>
  <c r="E187" i="1"/>
  <c r="E189" i="1"/>
  <c r="D105" i="1"/>
  <c r="M136" i="1"/>
  <c r="E186" i="1"/>
  <c r="E188" i="1"/>
  <c r="E191" i="1" l="1"/>
  <c r="N133" i="1"/>
  <c r="N134" i="1"/>
  <c r="N131" i="1"/>
  <c r="C162" i="1"/>
  <c r="N136" i="1" l="1"/>
</calcChain>
</file>

<file path=xl/sharedStrings.xml><?xml version="1.0" encoding="utf-8"?>
<sst xmlns="http://schemas.openxmlformats.org/spreadsheetml/2006/main" count="257" uniqueCount="184">
  <si>
    <t>REPORTE ESTADÍSTICO DE CASOS DE TENTATIVA DE FEMINICIDIO ATENDIDOS POR EL CENTRO EMERGENCIA MUJER Y FAMILIA</t>
  </si>
  <si>
    <t>Periodo: Enero - Noviembre,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</si>
  <si>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</si>
  <si>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</si>
  <si>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</si>
  <si>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</si>
  <si>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</si>
  <si>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</si>
  <si>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</si>
  <si>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</si>
  <si>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</si>
  <si>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</si>
  <si>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</si>
  <si>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</si>
  <si>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</si>
  <si>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</si>
  <si>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</si>
  <si>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</si>
  <si>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</si>
  <si>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</si>
  <si>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30 de noviembre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</si>
  <si>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</si>
  <si>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</si>
  <si>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</si>
  <si>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</si>
  <si>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</si>
  <si>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</si>
  <si>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</si>
  <si>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</si>
  <si>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Cusco</t>
  </si>
  <si>
    <t>Ancash</t>
  </si>
  <si>
    <t>Ica</t>
  </si>
  <si>
    <t>La Libertad</t>
  </si>
  <si>
    <t>Junin</t>
  </si>
  <si>
    <t>Arequipa</t>
  </si>
  <si>
    <t>San Martin</t>
  </si>
  <si>
    <t>Piura</t>
  </si>
  <si>
    <t>Lambayeque</t>
  </si>
  <si>
    <t>Ayacucho</t>
  </si>
  <si>
    <t>Cajamarca</t>
  </si>
  <si>
    <t>Puno</t>
  </si>
  <si>
    <t>Tumbes</t>
  </si>
  <si>
    <t>Apurimac</t>
  </si>
  <si>
    <t>Madre de Dios</t>
  </si>
  <si>
    <t>Tacna</t>
  </si>
  <si>
    <t>Loreto</t>
  </si>
  <si>
    <t>Ucayali</t>
  </si>
  <si>
    <t>Callao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</si>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</sst>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8A600FDC-AD54-41BE-BF82-9E59D033431F}"/>
    <cellStyle name="Normal 2 3" xfId="3" xr:uid="{182B9A1C-866B-40B9-8F5F-C7A645FE7C76}"/>
    <cellStyle name="Porcentaje" xfId="1" builtinId="5"/>
    <cellStyle name="Porcentaje 2 2" xfId="4" xr:uid="{7366770C-9A03-4368-8650-CBBC6208D3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3A50-44B0-9CD1-E9B20CC46E7B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3A50-44B0-9CD1-E9B20CC46E7B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3A50-44B0-9CD1-E9B20CC46E7B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3A50-44B0-9CD1-E9B20CC46E7B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3A50-44B0-9CD1-E9B20CC46E7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121</c:v>
                </c:pt>
                <c:pt idx="1">
                  <c:v>101</c:v>
                </c:pt>
                <c:pt idx="2">
                  <c:v>11</c:v>
                </c:pt>
                <c:pt idx="3">
                  <c:v>11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A50-44B0-9CD1-E9B20CC46E7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FBA-4A66-81EC-3136C74CBE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BA-4A66-81EC-3136C74CBE0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A48F-49B2-8EAC-DA5B1A44E09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A48F-49B2-8EAC-DA5B1A44E09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A48F-49B2-8EAC-DA5B1A44E09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A48F-49B2-8EAC-DA5B1A44E099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48F-49B2-8EAC-DA5B1A44E099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8F-49B2-8EAC-DA5B1A44E099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48F-49B2-8EAC-DA5B1A44E099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A48F-49B2-8EAC-DA5B1A44E0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23</c:v>
                </c:pt>
                <c:pt idx="1">
                  <c:v>82</c:v>
                </c:pt>
                <c:pt idx="2">
                  <c:v>15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8F-49B2-8EAC-DA5B1A44E099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BF0-4EF7-80A0-ACF7296BF21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4BF0-4EF7-80A0-ACF7296BF21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BF0-4EF7-80A0-ACF7296BF21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BF0-4EF7-80A0-ACF7296BF210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4BF0-4EF7-80A0-ACF7296BF210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F0-4EF7-80A0-ACF7296BF210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4BF0-4EF7-80A0-ACF7296BF210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4BF0-4EF7-80A0-ACF7296BF2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131</c:v>
                </c:pt>
                <c:pt idx="1">
                  <c:v>94</c:v>
                </c:pt>
                <c:pt idx="2">
                  <c:v>14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BF0-4EF7-80A0-ACF7296BF210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FA7C8EA8-1EC3-4F2A-81D0-B4AD597B65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368473" y="25451989"/>
          <a:ext cx="892480" cy="931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4D3E98EB-5F40-4098-977E-6BBEDEDB86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460D3A9E-94E7-4331-9B2C-ACC4D14725FF}"/>
            </a:ext>
          </a:extLst>
        </xdr:cNvPr>
        <xdr:cNvSpPr/>
      </xdr:nvSpPr>
      <xdr:spPr>
        <a:xfrm>
          <a:off x="1149265" y="2228850"/>
          <a:ext cx="11672808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154E46C9-9E86-4BF5-8A2E-B3B366F3F225}"/>
            </a:ext>
          </a:extLst>
        </xdr:cNvPr>
        <xdr:cNvSpPr/>
      </xdr:nvSpPr>
      <xdr:spPr>
        <a:xfrm>
          <a:off x="47625" y="2228850"/>
          <a:ext cx="11736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492F8C7-F649-478F-9438-87EA455A9FB5}"/>
            </a:ext>
          </a:extLst>
        </xdr:cNvPr>
        <xdr:cNvSpPr/>
      </xdr:nvSpPr>
      <xdr:spPr>
        <a:xfrm>
          <a:off x="1223763" y="20621877"/>
          <a:ext cx="11598310" cy="27060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264A163E-085C-4A07-BB5B-78FCD14DCE55}"/>
            </a:ext>
          </a:extLst>
        </xdr:cNvPr>
        <xdr:cNvSpPr/>
      </xdr:nvSpPr>
      <xdr:spPr>
        <a:xfrm>
          <a:off x="36060" y="20616861"/>
          <a:ext cx="1183204" cy="28064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809956A-5AEB-4A8C-A1E6-D8D891972B94}"/>
            </a:ext>
          </a:extLst>
        </xdr:cNvPr>
        <xdr:cNvSpPr/>
      </xdr:nvSpPr>
      <xdr:spPr>
        <a:xfrm>
          <a:off x="1196890" y="40970135"/>
          <a:ext cx="11672808" cy="3050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31EFFCFF-E5F2-434B-A720-BB27FDD1DAE6}"/>
            </a:ext>
          </a:extLst>
        </xdr:cNvPr>
        <xdr:cNvSpPr/>
      </xdr:nvSpPr>
      <xdr:spPr>
        <a:xfrm>
          <a:off x="58831" y="40971312"/>
          <a:ext cx="1186286" cy="3127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205</xdr:row>
      <xdr:rowOff>0</xdr:rowOff>
    </xdr:from>
    <xdr:to>
      <xdr:col>6</xdr:col>
      <xdr:colOff>61058</xdr:colOff>
      <xdr:row>208</xdr:row>
      <xdr:rowOff>0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7114965A-260E-466F-A159-CE74A4C3FCD3}"/>
            </a:ext>
          </a:extLst>
        </xdr:cNvPr>
        <xdr:cNvSpPr/>
      </xdr:nvSpPr>
      <xdr:spPr>
        <a:xfrm>
          <a:off x="917441" y="46863000"/>
          <a:ext cx="3096492" cy="5715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FBD394CD-5FD7-4F75-8877-1584A06123E0}"/>
            </a:ext>
          </a:extLst>
        </xdr:cNvPr>
        <xdr:cNvSpPr/>
      </xdr:nvSpPr>
      <xdr:spPr>
        <a:xfrm>
          <a:off x="48816" y="46862999"/>
          <a:ext cx="984768" cy="2149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80736DEB-962A-42F7-96F9-E69F90969786}"/>
            </a:ext>
          </a:extLst>
        </xdr:cNvPr>
        <xdr:cNvSpPr/>
      </xdr:nvSpPr>
      <xdr:spPr>
        <a:xfrm>
          <a:off x="9831976" y="15355900"/>
          <a:ext cx="1154771" cy="5079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B6A1FD29-EF70-4FD5-90F8-A116B9057E08}"/>
            </a:ext>
          </a:extLst>
        </xdr:cNvPr>
        <xdr:cNvSpPr/>
      </xdr:nvSpPr>
      <xdr:spPr>
        <a:xfrm>
          <a:off x="9035482" y="15350293"/>
          <a:ext cx="871198" cy="26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F3C95F5A-30CA-478F-AB71-E8D41EF1E88A}"/>
            </a:ext>
          </a:extLst>
        </xdr:cNvPr>
        <xdr:cNvSpPr/>
      </xdr:nvSpPr>
      <xdr:spPr>
        <a:xfrm>
          <a:off x="4747035" y="15373522"/>
          <a:ext cx="3766275" cy="448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F676BB0-491E-4159-987D-D62E5D152E0C}"/>
            </a:ext>
          </a:extLst>
        </xdr:cNvPr>
        <xdr:cNvSpPr/>
      </xdr:nvSpPr>
      <xdr:spPr>
        <a:xfrm>
          <a:off x="3877474" y="15377772"/>
          <a:ext cx="1023138" cy="2718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DACC6BAC-42C6-4C6D-A6CA-608F95468CFF}"/>
            </a:ext>
          </a:extLst>
        </xdr:cNvPr>
        <xdr:cNvSpPr/>
      </xdr:nvSpPr>
      <xdr:spPr>
        <a:xfrm>
          <a:off x="835105" y="21097536"/>
          <a:ext cx="164117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1EBD0197-31B7-45FB-B280-743713013692}"/>
            </a:ext>
          </a:extLst>
        </xdr:cNvPr>
        <xdr:cNvSpPr/>
      </xdr:nvSpPr>
      <xdr:spPr>
        <a:xfrm>
          <a:off x="45583" y="21097533"/>
          <a:ext cx="902519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A971A412-57B9-467C-82EE-0618BFC3DE0B}"/>
            </a:ext>
          </a:extLst>
        </xdr:cNvPr>
        <xdr:cNvSpPr/>
      </xdr:nvSpPr>
      <xdr:spPr>
        <a:xfrm>
          <a:off x="8436866" y="21075004"/>
          <a:ext cx="1928296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873C501C-464B-4110-8AC9-8712EC160B3E}"/>
            </a:ext>
          </a:extLst>
        </xdr:cNvPr>
        <xdr:cNvSpPr/>
      </xdr:nvSpPr>
      <xdr:spPr>
        <a:xfrm>
          <a:off x="7489047" y="21069879"/>
          <a:ext cx="1063383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E366F6C-0A15-466C-91FF-E3CCC688C276}"/>
            </a:ext>
          </a:extLst>
        </xdr:cNvPr>
        <xdr:cNvSpPr/>
      </xdr:nvSpPr>
      <xdr:spPr>
        <a:xfrm>
          <a:off x="8258697" y="22765587"/>
          <a:ext cx="212355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DEB5ED68-C958-404E-90B4-614F21167CF8}"/>
            </a:ext>
          </a:extLst>
        </xdr:cNvPr>
        <xdr:cNvSpPr/>
      </xdr:nvSpPr>
      <xdr:spPr>
        <a:xfrm>
          <a:off x="7421127" y="22768623"/>
          <a:ext cx="9316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995C2E40-9435-4F49-9889-F899254D2156}"/>
            </a:ext>
          </a:extLst>
        </xdr:cNvPr>
        <xdr:cNvSpPr/>
      </xdr:nvSpPr>
      <xdr:spPr>
        <a:xfrm>
          <a:off x="984223" y="24576158"/>
          <a:ext cx="2968653" cy="5718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0DD5B99F-23B7-4828-8E1F-F87A4B20146A}"/>
            </a:ext>
          </a:extLst>
        </xdr:cNvPr>
        <xdr:cNvSpPr/>
      </xdr:nvSpPr>
      <xdr:spPr>
        <a:xfrm>
          <a:off x="45356" y="24576159"/>
          <a:ext cx="1064986" cy="2428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6D9F5832-801A-4845-93E7-9F1229A52776}"/>
            </a:ext>
          </a:extLst>
        </xdr:cNvPr>
        <xdr:cNvSpPr/>
      </xdr:nvSpPr>
      <xdr:spPr>
        <a:xfrm>
          <a:off x="8497863" y="28127328"/>
          <a:ext cx="1884387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C4D48830-8ADD-4350-95FB-5B875D1DF6A7}"/>
            </a:ext>
          </a:extLst>
        </xdr:cNvPr>
        <xdr:cNvSpPr/>
      </xdr:nvSpPr>
      <xdr:spPr>
        <a:xfrm>
          <a:off x="7497242" y="28127329"/>
          <a:ext cx="1094308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B6DE78F5-88EB-45A5-AE36-9BA8C014A66A}"/>
            </a:ext>
          </a:extLst>
        </xdr:cNvPr>
        <xdr:cNvSpPr/>
      </xdr:nvSpPr>
      <xdr:spPr>
        <a:xfrm>
          <a:off x="900195" y="41426274"/>
          <a:ext cx="2282969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2AA8086-C787-42F4-A96E-325C5A3F62BB}"/>
            </a:ext>
          </a:extLst>
        </xdr:cNvPr>
        <xdr:cNvSpPr/>
      </xdr:nvSpPr>
      <xdr:spPr>
        <a:xfrm>
          <a:off x="34511" y="41426278"/>
          <a:ext cx="1007796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2D72D636-CE69-451C-ADB9-B12075185B4B}"/>
            </a:ext>
          </a:extLst>
        </xdr:cNvPr>
        <xdr:cNvSpPr/>
      </xdr:nvSpPr>
      <xdr:spPr>
        <a:xfrm>
          <a:off x="8738019" y="41372834"/>
          <a:ext cx="163664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4D383E69-BC00-490E-AAF5-A048737B4EE9}"/>
            </a:ext>
          </a:extLst>
        </xdr:cNvPr>
        <xdr:cNvSpPr/>
      </xdr:nvSpPr>
      <xdr:spPr>
        <a:xfrm>
          <a:off x="7498075" y="41382676"/>
          <a:ext cx="1380055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89802C1C-0F01-4471-809A-D327A29A1EA8}"/>
            </a:ext>
          </a:extLst>
        </xdr:cNvPr>
        <xdr:cNvSpPr/>
      </xdr:nvSpPr>
      <xdr:spPr>
        <a:xfrm>
          <a:off x="834656" y="44132427"/>
          <a:ext cx="2349075" cy="4398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AAA0E7ED-65DB-47AA-88A1-F85CE22123FC}"/>
            </a:ext>
          </a:extLst>
        </xdr:cNvPr>
        <xdr:cNvSpPr/>
      </xdr:nvSpPr>
      <xdr:spPr>
        <a:xfrm>
          <a:off x="49884" y="44142153"/>
          <a:ext cx="959276" cy="2401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C9A863DE-2ED6-4B94-9919-CBB0CE4125F1}"/>
            </a:ext>
          </a:extLst>
        </xdr:cNvPr>
        <xdr:cNvSpPr/>
      </xdr:nvSpPr>
      <xdr:spPr>
        <a:xfrm>
          <a:off x="4419204" y="77690"/>
          <a:ext cx="6333647" cy="6117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B9FA6B83-C9C1-4EA6-B890-4130AC0705B2}"/>
            </a:ext>
          </a:extLst>
        </xdr:cNvPr>
        <xdr:cNvSpPr/>
      </xdr:nvSpPr>
      <xdr:spPr>
        <a:xfrm>
          <a:off x="6867914" y="7810501"/>
          <a:ext cx="4718454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45C06BCA-7424-4F41-B913-DC010652EE44}"/>
            </a:ext>
          </a:extLst>
        </xdr:cNvPr>
        <xdr:cNvSpPr/>
      </xdr:nvSpPr>
      <xdr:spPr>
        <a:xfrm>
          <a:off x="5891209" y="7810500"/>
          <a:ext cx="10739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BD2C1BC2-20B2-4B4C-AC9A-89AF5ABF8748}"/>
            </a:ext>
          </a:extLst>
        </xdr:cNvPr>
        <xdr:cNvSpPr/>
      </xdr:nvSpPr>
      <xdr:spPr>
        <a:xfrm>
          <a:off x="1165273" y="46339124"/>
          <a:ext cx="11656799" cy="27554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B363F48-EF79-45A1-977D-CBE297047AEA}"/>
            </a:ext>
          </a:extLst>
        </xdr:cNvPr>
        <xdr:cNvSpPr/>
      </xdr:nvSpPr>
      <xdr:spPr>
        <a:xfrm>
          <a:off x="47625" y="46339125"/>
          <a:ext cx="1189688" cy="2755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C55916EA-7664-4B84-AF10-676B642418DE}"/>
            </a:ext>
          </a:extLst>
        </xdr:cNvPr>
        <xdr:cNvSpPr/>
      </xdr:nvSpPr>
      <xdr:spPr bwMode="auto">
        <a:xfrm>
          <a:off x="4426111" y="49155019"/>
          <a:ext cx="1885060" cy="3686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2AFB6B7E-8464-4B4C-BDAB-6D1D75A3F914}"/>
            </a:ext>
          </a:extLst>
        </xdr:cNvPr>
        <xdr:cNvSpPr txBox="1"/>
      </xdr:nvSpPr>
      <xdr:spPr>
        <a:xfrm>
          <a:off x="7201372" y="48925071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20,4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noviembre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263A549A-F01E-4CB5-B4D1-5B772675A92B}"/>
            </a:ext>
          </a:extLst>
        </xdr:cNvPr>
        <xdr:cNvSpPr txBox="1"/>
      </xdr:nvSpPr>
      <xdr:spPr>
        <a:xfrm>
          <a:off x="35719" y="1487601"/>
          <a:ext cx="12827741" cy="57218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3D120C8-1075-4DB6-A807-EB7A3C47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47889" y="2164451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D1A7921-42C9-4B2F-B7CB-F9201D5FB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029563" y="2227582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985D16E-0DBF-4D2E-986C-4A3CB0760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68270" y="23063375"/>
          <a:ext cx="327985" cy="65796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BE965484-EEC6-46F0-AE28-F7D94EC7DD8A}"/>
            </a:ext>
          </a:extLst>
        </xdr:cNvPr>
        <xdr:cNvSpPr/>
      </xdr:nvSpPr>
      <xdr:spPr>
        <a:xfrm>
          <a:off x="5397370" y="25675959"/>
          <a:ext cx="1437612" cy="63103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121 (47,6)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FDB123F5-D225-4032-844B-2F651CF41494}"/>
            </a:ext>
          </a:extLst>
        </xdr:cNvPr>
        <xdr:cNvSpPr/>
      </xdr:nvSpPr>
      <xdr:spPr>
        <a:xfrm>
          <a:off x="3982640" y="25565497"/>
          <a:ext cx="149679" cy="776644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4EFD8D80-083F-49EF-92A1-0307C1C362D8}"/>
            </a:ext>
          </a:extLst>
        </xdr:cNvPr>
        <xdr:cNvSpPr/>
      </xdr:nvSpPr>
      <xdr:spPr>
        <a:xfrm>
          <a:off x="842962" y="15363826"/>
          <a:ext cx="2333625" cy="464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C3B248A3-3724-44A5-8154-1957CE0D5A18}"/>
            </a:ext>
          </a:extLst>
        </xdr:cNvPr>
        <xdr:cNvSpPr/>
      </xdr:nvSpPr>
      <xdr:spPr>
        <a:xfrm>
          <a:off x="59531" y="15363825"/>
          <a:ext cx="949630" cy="26376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3712FC3F-4E12-4199-A597-DDE83BF088C0}"/>
            </a:ext>
          </a:extLst>
        </xdr:cNvPr>
        <xdr:cNvSpPr/>
      </xdr:nvSpPr>
      <xdr:spPr>
        <a:xfrm flipH="1">
          <a:off x="3219449" y="21490781"/>
          <a:ext cx="3358885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532DBBD7-F690-4D64-B67A-5A232A1D7299}"/>
            </a:ext>
          </a:extLst>
        </xdr:cNvPr>
        <xdr:cNvSpPr/>
      </xdr:nvSpPr>
      <xdr:spPr>
        <a:xfrm>
          <a:off x="839875" y="2570040"/>
          <a:ext cx="1609052" cy="5390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EBB31CB9-E63A-4A45-8D05-579BC700ABD2}"/>
            </a:ext>
          </a:extLst>
        </xdr:cNvPr>
        <xdr:cNvSpPr/>
      </xdr:nvSpPr>
      <xdr:spPr>
        <a:xfrm>
          <a:off x="36633" y="2569418"/>
          <a:ext cx="960316" cy="216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4EC14B71-1BB1-4687-A896-DD463C8CE2C7}"/>
            </a:ext>
          </a:extLst>
        </xdr:cNvPr>
        <xdr:cNvSpPr/>
      </xdr:nvSpPr>
      <xdr:spPr>
        <a:xfrm>
          <a:off x="4058897" y="2596928"/>
          <a:ext cx="1851976" cy="499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376B71C8-04BC-450D-A4BE-176A7C58AB53}"/>
            </a:ext>
          </a:extLst>
        </xdr:cNvPr>
        <xdr:cNvSpPr/>
      </xdr:nvSpPr>
      <xdr:spPr>
        <a:xfrm>
          <a:off x="3139569" y="2594904"/>
          <a:ext cx="1020235" cy="23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49370B27-2A1D-479C-B18B-E0E4BED85E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D4F3CE89-8DB6-40EA-8575-60631A6A29CB}"/>
            </a:ext>
          </a:extLst>
        </xdr:cNvPr>
        <xdr:cNvSpPr/>
      </xdr:nvSpPr>
      <xdr:spPr>
        <a:xfrm>
          <a:off x="1020195" y="33606378"/>
          <a:ext cx="7499917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FB59BE70-A482-407A-8F13-5811AB5DF721}"/>
            </a:ext>
          </a:extLst>
        </xdr:cNvPr>
        <xdr:cNvSpPr/>
      </xdr:nvSpPr>
      <xdr:spPr>
        <a:xfrm>
          <a:off x="67911" y="33594471"/>
          <a:ext cx="10441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07B3486F-8A56-4DA9-9196-ECB9A1FD0537}"/>
            </a:ext>
          </a:extLst>
        </xdr:cNvPr>
        <xdr:cNvSpPr txBox="1"/>
      </xdr:nvSpPr>
      <xdr:spPr>
        <a:xfrm>
          <a:off x="47626" y="36383120"/>
          <a:ext cx="9026978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78052E35-4F2C-4FE8-BC81-253972AA7847}"/>
            </a:ext>
          </a:extLst>
        </xdr:cNvPr>
        <xdr:cNvSpPr/>
      </xdr:nvSpPr>
      <xdr:spPr>
        <a:xfrm>
          <a:off x="979713" y="37363991"/>
          <a:ext cx="117131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BF464192-F12C-4586-909C-DFFDD215E2A3}"/>
            </a:ext>
          </a:extLst>
        </xdr:cNvPr>
        <xdr:cNvSpPr/>
      </xdr:nvSpPr>
      <xdr:spPr>
        <a:xfrm>
          <a:off x="67911" y="37375897"/>
          <a:ext cx="11036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768E3400-647D-4A9B-BE91-7DD01F25D0CE}"/>
            </a:ext>
          </a:extLst>
        </xdr:cNvPr>
        <xdr:cNvSpPr txBox="1"/>
      </xdr:nvSpPr>
      <xdr:spPr>
        <a:xfrm>
          <a:off x="47626" y="40155021"/>
          <a:ext cx="12755478" cy="4976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492CFEA5-7E6C-4B2B-B5C0-2A756090ED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2073606C-B191-49C9-958D-EB76BEF051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19844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5C909D3-8738-4B29-9D4C-3A0D8D2B5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6923" y="29767"/>
          <a:ext cx="3402011" cy="590152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39</xdr:row>
      <xdr:rowOff>28576</xdr:rowOff>
    </xdr:from>
    <xdr:to>
      <xdr:col>7</xdr:col>
      <xdr:colOff>495301</xdr:colOff>
      <xdr:row>67</xdr:row>
      <xdr:rowOff>57151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2FF819-6433-4CE8-9788-244AB15B4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3237" r="10041" b="1218"/>
        <a:stretch>
          <a:fillRect/>
        </a:stretch>
      </xdr:blipFill>
      <xdr:spPr>
        <a:xfrm>
          <a:off x="428625" y="8029576"/>
          <a:ext cx="4848226" cy="65341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61</xdr:row>
      <xdr:rowOff>101506</xdr:rowOff>
    </xdr:from>
    <xdr:to>
      <xdr:col>4</xdr:col>
      <xdr:colOff>85725</xdr:colOff>
      <xdr:row>67</xdr:row>
      <xdr:rowOff>186043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9B03031-F8D6-4A9B-AF64-803794FD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5250" y="13293631"/>
          <a:ext cx="2419350" cy="13989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254</v>
          </cell>
        </row>
        <row r="112">
          <cell r="B112" t="str">
            <v>Cónyuge</v>
          </cell>
          <cell r="E112">
            <v>23</v>
          </cell>
        </row>
        <row r="113">
          <cell r="B113" t="str">
            <v>Conviviente</v>
          </cell>
          <cell r="E113">
            <v>82</v>
          </cell>
        </row>
        <row r="114">
          <cell r="B114" t="str">
            <v>Enamorado</v>
          </cell>
          <cell r="E114">
            <v>15</v>
          </cell>
        </row>
        <row r="115">
          <cell r="B115" t="str">
            <v>Novio</v>
          </cell>
          <cell r="E115">
            <v>1</v>
          </cell>
        </row>
        <row r="131">
          <cell r="K131" t="str">
            <v>Pareja</v>
          </cell>
          <cell r="M131">
            <v>121</v>
          </cell>
        </row>
        <row r="132">
          <cell r="K132" t="str">
            <v>Ex pareja</v>
          </cell>
          <cell r="M132">
            <v>101</v>
          </cell>
        </row>
        <row r="133">
          <cell r="K133" t="str">
            <v>Familiar</v>
          </cell>
          <cell r="M133">
            <v>11</v>
          </cell>
        </row>
        <row r="134">
          <cell r="K134" t="str">
            <v>Conocido*</v>
          </cell>
          <cell r="M134">
            <v>11</v>
          </cell>
        </row>
        <row r="135">
          <cell r="K135" t="str">
            <v>Desconocido</v>
          </cell>
          <cell r="M135">
            <v>10</v>
          </cell>
        </row>
        <row r="186">
          <cell r="K186" t="str">
            <v>Sobrio</v>
          </cell>
          <cell r="M186">
            <v>131</v>
          </cell>
        </row>
        <row r="187">
          <cell r="K187" t="str">
            <v>Efectos de alcohol</v>
          </cell>
          <cell r="M187">
            <v>94</v>
          </cell>
        </row>
        <row r="188">
          <cell r="K188" t="str">
            <v>Efectos de drogas</v>
          </cell>
          <cell r="M188">
            <v>14</v>
          </cell>
        </row>
        <row r="189">
          <cell r="K189" t="str">
            <v>Ambos</v>
          </cell>
          <cell r="M189">
            <v>15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356E2-2AB3-4726-B724-EB8F41951C98}">
  <sheetPr>
    <tabColor theme="1" tint="0.14999847407452621"/>
  </sheetPr>
  <dimension ref="A1:V226"/>
  <sheetViews>
    <sheetView showGridLines="0" tabSelected="1" view="pageBreakPreview" zoomScale="106" zoomScaleNormal="100" zoomScaleSheetLayoutView="106" workbookViewId="0">
      <pane ySplit="10" topLeftCell="A11" activePane="bottomLeft" state="frozen"/>
      <selection activeCell="A400" sqref="A400"/>
      <selection pane="bottomLeft" activeCell="A400" sqref="A400"/>
    </sheetView>
  </sheetViews>
  <sheetFormatPr baseColWidth="10" defaultColWidth="11.42578125" defaultRowHeight="15" x14ac:dyDescent="0.25"/>
  <cols>
    <col min="1" max="1" width="0.7109375" style="1" customWidth="1"/>
    <col min="2" max="2" width="11.85546875" style="1" customWidth="1"/>
    <col min="3" max="3" width="10.140625" style="1" customWidth="1"/>
    <col min="4" max="4" width="13.7109375" style="1" customWidth="1"/>
    <col min="5" max="5" width="11.140625" style="2" customWidth="1"/>
    <col min="6" max="6" width="11.7109375" style="2" customWidth="1"/>
    <col min="7" max="7" width="12.42578125" style="2" customWidth="1"/>
    <col min="8" max="8" width="16.5703125" style="1" customWidth="1"/>
    <col min="9" max="9" width="11.7109375" style="1" customWidth="1"/>
    <col min="10" max="10" width="12.42578125" style="1" customWidth="1"/>
    <col min="11" max="11" width="15" style="1" customWidth="1"/>
    <col min="12" max="14" width="9.42578125" style="1" customWidth="1"/>
    <col min="15" max="15" width="8.42578125" style="1" customWidth="1"/>
    <col min="16" max="17" width="9.42578125" style="1" customWidth="1"/>
    <col min="18" max="18" width="9.140625" style="1" customWidth="1"/>
    <col min="19" max="19" width="1.28515625" style="1" customWidth="1"/>
    <col min="20" max="21" width="11.42578125" style="1"/>
    <col min="22" max="22" width="30" style="1" customWidth="1"/>
    <col min="23" max="16384" width="11.42578125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6.5" x14ac:dyDescent="0.15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ht="16.5" x14ac:dyDescent="0.25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ht="16.5" x14ac:dyDescent="0.25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ht="16.5" x14ac:dyDescent="0.25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ht="16.5" x14ac:dyDescent="0.25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ht="16.5" x14ac:dyDescent="0.25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ht="16.5" x14ac:dyDescent="0.25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ht="16.5" x14ac:dyDescent="0.25">
      <c r="B27" s="17" t="s">
        <v>17</v>
      </c>
      <c r="C27" s="17"/>
      <c r="D27" s="18">
        <v>21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ht="17.25" thickBot="1" x14ac:dyDescent="0.3">
      <c r="B28" s="17" t="s">
        <v>18</v>
      </c>
      <c r="D28" s="18">
        <v>22</v>
      </c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ht="16.5" x14ac:dyDescent="0.25">
      <c r="B29" s="23" t="s">
        <v>4</v>
      </c>
      <c r="C29" s="23"/>
      <c r="D29" s="24">
        <f>SUM(D18:D28)</f>
        <v>254</v>
      </c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5.75" thickBot="1" x14ac:dyDescent="0.3">
      <c r="F34" s="19" t="s">
        <v>19</v>
      </c>
      <c r="G34" s="26">
        <v>254</v>
      </c>
      <c r="H34" s="27">
        <f>G34/G33-1</f>
        <v>9.0128755364806912E-2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15">
      <c r="F35" s="29" t="s">
        <v>4</v>
      </c>
      <c r="G35" s="30">
        <f>SUM(G18:G34)</f>
        <v>3607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33" t="s">
        <v>20</v>
      </c>
    </row>
    <row r="37" spans="2:18" x14ac:dyDescent="0.25">
      <c r="F37" s="33" t="s">
        <v>21</v>
      </c>
      <c r="G37" s="33"/>
      <c r="H37" s="33"/>
    </row>
    <row r="39" spans="2:18" ht="15" customHeight="1" x14ac:dyDescent="0.2">
      <c r="B39" s="34" t="s">
        <v>22</v>
      </c>
      <c r="C39" s="35"/>
      <c r="D39" s="35"/>
      <c r="E39" s="36"/>
      <c r="F39" s="36"/>
      <c r="H39" s="2"/>
    </row>
    <row r="40" spans="2:18" ht="21.75" customHeight="1" x14ac:dyDescent="0.25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25">
      <c r="C41" s="12"/>
      <c r="D41" s="12"/>
      <c r="E41" s="38"/>
      <c r="F41" s="38"/>
      <c r="H41" s="2"/>
      <c r="I41" s="40" t="s">
        <v>23</v>
      </c>
      <c r="J41" s="15"/>
      <c r="K41" s="41" t="s">
        <v>24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25</v>
      </c>
    </row>
    <row r="42" spans="2:18" ht="17.25" customHeight="1" x14ac:dyDescent="0.25">
      <c r="B42" s="12"/>
      <c r="C42" s="12"/>
      <c r="D42" s="12"/>
      <c r="E42" s="38"/>
      <c r="F42" s="38"/>
      <c r="H42" s="2"/>
      <c r="I42" s="43" t="s">
        <v>26</v>
      </c>
      <c r="J42" s="43"/>
      <c r="K42" s="44">
        <f>+SUM(L42:P42)</f>
        <v>336</v>
      </c>
      <c r="L42" s="45">
        <v>85</v>
      </c>
      <c r="M42" s="45">
        <v>65</v>
      </c>
      <c r="N42" s="45">
        <v>80</v>
      </c>
      <c r="O42" s="45">
        <v>47</v>
      </c>
      <c r="P42" s="45">
        <v>59</v>
      </c>
      <c r="Q42" s="46"/>
      <c r="R42" s="12"/>
    </row>
    <row r="43" spans="2:18" ht="17.25" customHeight="1" x14ac:dyDescent="0.25">
      <c r="B43" s="12"/>
      <c r="C43" s="12"/>
      <c r="D43" s="12"/>
      <c r="E43" s="38"/>
      <c r="F43" s="38"/>
      <c r="H43" s="2"/>
      <c r="I43" s="47" t="s">
        <v>27</v>
      </c>
      <c r="J43" s="47"/>
      <c r="K43" s="44">
        <f t="shared" ref="K43:K67" si="1">+SUM(L43:P43)</f>
        <v>71</v>
      </c>
      <c r="L43" s="48">
        <v>13</v>
      </c>
      <c r="M43" s="48">
        <v>12</v>
      </c>
      <c r="N43" s="45">
        <v>13</v>
      </c>
      <c r="O43" s="45">
        <v>16</v>
      </c>
      <c r="P43" s="45">
        <v>17</v>
      </c>
      <c r="Q43" s="46"/>
      <c r="R43" s="12"/>
    </row>
    <row r="44" spans="2:18" ht="17.25" customHeight="1" x14ac:dyDescent="0.25">
      <c r="B44" s="12"/>
      <c r="C44" s="12"/>
      <c r="D44" s="12"/>
      <c r="E44" s="38"/>
      <c r="F44" s="38"/>
      <c r="H44" s="2"/>
      <c r="I44" s="47" t="s">
        <v>28</v>
      </c>
      <c r="J44" s="47"/>
      <c r="K44" s="44">
        <f t="shared" si="1"/>
        <v>71</v>
      </c>
      <c r="L44" s="48">
        <v>15</v>
      </c>
      <c r="M44" s="48">
        <v>5</v>
      </c>
      <c r="N44" s="45">
        <v>14</v>
      </c>
      <c r="O44" s="45">
        <v>12</v>
      </c>
      <c r="P44" s="45">
        <v>25</v>
      </c>
      <c r="Q44" s="46"/>
      <c r="R44" s="12"/>
    </row>
    <row r="45" spans="2:18" ht="17.25" customHeight="1" x14ac:dyDescent="0.25">
      <c r="B45" s="12"/>
      <c r="C45" s="12"/>
      <c r="D45" s="12"/>
      <c r="E45" s="38"/>
      <c r="F45" s="38"/>
      <c r="H45" s="2"/>
      <c r="I45" s="47" t="s">
        <v>29</v>
      </c>
      <c r="J45" s="47"/>
      <c r="K45" s="44">
        <f t="shared" si="1"/>
        <v>67</v>
      </c>
      <c r="L45" s="48">
        <v>19</v>
      </c>
      <c r="M45" s="48">
        <v>11</v>
      </c>
      <c r="N45" s="45">
        <v>13</v>
      </c>
      <c r="O45" s="45">
        <v>15</v>
      </c>
      <c r="P45" s="45">
        <v>9</v>
      </c>
      <c r="Q45" s="46"/>
      <c r="R45" s="12"/>
    </row>
    <row r="46" spans="2:18" ht="17.25" customHeight="1" x14ac:dyDescent="0.25">
      <c r="B46" s="12"/>
      <c r="C46" s="12"/>
      <c r="D46" s="12"/>
      <c r="E46" s="38"/>
      <c r="F46" s="38"/>
      <c r="H46" s="2"/>
      <c r="I46" s="47" t="s">
        <v>30</v>
      </c>
      <c r="J46" s="47"/>
      <c r="K46" s="44">
        <f t="shared" si="1"/>
        <v>67</v>
      </c>
      <c r="L46" s="48">
        <v>13</v>
      </c>
      <c r="M46" s="48">
        <v>15</v>
      </c>
      <c r="N46" s="45">
        <v>12</v>
      </c>
      <c r="O46" s="45">
        <v>15</v>
      </c>
      <c r="P46" s="45">
        <v>12</v>
      </c>
      <c r="Q46" s="46"/>
      <c r="R46" s="12"/>
    </row>
    <row r="47" spans="2:18" ht="17.25" customHeight="1" x14ac:dyDescent="0.25">
      <c r="B47" s="12"/>
      <c r="C47" s="12"/>
      <c r="D47" s="12"/>
      <c r="E47" s="38"/>
      <c r="F47" s="38"/>
      <c r="G47" s="38"/>
      <c r="H47" s="38"/>
      <c r="I47" s="47" t="s">
        <v>31</v>
      </c>
      <c r="J47" s="47"/>
      <c r="K47" s="44">
        <f t="shared" si="1"/>
        <v>66</v>
      </c>
      <c r="L47" s="48">
        <v>13</v>
      </c>
      <c r="M47" s="48">
        <v>10</v>
      </c>
      <c r="N47" s="45">
        <v>17</v>
      </c>
      <c r="O47" s="45">
        <v>13</v>
      </c>
      <c r="P47" s="45">
        <v>13</v>
      </c>
      <c r="Q47" s="46"/>
      <c r="R47" s="12"/>
    </row>
    <row r="48" spans="2:18" ht="17.25" customHeight="1" x14ac:dyDescent="0.25">
      <c r="B48" s="12"/>
      <c r="C48" s="12"/>
      <c r="D48" s="12"/>
      <c r="E48" s="38"/>
      <c r="F48" s="38"/>
      <c r="G48" s="38"/>
      <c r="H48" s="38"/>
      <c r="I48" s="47" t="s">
        <v>32</v>
      </c>
      <c r="J48" s="47"/>
      <c r="K48" s="44">
        <f t="shared" si="1"/>
        <v>61</v>
      </c>
      <c r="L48" s="48">
        <v>22</v>
      </c>
      <c r="M48" s="48">
        <v>13</v>
      </c>
      <c r="N48" s="45">
        <v>8</v>
      </c>
      <c r="O48" s="45">
        <v>9</v>
      </c>
      <c r="P48" s="45">
        <v>9</v>
      </c>
      <c r="Q48" s="46"/>
      <c r="R48" s="12"/>
    </row>
    <row r="49" spans="2:19" ht="17.25" customHeight="1" x14ac:dyDescent="0.25">
      <c r="B49" s="12"/>
      <c r="C49" s="12"/>
      <c r="D49" s="12"/>
      <c r="E49" s="38"/>
      <c r="F49" s="38"/>
      <c r="G49" s="38"/>
      <c r="H49" s="38"/>
      <c r="I49" s="47" t="s">
        <v>33</v>
      </c>
      <c r="J49" s="47"/>
      <c r="K49" s="44">
        <f t="shared" si="1"/>
        <v>61</v>
      </c>
      <c r="L49" s="48">
        <v>13</v>
      </c>
      <c r="M49" s="48">
        <v>9</v>
      </c>
      <c r="N49" s="45">
        <v>17</v>
      </c>
      <c r="O49" s="45">
        <v>9</v>
      </c>
      <c r="P49" s="45">
        <v>13</v>
      </c>
      <c r="Q49" s="46"/>
      <c r="R49" s="12"/>
    </row>
    <row r="50" spans="2:19" ht="17.25" customHeight="1" x14ac:dyDescent="0.25">
      <c r="B50" s="12"/>
      <c r="C50" s="12"/>
      <c r="D50" s="12"/>
      <c r="E50" s="38"/>
      <c r="F50" s="38"/>
      <c r="G50" s="38"/>
      <c r="H50" s="38"/>
      <c r="I50" s="47" t="s">
        <v>34</v>
      </c>
      <c r="J50" s="47"/>
      <c r="K50" s="44">
        <f t="shared" si="1"/>
        <v>53</v>
      </c>
      <c r="L50" s="48">
        <v>11</v>
      </c>
      <c r="M50" s="48">
        <v>9</v>
      </c>
      <c r="N50" s="45">
        <v>10</v>
      </c>
      <c r="O50" s="45">
        <v>10</v>
      </c>
      <c r="P50" s="45">
        <v>13</v>
      </c>
      <c r="Q50" s="46"/>
      <c r="R50" s="12"/>
    </row>
    <row r="51" spans="2:19" ht="17.25" customHeight="1" x14ac:dyDescent="0.25">
      <c r="B51" s="12"/>
      <c r="C51" s="12"/>
      <c r="D51" s="12"/>
      <c r="E51" s="38"/>
      <c r="F51" s="38"/>
      <c r="G51" s="38"/>
      <c r="H51" s="38"/>
      <c r="I51" s="47" t="s">
        <v>35</v>
      </c>
      <c r="J51" s="47"/>
      <c r="K51" s="44">
        <f t="shared" si="1"/>
        <v>41</v>
      </c>
      <c r="L51" s="48">
        <v>6</v>
      </c>
      <c r="M51" s="48">
        <v>6</v>
      </c>
      <c r="N51" s="45">
        <v>10</v>
      </c>
      <c r="O51" s="45">
        <v>10</v>
      </c>
      <c r="P51" s="45">
        <v>9</v>
      </c>
      <c r="Q51" s="46"/>
      <c r="R51" s="12"/>
    </row>
    <row r="52" spans="2:19" ht="17.25" customHeight="1" x14ac:dyDescent="0.25">
      <c r="B52" s="12"/>
      <c r="C52" s="12"/>
      <c r="D52" s="12"/>
      <c r="E52" s="38"/>
      <c r="F52" s="38"/>
      <c r="G52" s="38"/>
      <c r="H52" s="38"/>
      <c r="I52" s="47" t="s">
        <v>36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25">
      <c r="B53" s="12"/>
      <c r="C53" s="12"/>
      <c r="D53" s="12"/>
      <c r="E53" s="38"/>
      <c r="F53" s="38"/>
      <c r="G53" s="38"/>
      <c r="H53" s="38"/>
      <c r="I53" s="47" t="s">
        <v>37</v>
      </c>
      <c r="J53" s="47"/>
      <c r="K53" s="44">
        <f t="shared" si="1"/>
        <v>31</v>
      </c>
      <c r="L53" s="48">
        <v>5</v>
      </c>
      <c r="M53" s="48">
        <v>8</v>
      </c>
      <c r="N53" s="45">
        <v>4</v>
      </c>
      <c r="O53" s="45">
        <v>6</v>
      </c>
      <c r="P53" s="45">
        <v>8</v>
      </c>
      <c r="Q53" s="46"/>
      <c r="R53" s="12"/>
    </row>
    <row r="54" spans="2:19" ht="17.25" customHeight="1" x14ac:dyDescent="0.25">
      <c r="B54" s="12"/>
      <c r="C54" s="12"/>
      <c r="D54" s="12"/>
      <c r="E54" s="38"/>
      <c r="F54" s="38"/>
      <c r="G54" s="38"/>
      <c r="H54" s="38"/>
      <c r="I54" s="47" t="s">
        <v>38</v>
      </c>
      <c r="J54" s="47"/>
      <c r="K54" s="44">
        <f t="shared" si="1"/>
        <v>30</v>
      </c>
      <c r="L54" s="48">
        <v>8</v>
      </c>
      <c r="M54" s="48">
        <v>4</v>
      </c>
      <c r="N54" s="45">
        <v>6</v>
      </c>
      <c r="O54" s="45">
        <v>5</v>
      </c>
      <c r="P54" s="45">
        <v>7</v>
      </c>
      <c r="Q54" s="46"/>
      <c r="R54" s="12"/>
    </row>
    <row r="55" spans="2:19" ht="17.25" customHeight="1" x14ac:dyDescent="0.25">
      <c r="B55" s="12"/>
      <c r="C55" s="12"/>
      <c r="D55" s="12"/>
      <c r="E55" s="38"/>
      <c r="F55" s="38"/>
      <c r="G55" s="38"/>
      <c r="H55" s="38"/>
      <c r="I55" s="47" t="s">
        <v>39</v>
      </c>
      <c r="J55" s="47"/>
      <c r="K55" s="44">
        <f t="shared" si="1"/>
        <v>29</v>
      </c>
      <c r="L55" s="48">
        <v>11</v>
      </c>
      <c r="M55" s="48">
        <v>3</v>
      </c>
      <c r="N55" s="45">
        <v>3</v>
      </c>
      <c r="O55" s="45">
        <v>7</v>
      </c>
      <c r="P55" s="45">
        <v>5</v>
      </c>
      <c r="Q55" s="46"/>
      <c r="R55" s="12"/>
    </row>
    <row r="56" spans="2:19" ht="17.25" customHeight="1" x14ac:dyDescent="0.25">
      <c r="B56" s="12"/>
      <c r="C56" s="12"/>
      <c r="D56" s="12"/>
      <c r="E56" s="38"/>
      <c r="F56" s="38"/>
      <c r="G56" s="38"/>
      <c r="H56" s="38"/>
      <c r="I56" s="47" t="s">
        <v>40</v>
      </c>
      <c r="J56" s="47"/>
      <c r="K56" s="44">
        <f t="shared" si="1"/>
        <v>26</v>
      </c>
      <c r="L56" s="48">
        <v>7</v>
      </c>
      <c r="M56" s="48">
        <v>2</v>
      </c>
      <c r="N56" s="45">
        <v>8</v>
      </c>
      <c r="O56" s="45">
        <v>1</v>
      </c>
      <c r="P56" s="45">
        <v>8</v>
      </c>
      <c r="Q56" s="46"/>
      <c r="R56" s="12"/>
    </row>
    <row r="57" spans="2:19" ht="17.25" customHeight="1" x14ac:dyDescent="0.25">
      <c r="B57" s="12"/>
      <c r="C57" s="12"/>
      <c r="D57" s="12"/>
      <c r="E57" s="38"/>
      <c r="F57" s="38"/>
      <c r="G57" s="38"/>
      <c r="H57" s="38"/>
      <c r="I57" s="47" t="s">
        <v>41</v>
      </c>
      <c r="J57" s="47"/>
      <c r="K57" s="44">
        <f t="shared" si="1"/>
        <v>25</v>
      </c>
      <c r="L57" s="48">
        <v>9</v>
      </c>
      <c r="M57" s="48">
        <v>6</v>
      </c>
      <c r="N57" s="45">
        <v>5</v>
      </c>
      <c r="O57" s="45">
        <v>3</v>
      </c>
      <c r="P57" s="45">
        <v>2</v>
      </c>
      <c r="Q57" s="46"/>
      <c r="R57" s="12"/>
    </row>
    <row r="58" spans="2:19" ht="17.25" customHeight="1" x14ac:dyDescent="0.25">
      <c r="B58" s="12"/>
      <c r="C58" s="12"/>
      <c r="D58" s="12"/>
      <c r="E58" s="38"/>
      <c r="F58" s="38"/>
      <c r="G58" s="38"/>
      <c r="H58" s="38"/>
      <c r="I58" s="47" t="s">
        <v>42</v>
      </c>
      <c r="J58" s="47"/>
      <c r="K58" s="44">
        <f t="shared" si="1"/>
        <v>25</v>
      </c>
      <c r="L58" s="48">
        <v>4</v>
      </c>
      <c r="M58" s="48">
        <v>8</v>
      </c>
      <c r="N58" s="45">
        <v>6</v>
      </c>
      <c r="O58" s="45">
        <v>2</v>
      </c>
      <c r="P58" s="45">
        <v>5</v>
      </c>
      <c r="Q58" s="46"/>
      <c r="R58" s="12"/>
    </row>
    <row r="59" spans="2:19" ht="17.25" customHeight="1" x14ac:dyDescent="0.25">
      <c r="B59" s="12"/>
      <c r="C59" s="12"/>
      <c r="D59" s="12"/>
      <c r="E59" s="38"/>
      <c r="F59" s="38"/>
      <c r="G59" s="38"/>
      <c r="H59" s="38"/>
      <c r="I59" s="47" t="s">
        <v>43</v>
      </c>
      <c r="J59" s="47"/>
      <c r="K59" s="44">
        <f t="shared" si="1"/>
        <v>23</v>
      </c>
      <c r="L59" s="48">
        <v>3</v>
      </c>
      <c r="M59" s="48">
        <v>3</v>
      </c>
      <c r="N59" s="45">
        <v>4</v>
      </c>
      <c r="O59" s="45">
        <v>10</v>
      </c>
      <c r="P59" s="45">
        <v>3</v>
      </c>
      <c r="Q59" s="46"/>
      <c r="R59" s="12"/>
    </row>
    <row r="60" spans="2:19" ht="17.25" customHeight="1" x14ac:dyDescent="0.25">
      <c r="B60" s="12"/>
      <c r="C60" s="12"/>
      <c r="D60" s="12"/>
      <c r="E60" s="38"/>
      <c r="F60" s="38"/>
      <c r="G60" s="38"/>
      <c r="H60" s="38"/>
      <c r="I60" s="47" t="s">
        <v>44</v>
      </c>
      <c r="J60" s="47"/>
      <c r="K60" s="44">
        <f t="shared" si="1"/>
        <v>23</v>
      </c>
      <c r="L60" s="48">
        <v>3</v>
      </c>
      <c r="M60" s="48">
        <v>6</v>
      </c>
      <c r="N60" s="45">
        <v>5</v>
      </c>
      <c r="O60" s="45">
        <v>5</v>
      </c>
      <c r="P60" s="45">
        <v>4</v>
      </c>
      <c r="Q60" s="46"/>
      <c r="R60" s="12"/>
    </row>
    <row r="61" spans="2:19" ht="17.25" customHeight="1" x14ac:dyDescent="0.25">
      <c r="B61" s="12"/>
      <c r="E61" s="1"/>
      <c r="F61" s="1"/>
      <c r="G61" s="1"/>
      <c r="I61" s="47" t="s">
        <v>45</v>
      </c>
      <c r="J61" s="47"/>
      <c r="K61" s="44">
        <f t="shared" si="1"/>
        <v>22</v>
      </c>
      <c r="L61" s="48">
        <v>3</v>
      </c>
      <c r="M61" s="48">
        <v>5</v>
      </c>
      <c r="N61" s="45">
        <v>0</v>
      </c>
      <c r="O61" s="45">
        <v>8</v>
      </c>
      <c r="P61" s="45">
        <v>6</v>
      </c>
      <c r="Q61" s="46"/>
      <c r="R61" s="12"/>
    </row>
    <row r="62" spans="2:19" ht="17.25" customHeight="1" x14ac:dyDescent="0.25">
      <c r="B62" s="12"/>
      <c r="C62" s="50"/>
      <c r="D62" s="50"/>
      <c r="E62" s="50"/>
      <c r="F62" s="50"/>
      <c r="G62" s="50"/>
      <c r="H62" s="50"/>
      <c r="I62" s="47" t="s">
        <v>46</v>
      </c>
      <c r="J62" s="47"/>
      <c r="K62" s="44">
        <f t="shared" si="1"/>
        <v>21</v>
      </c>
      <c r="L62" s="48">
        <v>2</v>
      </c>
      <c r="M62" s="48">
        <v>4</v>
      </c>
      <c r="N62" s="45">
        <v>6</v>
      </c>
      <c r="O62" s="45">
        <v>6</v>
      </c>
      <c r="P62" s="45">
        <v>3</v>
      </c>
      <c r="Q62" s="46"/>
      <c r="R62" s="12"/>
    </row>
    <row r="63" spans="2:19" ht="17.25" customHeight="1" x14ac:dyDescent="0.25">
      <c r="B63" s="12"/>
      <c r="C63" s="50"/>
      <c r="D63" s="50"/>
      <c r="E63" s="50"/>
      <c r="F63" s="50"/>
      <c r="G63" s="50"/>
      <c r="H63" s="50"/>
      <c r="I63" s="47" t="s">
        <v>47</v>
      </c>
      <c r="J63" s="47"/>
      <c r="K63" s="44">
        <f t="shared" si="1"/>
        <v>21</v>
      </c>
      <c r="L63" s="48">
        <v>8</v>
      </c>
      <c r="M63" s="48">
        <v>2</v>
      </c>
      <c r="N63" s="45">
        <v>1</v>
      </c>
      <c r="O63" s="45">
        <v>3</v>
      </c>
      <c r="P63" s="45">
        <v>7</v>
      </c>
      <c r="Q63" s="51"/>
      <c r="R63" s="52"/>
    </row>
    <row r="64" spans="2:19" ht="17.25" customHeight="1" x14ac:dyDescent="0.25">
      <c r="B64" s="12"/>
      <c r="C64" s="12"/>
      <c r="D64" s="12"/>
      <c r="E64" s="12"/>
      <c r="F64" s="12"/>
      <c r="G64" s="12"/>
      <c r="H64" s="12"/>
      <c r="I64" s="47" t="s">
        <v>48</v>
      </c>
      <c r="J64" s="47"/>
      <c r="K64" s="44">
        <f t="shared" si="1"/>
        <v>20</v>
      </c>
      <c r="L64" s="48">
        <v>9</v>
      </c>
      <c r="M64" s="48">
        <v>3</v>
      </c>
      <c r="N64" s="45">
        <v>2</v>
      </c>
      <c r="O64" s="45">
        <v>3</v>
      </c>
      <c r="P64" s="45">
        <v>3</v>
      </c>
      <c r="Q64" s="46"/>
      <c r="R64" s="12"/>
    </row>
    <row r="65" spans="1:18" ht="17.25" customHeight="1" x14ac:dyDescent="0.25">
      <c r="E65" s="12"/>
      <c r="F65" s="12"/>
      <c r="G65" s="12"/>
      <c r="H65" s="12"/>
      <c r="I65" s="47" t="s">
        <v>49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25">
      <c r="E66" s="1"/>
      <c r="F66" s="12"/>
      <c r="G66" s="12"/>
      <c r="H66" s="12"/>
      <c r="I66" s="47" t="s">
        <v>50</v>
      </c>
      <c r="J66" s="47"/>
      <c r="K66" s="44">
        <f t="shared" si="1"/>
        <v>11</v>
      </c>
      <c r="L66" s="48">
        <v>2</v>
      </c>
      <c r="M66" s="48">
        <v>1</v>
      </c>
      <c r="N66" s="45">
        <v>0</v>
      </c>
      <c r="O66" s="45">
        <v>5</v>
      </c>
      <c r="P66" s="45">
        <v>3</v>
      </c>
      <c r="Q66" s="46"/>
      <c r="R66" s="12"/>
    </row>
    <row r="67" spans="1:18" ht="17.25" customHeight="1" thickBot="1" x14ac:dyDescent="0.3">
      <c r="E67" s="1"/>
      <c r="F67" s="12"/>
      <c r="G67" s="12"/>
      <c r="H67" s="12"/>
      <c r="I67" s="53" t="s">
        <v>51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25">
      <c r="E68" s="1"/>
      <c r="F68" s="12"/>
      <c r="G68" s="12"/>
      <c r="H68" s="12"/>
      <c r="I68" s="55" t="s">
        <v>4</v>
      </c>
      <c r="J68" s="55"/>
      <c r="K68" s="56">
        <f>SUM(K42:K67)</f>
        <v>1261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254</v>
      </c>
    </row>
    <row r="69" spans="1:18" ht="15" customHeight="1" x14ac:dyDescent="0.15">
      <c r="B69" s="33" t="s">
        <v>20</v>
      </c>
      <c r="E69" s="1"/>
      <c r="F69" s="12"/>
      <c r="G69" s="12"/>
      <c r="H69" s="12"/>
      <c r="I69" s="33" t="s">
        <v>20</v>
      </c>
      <c r="J69" s="10"/>
      <c r="K69" s="10"/>
      <c r="L69" s="10"/>
      <c r="M69" s="10"/>
    </row>
    <row r="70" spans="1:18" ht="15" customHeight="1" x14ac:dyDescent="0.15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15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15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15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25">
      <c r="A75" s="12"/>
      <c r="B75" s="64" t="s">
        <v>52</v>
      </c>
      <c r="C75" s="64"/>
      <c r="D75" s="14" t="s">
        <v>4</v>
      </c>
      <c r="E75" s="65" t="s">
        <v>53</v>
      </c>
      <c r="F75" s="12"/>
      <c r="G75" s="64" t="s">
        <v>54</v>
      </c>
      <c r="H75" s="64"/>
      <c r="I75" s="64"/>
      <c r="J75" s="66" t="s">
        <v>4</v>
      </c>
      <c r="K75" s="67" t="s">
        <v>53</v>
      </c>
      <c r="L75" s="12"/>
      <c r="M75" s="68" t="s">
        <v>55</v>
      </c>
      <c r="N75" s="15" t="s">
        <v>4</v>
      </c>
      <c r="O75" s="69" t="s">
        <v>53</v>
      </c>
      <c r="P75" s="12"/>
      <c r="Q75" s="12"/>
      <c r="R75" s="12"/>
    </row>
    <row r="76" spans="1:18" ht="19.5" customHeight="1" x14ac:dyDescent="0.25">
      <c r="A76" s="12"/>
      <c r="B76" s="70" t="s">
        <v>56</v>
      </c>
      <c r="C76" s="70"/>
      <c r="D76" s="71">
        <v>87</v>
      </c>
      <c r="E76" s="72">
        <f t="shared" ref="E76:E89" si="3">D76/$D$90</f>
        <v>0.34251968503937008</v>
      </c>
      <c r="F76" s="12"/>
      <c r="G76" s="73" t="s">
        <v>57</v>
      </c>
      <c r="H76" s="74"/>
      <c r="I76" s="75"/>
      <c r="J76" s="76">
        <v>89</v>
      </c>
      <c r="K76" s="21">
        <f t="shared" ref="K76:K86" si="4">J76/$J$87</f>
        <v>0.35039370078740156</v>
      </c>
      <c r="L76" s="77"/>
      <c r="M76" s="78" t="s">
        <v>58</v>
      </c>
      <c r="N76" s="79">
        <v>213</v>
      </c>
      <c r="O76" s="80">
        <f>N76/$N$78</f>
        <v>0.83858267716535428</v>
      </c>
      <c r="P76" s="12"/>
      <c r="Q76" s="12"/>
      <c r="R76" s="12"/>
    </row>
    <row r="77" spans="1:18" ht="19.5" customHeight="1" thickBot="1" x14ac:dyDescent="0.3">
      <c r="A77" s="12"/>
      <c r="B77" s="17" t="s">
        <v>59</v>
      </c>
      <c r="C77" s="17"/>
      <c r="D77" s="81">
        <v>52</v>
      </c>
      <c r="E77" s="72">
        <f t="shared" si="3"/>
        <v>0.20472440944881889</v>
      </c>
      <c r="F77" s="12"/>
      <c r="G77" s="73" t="s">
        <v>60</v>
      </c>
      <c r="H77" s="74"/>
      <c r="I77" s="75"/>
      <c r="J77" s="76">
        <v>22</v>
      </c>
      <c r="K77" s="21">
        <f t="shared" si="4"/>
        <v>8.6614173228346455E-2</v>
      </c>
      <c r="L77" s="50"/>
      <c r="M77" s="82" t="s">
        <v>61</v>
      </c>
      <c r="N77" s="83">
        <v>41</v>
      </c>
      <c r="O77" s="84">
        <f>N77/$N$78</f>
        <v>0.16141732283464566</v>
      </c>
      <c r="P77" s="12"/>
      <c r="Q77" s="12"/>
      <c r="R77" s="12"/>
    </row>
    <row r="78" spans="1:18" ht="19.5" customHeight="1" x14ac:dyDescent="0.25">
      <c r="A78" s="12"/>
      <c r="B78" s="17" t="s">
        <v>62</v>
      </c>
      <c r="C78" s="17"/>
      <c r="D78" s="81">
        <v>15</v>
      </c>
      <c r="E78" s="72">
        <f t="shared" si="3"/>
        <v>5.905511811023622E-2</v>
      </c>
      <c r="F78" s="12"/>
      <c r="G78" s="73" t="s">
        <v>63</v>
      </c>
      <c r="H78" s="74"/>
      <c r="I78" s="75"/>
      <c r="J78" s="76">
        <v>61</v>
      </c>
      <c r="K78" s="21">
        <f t="shared" si="4"/>
        <v>0.24015748031496062</v>
      </c>
      <c r="L78" s="50"/>
      <c r="M78" s="85" t="s">
        <v>4</v>
      </c>
      <c r="N78" s="86">
        <f>SUM(N76:N77)</f>
        <v>254</v>
      </c>
      <c r="O78" s="87">
        <f>SUM(O76:O77)</f>
        <v>1</v>
      </c>
      <c r="P78" s="12"/>
      <c r="Q78" s="12"/>
      <c r="R78" s="12"/>
    </row>
    <row r="79" spans="1:18" ht="19.5" customHeight="1" x14ac:dyDescent="0.25">
      <c r="B79" s="17" t="s">
        <v>64</v>
      </c>
      <c r="C79" s="17"/>
      <c r="D79" s="81">
        <v>5</v>
      </c>
      <c r="E79" s="72">
        <f t="shared" si="3"/>
        <v>1.968503937007874E-2</v>
      </c>
      <c r="F79" s="12"/>
      <c r="G79" s="73" t="s">
        <v>65</v>
      </c>
      <c r="H79" s="74"/>
      <c r="I79" s="75"/>
      <c r="J79" s="76">
        <v>5</v>
      </c>
      <c r="K79" s="21">
        <f t="shared" si="4"/>
        <v>1.968503937007874E-2</v>
      </c>
      <c r="L79" s="88"/>
      <c r="M79" s="88"/>
      <c r="P79" s="12"/>
      <c r="Q79" s="12"/>
      <c r="R79" s="12"/>
    </row>
    <row r="80" spans="1:18" ht="33" x14ac:dyDescent="0.25">
      <c r="A80" s="12"/>
      <c r="B80" s="89" t="s">
        <v>66</v>
      </c>
      <c r="C80" s="89"/>
      <c r="D80" s="81">
        <v>0</v>
      </c>
      <c r="E80" s="72">
        <f t="shared" si="3"/>
        <v>0</v>
      </c>
      <c r="F80" s="12"/>
      <c r="G80" s="73" t="s">
        <v>67</v>
      </c>
      <c r="H80" s="74"/>
      <c r="I80" s="75"/>
      <c r="J80" s="76">
        <v>5</v>
      </c>
      <c r="K80" s="21">
        <f t="shared" si="4"/>
        <v>1.968503937007874E-2</v>
      </c>
      <c r="L80" s="90"/>
      <c r="M80" s="90"/>
      <c r="P80" s="12"/>
      <c r="Q80" s="12"/>
      <c r="R80" s="12"/>
    </row>
    <row r="81" spans="2:18" ht="19.5" customHeight="1" x14ac:dyDescent="0.25">
      <c r="B81" s="17" t="s">
        <v>68</v>
      </c>
      <c r="C81" s="17"/>
      <c r="D81" s="81">
        <v>0</v>
      </c>
      <c r="E81" s="72">
        <f t="shared" si="3"/>
        <v>0</v>
      </c>
      <c r="F81" s="12"/>
      <c r="G81" s="73" t="s">
        <v>69</v>
      </c>
      <c r="H81" s="74"/>
      <c r="I81" s="75"/>
      <c r="J81" s="76">
        <v>42</v>
      </c>
      <c r="K81" s="21">
        <f t="shared" si="4"/>
        <v>0.16535433070866143</v>
      </c>
      <c r="L81" s="91"/>
      <c r="M81" s="63"/>
      <c r="P81" s="12"/>
      <c r="Q81" s="12"/>
      <c r="R81" s="12"/>
    </row>
    <row r="82" spans="2:18" ht="19.5" customHeight="1" x14ac:dyDescent="0.25">
      <c r="B82" s="17" t="s">
        <v>70</v>
      </c>
      <c r="C82" s="17"/>
      <c r="D82" s="81">
        <v>1</v>
      </c>
      <c r="E82" s="72">
        <f t="shared" si="3"/>
        <v>3.937007874015748E-3</v>
      </c>
      <c r="F82" s="12"/>
      <c r="G82" s="73" t="s">
        <v>71</v>
      </c>
      <c r="H82" s="74"/>
      <c r="I82" s="75"/>
      <c r="J82" s="76">
        <v>1</v>
      </c>
      <c r="K82" s="21">
        <f t="shared" si="4"/>
        <v>3.937007874015748E-3</v>
      </c>
      <c r="L82" s="91"/>
      <c r="M82" s="63"/>
      <c r="P82" s="12"/>
      <c r="Q82" s="12"/>
      <c r="R82" s="12"/>
    </row>
    <row r="83" spans="2:18" ht="19.5" customHeight="1" x14ac:dyDescent="0.25">
      <c r="B83" s="17" t="s">
        <v>72</v>
      </c>
      <c r="C83" s="17"/>
      <c r="D83" s="81">
        <v>0</v>
      </c>
      <c r="E83" s="72">
        <f t="shared" si="3"/>
        <v>0</v>
      </c>
      <c r="F83" s="12"/>
      <c r="G83" s="73" t="s">
        <v>73</v>
      </c>
      <c r="H83" s="74"/>
      <c r="I83" s="75"/>
      <c r="J83" s="76">
        <v>6</v>
      </c>
      <c r="K83" s="21">
        <f t="shared" si="4"/>
        <v>2.3622047244094488E-2</v>
      </c>
      <c r="L83" s="91"/>
      <c r="M83" s="63"/>
      <c r="P83" s="12"/>
      <c r="Q83" s="12"/>
      <c r="R83" s="12"/>
    </row>
    <row r="84" spans="2:18" ht="19.5" customHeight="1" x14ac:dyDescent="0.25">
      <c r="B84" s="17" t="s">
        <v>74</v>
      </c>
      <c r="C84" s="17"/>
      <c r="D84" s="81">
        <v>2</v>
      </c>
      <c r="E84" s="72">
        <f t="shared" si="3"/>
        <v>7.874015748031496E-3</v>
      </c>
      <c r="F84" s="12"/>
      <c r="G84" s="73" t="s">
        <v>75</v>
      </c>
      <c r="H84" s="74"/>
      <c r="I84" s="75"/>
      <c r="J84" s="76">
        <v>1</v>
      </c>
      <c r="K84" s="21">
        <f t="shared" si="4"/>
        <v>3.937007874015748E-3</v>
      </c>
      <c r="L84" s="91"/>
      <c r="M84" s="63"/>
      <c r="P84" s="12"/>
      <c r="Q84" s="12"/>
      <c r="R84" s="12"/>
    </row>
    <row r="85" spans="2:18" ht="19.5" customHeight="1" x14ac:dyDescent="0.25">
      <c r="B85" s="17" t="s">
        <v>76</v>
      </c>
      <c r="C85" s="17"/>
      <c r="D85" s="92">
        <v>26</v>
      </c>
      <c r="E85" s="72">
        <f t="shared" si="3"/>
        <v>0.10236220472440945</v>
      </c>
      <c r="F85" s="12"/>
      <c r="G85" s="73" t="s">
        <v>77</v>
      </c>
      <c r="H85" s="74"/>
      <c r="I85" s="75"/>
      <c r="J85" s="76">
        <v>9</v>
      </c>
      <c r="K85" s="21">
        <f t="shared" si="4"/>
        <v>3.5433070866141732E-2</v>
      </c>
      <c r="L85" s="91"/>
      <c r="M85" s="63"/>
      <c r="P85" s="12"/>
      <c r="Q85" s="12"/>
      <c r="R85" s="12"/>
    </row>
    <row r="86" spans="2:18" ht="19.5" customHeight="1" thickBot="1" x14ac:dyDescent="0.3">
      <c r="B86" s="17" t="s">
        <v>78</v>
      </c>
      <c r="C86" s="17"/>
      <c r="D86" s="81">
        <v>12</v>
      </c>
      <c r="E86" s="72">
        <f t="shared" si="3"/>
        <v>4.7244094488188976E-2</v>
      </c>
      <c r="F86" s="12"/>
      <c r="G86" s="73" t="s">
        <v>79</v>
      </c>
      <c r="H86" s="74"/>
      <c r="I86" s="75"/>
      <c r="J86" s="76">
        <v>13</v>
      </c>
      <c r="K86" s="21">
        <f t="shared" si="4"/>
        <v>5.1181102362204724E-2</v>
      </c>
      <c r="L86" s="91"/>
      <c r="M86" s="63"/>
      <c r="P86" s="12"/>
      <c r="Q86" s="12"/>
      <c r="R86" s="12"/>
    </row>
    <row r="87" spans="2:18" ht="19.5" customHeight="1" x14ac:dyDescent="0.25">
      <c r="B87" s="17" t="s">
        <v>80</v>
      </c>
      <c r="C87" s="17"/>
      <c r="D87" s="81">
        <v>16</v>
      </c>
      <c r="E87" s="72">
        <f t="shared" si="3"/>
        <v>6.2992125984251968E-2</v>
      </c>
      <c r="F87" s="93"/>
      <c r="G87" s="94" t="s">
        <v>4</v>
      </c>
      <c r="H87" s="94"/>
      <c r="I87" s="94"/>
      <c r="J87" s="24">
        <f>SUM(J76:J86)</f>
        <v>254</v>
      </c>
      <c r="K87" s="87">
        <f>SUM(K76:K86)</f>
        <v>1</v>
      </c>
      <c r="P87" s="12"/>
      <c r="Q87" s="12"/>
      <c r="R87" s="12"/>
    </row>
    <row r="88" spans="2:18" ht="19.5" customHeight="1" x14ac:dyDescent="0.25">
      <c r="B88" s="17" t="s">
        <v>81</v>
      </c>
      <c r="C88" s="17"/>
      <c r="D88" s="81">
        <v>37</v>
      </c>
      <c r="E88" s="72">
        <f t="shared" si="3"/>
        <v>0.14566929133858267</v>
      </c>
      <c r="F88" s="95"/>
      <c r="P88" s="12"/>
      <c r="Q88" s="12"/>
      <c r="R88" s="12"/>
    </row>
    <row r="89" spans="2:18" ht="19.5" customHeight="1" thickBot="1" x14ac:dyDescent="0.3">
      <c r="B89" s="17" t="s">
        <v>82</v>
      </c>
      <c r="D89" s="81">
        <v>1</v>
      </c>
      <c r="E89" s="72">
        <f t="shared" si="3"/>
        <v>3.937007874015748E-3</v>
      </c>
      <c r="F89" s="95"/>
      <c r="P89" s="12"/>
      <c r="Q89" s="12"/>
      <c r="R89" s="12"/>
    </row>
    <row r="90" spans="2:18" ht="19.5" customHeight="1" x14ac:dyDescent="0.25">
      <c r="B90" s="23" t="s">
        <v>4</v>
      </c>
      <c r="C90" s="23"/>
      <c r="D90" s="24">
        <f>SUM(D76:D89)</f>
        <v>254</v>
      </c>
      <c r="E90" s="87">
        <f>SUM(E76:E89)</f>
        <v>1</v>
      </c>
      <c r="F90" s="95"/>
      <c r="P90" s="12"/>
      <c r="Q90" s="12"/>
      <c r="R90" s="12"/>
    </row>
    <row r="91" spans="2:18" x14ac:dyDescent="0.25">
      <c r="F91" s="95"/>
      <c r="P91" s="12"/>
      <c r="Q91" s="12"/>
      <c r="R91" s="12"/>
    </row>
    <row r="92" spans="2:18" x14ac:dyDescent="0.25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25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25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25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25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25">
      <c r="B97" s="101" t="s">
        <v>83</v>
      </c>
      <c r="C97" s="102" t="s">
        <v>4</v>
      </c>
      <c r="D97" s="103" t="s">
        <v>53</v>
      </c>
      <c r="E97" s="38"/>
      <c r="F97" s="1"/>
      <c r="G97" s="22" t="s">
        <v>84</v>
      </c>
      <c r="H97" s="22"/>
      <c r="I97" s="12"/>
      <c r="J97" s="12"/>
      <c r="K97" s="13" t="s">
        <v>85</v>
      </c>
      <c r="L97" s="13"/>
      <c r="M97" s="104" t="s">
        <v>4</v>
      </c>
      <c r="N97" s="105" t="s">
        <v>53</v>
      </c>
      <c r="O97" s="106"/>
      <c r="P97" s="12"/>
      <c r="Q97" s="12"/>
      <c r="R97" s="12"/>
    </row>
    <row r="98" spans="2:22" ht="19.5" customHeight="1" x14ac:dyDescent="0.25">
      <c r="B98" s="107" t="s">
        <v>86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7.4803149606299218E-2</v>
      </c>
      <c r="H98" s="12"/>
      <c r="I98" s="12"/>
      <c r="J98" s="12"/>
      <c r="K98" s="111" t="s">
        <v>87</v>
      </c>
      <c r="L98" s="112"/>
      <c r="M98" s="113">
        <v>242</v>
      </c>
      <c r="N98" s="114">
        <f>M98/$M$100</f>
        <v>0.952755905511811</v>
      </c>
      <c r="O98" s="115"/>
      <c r="P98" s="12"/>
      <c r="Q98" s="12"/>
      <c r="R98" s="12"/>
    </row>
    <row r="99" spans="2:22" ht="19.5" customHeight="1" thickBot="1" x14ac:dyDescent="0.3">
      <c r="B99" s="107" t="s">
        <v>88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89</v>
      </c>
      <c r="L99" s="117"/>
      <c r="M99" s="118">
        <v>12</v>
      </c>
      <c r="N99" s="119">
        <f>M99/$M$100</f>
        <v>4.7244094488188976E-2</v>
      </c>
      <c r="O99" s="115"/>
      <c r="P99" s="12"/>
      <c r="Q99" s="12"/>
      <c r="R99" s="12"/>
    </row>
    <row r="100" spans="2:22" ht="19.5" customHeight="1" x14ac:dyDescent="0.25">
      <c r="B100" s="107" t="s">
        <v>90</v>
      </c>
      <c r="C100" s="108">
        <v>3</v>
      </c>
      <c r="D100" s="109">
        <f t="shared" si="5"/>
        <v>1.1811023622047244E-2</v>
      </c>
      <c r="E100" s="38"/>
      <c r="F100" s="1"/>
      <c r="G100" s="1"/>
      <c r="H100" s="120"/>
      <c r="I100" s="121" t="s">
        <v>91</v>
      </c>
      <c r="J100" s="12"/>
      <c r="K100" s="122" t="s">
        <v>4</v>
      </c>
      <c r="L100" s="122"/>
      <c r="M100" s="123">
        <f>SUM(M98:M99)</f>
        <v>254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25">
      <c r="B101" s="107" t="s">
        <v>92</v>
      </c>
      <c r="C101" s="108">
        <v>16</v>
      </c>
      <c r="D101" s="109">
        <f t="shared" si="5"/>
        <v>6.2992125984251968E-2</v>
      </c>
      <c r="E101" s="38"/>
      <c r="F101" s="1"/>
      <c r="G101" s="1"/>
      <c r="I101" s="110">
        <f>SUM(D102:D103)</f>
        <v>0.90157480314960625</v>
      </c>
      <c r="J101" s="12"/>
      <c r="N101" s="2"/>
      <c r="O101" s="126"/>
      <c r="P101" s="12"/>
      <c r="Q101" s="12"/>
      <c r="R101" s="12"/>
    </row>
    <row r="102" spans="2:22" ht="22.5" customHeight="1" x14ac:dyDescent="0.25">
      <c r="B102" s="107" t="s">
        <v>93</v>
      </c>
      <c r="C102" s="108">
        <v>96</v>
      </c>
      <c r="D102" s="109">
        <f t="shared" si="5"/>
        <v>0.37795275590551181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25">
      <c r="B103" s="107" t="s">
        <v>94</v>
      </c>
      <c r="C103" s="108">
        <v>133</v>
      </c>
      <c r="D103" s="109">
        <f t="shared" si="5"/>
        <v>0.52362204724409445</v>
      </c>
      <c r="E103" s="38"/>
      <c r="F103" s="1"/>
      <c r="G103" s="127" t="s">
        <v>95</v>
      </c>
      <c r="H103" s="12"/>
      <c r="I103" s="12"/>
      <c r="J103" s="12"/>
      <c r="K103" s="13" t="s">
        <v>96</v>
      </c>
      <c r="L103" s="13"/>
      <c r="M103" s="104" t="s">
        <v>4</v>
      </c>
      <c r="N103" s="105" t="s">
        <v>53</v>
      </c>
      <c r="O103" s="106"/>
      <c r="P103" s="12"/>
      <c r="Q103" s="12"/>
      <c r="R103" s="12"/>
    </row>
    <row r="104" spans="2:22" ht="19.5" customHeight="1" thickBot="1" x14ac:dyDescent="0.3">
      <c r="B104" s="128" t="s">
        <v>97</v>
      </c>
      <c r="C104" s="83">
        <v>6</v>
      </c>
      <c r="D104" s="109">
        <f t="shared" si="5"/>
        <v>2.3622047244094488E-2</v>
      </c>
      <c r="E104" s="38"/>
      <c r="F104" s="1"/>
      <c r="G104" s="110">
        <f>SUM(D104)</f>
        <v>2.3622047244094488E-2</v>
      </c>
      <c r="H104" s="12"/>
      <c r="I104" s="12"/>
      <c r="J104" s="12"/>
      <c r="K104" s="111" t="s">
        <v>98</v>
      </c>
      <c r="L104" s="129"/>
      <c r="M104" s="113">
        <v>56</v>
      </c>
      <c r="N104" s="114">
        <f>M104/$M$107</f>
        <v>0.22047244094488189</v>
      </c>
      <c r="O104" s="115"/>
      <c r="P104" s="12"/>
      <c r="Q104" s="12"/>
      <c r="R104" s="12"/>
    </row>
    <row r="105" spans="2:22" ht="19.5" customHeight="1" x14ac:dyDescent="0.25">
      <c r="B105" s="130" t="s">
        <v>4</v>
      </c>
      <c r="C105" s="131">
        <f>SUM(C98:C104)</f>
        <v>254</v>
      </c>
      <c r="D105" s="132">
        <f>SUM(D98:D104)</f>
        <v>0.99999999999999989</v>
      </c>
      <c r="E105" s="38"/>
      <c r="H105" s="12"/>
      <c r="I105" s="12"/>
      <c r="J105" s="12"/>
      <c r="K105" s="111" t="s">
        <v>99</v>
      </c>
      <c r="L105" s="129"/>
      <c r="M105" s="113">
        <v>156</v>
      </c>
      <c r="N105" s="114">
        <f t="shared" ref="N105:N106" si="6">M105/$M$107</f>
        <v>0.61417322834645671</v>
      </c>
      <c r="O105" s="115"/>
      <c r="P105" s="12"/>
      <c r="Q105" s="12"/>
      <c r="R105" s="12"/>
    </row>
    <row r="106" spans="2:22" ht="19.5" customHeight="1" thickBot="1" x14ac:dyDescent="0.3">
      <c r="B106" s="133"/>
      <c r="C106" s="133"/>
      <c r="D106" s="134"/>
      <c r="E106" s="135"/>
      <c r="H106" s="12"/>
      <c r="I106" s="12"/>
      <c r="J106" s="12"/>
      <c r="K106" s="136" t="s">
        <v>100</v>
      </c>
      <c r="L106" s="137"/>
      <c r="M106" s="138">
        <v>42</v>
      </c>
      <c r="N106" s="114">
        <f t="shared" si="6"/>
        <v>0.16535433070866143</v>
      </c>
      <c r="O106" s="115"/>
      <c r="P106" s="12"/>
      <c r="Q106" s="12"/>
      <c r="R106" s="12"/>
    </row>
    <row r="107" spans="2:22" ht="19.5" customHeight="1" x14ac:dyDescent="0.25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254</v>
      </c>
      <c r="N107" s="140">
        <f>SUM(N104:N106)</f>
        <v>1</v>
      </c>
      <c r="O107" s="125"/>
      <c r="P107" s="12"/>
      <c r="Q107" s="12"/>
      <c r="R107" s="12"/>
    </row>
    <row r="108" spans="2:22" x14ac:dyDescent="0.25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25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25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25">
      <c r="B111" s="147" t="s">
        <v>101</v>
      </c>
      <c r="C111" s="147"/>
      <c r="D111" s="147"/>
      <c r="E111" s="102" t="s">
        <v>4</v>
      </c>
      <c r="F111" s="103" t="s">
        <v>53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25">
      <c r="B112" s="149" t="s">
        <v>102</v>
      </c>
      <c r="C112" s="150"/>
      <c r="D112" s="150"/>
      <c r="E112" s="151">
        <v>23</v>
      </c>
      <c r="F112" s="152">
        <f t="shared" ref="F112:F149" si="7">E112/$E$150</f>
        <v>9.055118110236221E-2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25">
      <c r="B113" s="149" t="s">
        <v>103</v>
      </c>
      <c r="C113" s="150"/>
      <c r="D113" s="150"/>
      <c r="E113" s="151">
        <v>82</v>
      </c>
      <c r="F113" s="152">
        <f t="shared" si="7"/>
        <v>0.32283464566929132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25">
      <c r="B114" s="149" t="s">
        <v>104</v>
      </c>
      <c r="C114" s="150"/>
      <c r="D114" s="150"/>
      <c r="E114" s="151">
        <v>15</v>
      </c>
      <c r="F114" s="152">
        <f t="shared" si="7"/>
        <v>5.905511811023622E-2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25">
      <c r="B115" s="153" t="s">
        <v>105</v>
      </c>
      <c r="C115" s="154"/>
      <c r="D115" s="154"/>
      <c r="E115" s="155">
        <v>1</v>
      </c>
      <c r="F115" s="152">
        <f t="shared" si="7"/>
        <v>3.937007874015748E-3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25">
      <c r="A116" s="1">
        <v>1</v>
      </c>
      <c r="B116" s="156" t="s">
        <v>106</v>
      </c>
      <c r="C116" s="157"/>
      <c r="D116" s="157"/>
      <c r="E116" s="158">
        <v>1</v>
      </c>
      <c r="F116" s="152">
        <f t="shared" si="7"/>
        <v>3.937007874015748E-3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25">
      <c r="B117" s="156" t="s">
        <v>107</v>
      </c>
      <c r="C117" s="157"/>
      <c r="D117" s="157"/>
      <c r="E117" s="158">
        <v>79</v>
      </c>
      <c r="F117" s="152">
        <f t="shared" si="7"/>
        <v>0.3110236220472441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25">
      <c r="B118" s="156" t="s">
        <v>108</v>
      </c>
      <c r="C118" s="157"/>
      <c r="D118" s="157"/>
      <c r="E118" s="158">
        <v>19</v>
      </c>
      <c r="F118" s="152">
        <f t="shared" si="7"/>
        <v>7.4803149606299218E-2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25">
      <c r="B119" s="156" t="s">
        <v>109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25">
      <c r="B120" s="156" t="s">
        <v>110</v>
      </c>
      <c r="C120" s="157"/>
      <c r="D120" s="157"/>
      <c r="E120" s="158">
        <v>2</v>
      </c>
      <c r="F120" s="152">
        <f t="shared" si="7"/>
        <v>7.874015748031496E-3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25">
      <c r="B121" s="153" t="s">
        <v>111</v>
      </c>
      <c r="C121" s="154"/>
      <c r="D121" s="154"/>
      <c r="E121" s="155">
        <v>4</v>
      </c>
      <c r="F121" s="152">
        <f t="shared" si="7"/>
        <v>1.5748031496062992E-2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25">
      <c r="B122" s="153" t="s">
        <v>112</v>
      </c>
      <c r="C122" s="154"/>
      <c r="D122" s="154"/>
      <c r="E122" s="155">
        <v>1</v>
      </c>
      <c r="F122" s="152">
        <f t="shared" si="7"/>
        <v>3.937007874015748E-3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25">
      <c r="B123" s="153" t="s">
        <v>113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25">
      <c r="B124" s="153" t="s">
        <v>114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25">
      <c r="B125" s="153" t="s">
        <v>115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25">
      <c r="B126" s="153" t="s">
        <v>116</v>
      </c>
      <c r="C126" s="154"/>
      <c r="D126" s="154"/>
      <c r="E126" s="155">
        <v>2</v>
      </c>
      <c r="F126" s="152">
        <f t="shared" si="7"/>
        <v>7.874015748031496E-3</v>
      </c>
      <c r="G126" s="12"/>
      <c r="J126" s="12"/>
      <c r="K126" s="12"/>
      <c r="L126" s="12"/>
      <c r="M126" s="12"/>
      <c r="V126" s="12"/>
    </row>
    <row r="127" spans="1:22" ht="15" customHeight="1" x14ac:dyDescent="0.25">
      <c r="B127" s="153" t="s">
        <v>117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25">
      <c r="B128" s="153" t="s">
        <v>118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25">
      <c r="B129" s="153" t="s">
        <v>119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120</v>
      </c>
      <c r="L129" s="13"/>
      <c r="M129" s="165" t="s">
        <v>4</v>
      </c>
      <c r="N129" s="166" t="s">
        <v>53</v>
      </c>
      <c r="V129" s="12"/>
    </row>
    <row r="130" spans="2:22" ht="15" customHeight="1" x14ac:dyDescent="0.25">
      <c r="B130" s="153" t="s">
        <v>121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25">
      <c r="B131" s="153" t="s">
        <v>122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123</v>
      </c>
      <c r="L131" s="167"/>
      <c r="M131" s="168">
        <f>SUM(E112:E115)</f>
        <v>121</v>
      </c>
      <c r="N131" s="169">
        <f>M131/$M$136</f>
        <v>0.4763779527559055</v>
      </c>
      <c r="O131" s="170"/>
      <c r="V131" s="12"/>
    </row>
    <row r="132" spans="2:22" ht="15" customHeight="1" x14ac:dyDescent="0.25">
      <c r="B132" s="153" t="s">
        <v>124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125</v>
      </c>
      <c r="L132" s="171"/>
      <c r="M132" s="168">
        <f>SUM(E116:E120)</f>
        <v>101</v>
      </c>
      <c r="N132" s="169">
        <f t="shared" ref="N132:N134" si="8">M132/$M$136</f>
        <v>0.39763779527559057</v>
      </c>
      <c r="O132" s="170"/>
      <c r="V132" s="12"/>
    </row>
    <row r="133" spans="2:22" ht="15" customHeight="1" x14ac:dyDescent="0.25">
      <c r="B133" s="153" t="s">
        <v>126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127</v>
      </c>
      <c r="L133" s="171"/>
      <c r="M133" s="168">
        <f>SUM(E121:E139)</f>
        <v>11</v>
      </c>
      <c r="N133" s="169">
        <f t="shared" si="8"/>
        <v>4.3307086614173228E-2</v>
      </c>
      <c r="O133" s="170"/>
      <c r="V133" s="12"/>
    </row>
    <row r="134" spans="2:22" ht="15" customHeight="1" x14ac:dyDescent="0.25">
      <c r="B134" s="153" t="s">
        <v>128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129</v>
      </c>
      <c r="L134" s="171"/>
      <c r="M134" s="168">
        <f>SUM(E140:E148)</f>
        <v>11</v>
      </c>
      <c r="N134" s="169">
        <f t="shared" si="8"/>
        <v>4.3307086614173228E-2</v>
      </c>
      <c r="O134" s="170"/>
      <c r="V134" s="12"/>
    </row>
    <row r="135" spans="2:22" ht="15" customHeight="1" thickBot="1" x14ac:dyDescent="0.3">
      <c r="B135" s="153" t="s">
        <v>130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131</v>
      </c>
      <c r="L135" s="172"/>
      <c r="M135" s="173">
        <f>E149</f>
        <v>10</v>
      </c>
      <c r="N135" s="174">
        <f>M135/$M$136</f>
        <v>3.937007874015748E-2</v>
      </c>
      <c r="O135" s="170"/>
      <c r="V135" s="12"/>
    </row>
    <row r="136" spans="2:22" ht="15" customHeight="1" x14ac:dyDescent="0.25">
      <c r="B136" s="153" t="s">
        <v>132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254</v>
      </c>
      <c r="N136" s="175">
        <f>SUM(N131:N135)</f>
        <v>1</v>
      </c>
    </row>
    <row r="137" spans="2:22" ht="15" customHeight="1" x14ac:dyDescent="0.25">
      <c r="B137" s="153" t="s">
        <v>133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134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25">
      <c r="B138" s="153" t="s">
        <v>135</v>
      </c>
      <c r="C138" s="154"/>
      <c r="D138" s="154"/>
      <c r="E138" s="155">
        <v>2</v>
      </c>
      <c r="F138" s="152">
        <f t="shared" si="7"/>
        <v>7.874015748031496E-3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25">
      <c r="B139" s="153" t="s">
        <v>136</v>
      </c>
      <c r="C139" s="154"/>
      <c r="D139" s="154"/>
      <c r="E139" s="155">
        <v>2</v>
      </c>
      <c r="F139" s="152">
        <f t="shared" si="7"/>
        <v>7.874015748031496E-3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25">
      <c r="B140" s="156" t="s">
        <v>137</v>
      </c>
      <c r="C140" s="157"/>
      <c r="D140" s="157"/>
      <c r="E140" s="158">
        <v>2</v>
      </c>
      <c r="F140" s="152">
        <f t="shared" si="7"/>
        <v>7.874015748031496E-3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25">
      <c r="B141" s="156" t="s">
        <v>138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25">
      <c r="B142" s="156" t="s">
        <v>139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25">
      <c r="B143" s="156" t="s">
        <v>140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25">
      <c r="B144" s="156" t="s">
        <v>141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25">
      <c r="B145" s="156" t="s">
        <v>142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25">
      <c r="B146" s="156" t="s">
        <v>143</v>
      </c>
      <c r="C146" s="157"/>
      <c r="D146" s="157"/>
      <c r="E146" s="158">
        <v>2</v>
      </c>
      <c r="F146" s="152">
        <f t="shared" si="7"/>
        <v>7.874015748031496E-3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25">
      <c r="B147" s="156" t="s">
        <v>81</v>
      </c>
      <c r="C147" s="157"/>
      <c r="D147" s="157"/>
      <c r="E147" s="158">
        <v>7</v>
      </c>
      <c r="F147" s="152">
        <f t="shared" si="7"/>
        <v>2.7559055118110236E-2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25">
      <c r="B148" s="156" t="s">
        <v>144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">
      <c r="B149" s="180" t="s">
        <v>131</v>
      </c>
      <c r="C149" s="181"/>
      <c r="D149" s="181"/>
      <c r="E149" s="182">
        <v>10</v>
      </c>
      <c r="F149" s="152">
        <f t="shared" si="7"/>
        <v>3.937007874015748E-2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25">
      <c r="B150" s="183" t="s">
        <v>4</v>
      </c>
      <c r="C150" s="183"/>
      <c r="D150" s="183"/>
      <c r="E150" s="131">
        <f>SUM(E112:E149)</f>
        <v>254</v>
      </c>
      <c r="F150" s="184">
        <f>SUM(F112:F149)</f>
        <v>0.99999999999999978</v>
      </c>
      <c r="G150" s="12"/>
      <c r="H150" s="12"/>
      <c r="L150" s="12"/>
      <c r="M150" s="12"/>
      <c r="N150" s="12"/>
      <c r="O150" s="12"/>
    </row>
    <row r="151" spans="2:22" x14ac:dyDescent="0.25">
      <c r="B151" s="185" t="s">
        <v>145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25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75" x14ac:dyDescent="0.25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25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90" x14ac:dyDescent="0.25">
      <c r="B156" s="190" t="s">
        <v>146</v>
      </c>
      <c r="C156" s="191" t="s">
        <v>4</v>
      </c>
      <c r="D156" s="190" t="s">
        <v>147</v>
      </c>
      <c r="E156" s="190" t="s">
        <v>148</v>
      </c>
      <c r="F156" s="190" t="s">
        <v>149</v>
      </c>
      <c r="G156" s="190" t="s">
        <v>150</v>
      </c>
      <c r="H156" s="192" t="s">
        <v>151</v>
      </c>
      <c r="I156" s="190" t="s">
        <v>152</v>
      </c>
      <c r="J156" s="190" t="s">
        <v>153</v>
      </c>
      <c r="K156" s="190" t="s">
        <v>81</v>
      </c>
      <c r="L156" s="193" t="s">
        <v>154</v>
      </c>
      <c r="M156" s="12"/>
      <c r="N156" s="12"/>
      <c r="O156" s="12"/>
      <c r="P156" s="12"/>
      <c r="Q156" s="12"/>
      <c r="R156" s="12"/>
    </row>
    <row r="157" spans="2:22" ht="17.25" customHeight="1" x14ac:dyDescent="0.25">
      <c r="B157" s="194" t="s">
        <v>155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ht="16.5" x14ac:dyDescent="0.25">
      <c r="B158" s="194" t="s">
        <v>156</v>
      </c>
      <c r="C158" s="195">
        <f>SUM(D158:L158)</f>
        <v>18</v>
      </c>
      <c r="D158" s="196">
        <v>2</v>
      </c>
      <c r="E158" s="196">
        <v>0</v>
      </c>
      <c r="F158" s="196">
        <v>2</v>
      </c>
      <c r="G158" s="196">
        <v>0</v>
      </c>
      <c r="H158" s="196">
        <v>0</v>
      </c>
      <c r="I158" s="196">
        <v>0</v>
      </c>
      <c r="J158" s="196">
        <v>14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94" t="s">
        <v>157</v>
      </c>
      <c r="C159" s="195">
        <f>SUM(D159:L159)</f>
        <v>218</v>
      </c>
      <c r="D159" s="196">
        <v>10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202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7.25" thickBot="1" x14ac:dyDescent="0.3">
      <c r="B160" s="197" t="s">
        <v>158</v>
      </c>
      <c r="C160" s="198">
        <f>SUM(D160:L160)</f>
        <v>18</v>
      </c>
      <c r="D160" s="199">
        <v>1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17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25">
      <c r="B161" s="200" t="s">
        <v>4</v>
      </c>
      <c r="C161" s="201">
        <f>SUM(C157:C160)</f>
        <v>254</v>
      </c>
      <c r="D161" s="202">
        <f t="shared" ref="D161:L161" si="9">SUM(D157:D160)</f>
        <v>13</v>
      </c>
      <c r="E161" s="202">
        <f t="shared" si="9"/>
        <v>1</v>
      </c>
      <c r="F161" s="202">
        <f t="shared" si="9"/>
        <v>2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233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.75" thickBot="1" x14ac:dyDescent="0.3">
      <c r="B162" s="203" t="s">
        <v>53</v>
      </c>
      <c r="C162" s="204">
        <f>SUM(D162:L162)</f>
        <v>1</v>
      </c>
      <c r="D162" s="204">
        <f t="shared" ref="D162:L162" si="10">D161/$C$161</f>
        <v>5.1181102362204724E-2</v>
      </c>
      <c r="E162" s="204">
        <f t="shared" si="10"/>
        <v>3.937007874015748E-3</v>
      </c>
      <c r="F162" s="204">
        <f t="shared" si="10"/>
        <v>7.874015748031496E-3</v>
      </c>
      <c r="G162" s="204">
        <f t="shared" si="10"/>
        <v>0</v>
      </c>
      <c r="H162" s="204">
        <f t="shared" si="10"/>
        <v>0</v>
      </c>
      <c r="I162" s="204">
        <f t="shared" si="10"/>
        <v>1.1811023622047244E-2</v>
      </c>
      <c r="J162" s="204">
        <f t="shared" si="10"/>
        <v>0.91732283464566933</v>
      </c>
      <c r="K162" s="204">
        <f t="shared" si="10"/>
        <v>0</v>
      </c>
      <c r="L162" s="204">
        <f t="shared" si="10"/>
        <v>7.874015748031496E-3</v>
      </c>
      <c r="M162" s="12"/>
      <c r="N162" s="12"/>
      <c r="O162" s="12"/>
      <c r="P162" s="12"/>
      <c r="Q162" s="12"/>
      <c r="R162" s="12"/>
    </row>
    <row r="163" spans="2:18" x14ac:dyDescent="0.25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25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ht="16.5" x14ac:dyDescent="0.25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75" x14ac:dyDescent="0.25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75" x14ac:dyDescent="0.25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25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90" x14ac:dyDescent="0.25">
      <c r="B170" s="190" t="s">
        <v>146</v>
      </c>
      <c r="C170" s="191" t="s">
        <v>4</v>
      </c>
      <c r="D170" s="190" t="s">
        <v>147</v>
      </c>
      <c r="E170" s="190" t="s">
        <v>148</v>
      </c>
      <c r="F170" s="190" t="s">
        <v>159</v>
      </c>
      <c r="G170" s="190" t="s">
        <v>160</v>
      </c>
      <c r="H170" s="192" t="s">
        <v>161</v>
      </c>
      <c r="I170" s="190" t="s">
        <v>162</v>
      </c>
      <c r="J170" s="190" t="s">
        <v>163</v>
      </c>
      <c r="K170" s="193" t="s">
        <v>164</v>
      </c>
      <c r="L170" s="190" t="s">
        <v>165</v>
      </c>
      <c r="M170" s="190" t="s">
        <v>166</v>
      </c>
      <c r="N170" s="190" t="s">
        <v>167</v>
      </c>
      <c r="O170" s="190" t="s">
        <v>168</v>
      </c>
      <c r="P170" s="190" t="s">
        <v>169</v>
      </c>
      <c r="Q170" s="190" t="s">
        <v>170</v>
      </c>
      <c r="R170" s="190" t="s">
        <v>171</v>
      </c>
    </row>
    <row r="171" spans="2:18" ht="16.5" x14ac:dyDescent="0.25">
      <c r="B171" s="194" t="s">
        <v>155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ht="16.5" x14ac:dyDescent="0.25">
      <c r="B172" s="194" t="s">
        <v>156</v>
      </c>
      <c r="C172" s="195">
        <f>SUM(D172:R172)</f>
        <v>18</v>
      </c>
      <c r="D172" s="196">
        <v>1</v>
      </c>
      <c r="E172" s="196">
        <v>0</v>
      </c>
      <c r="F172" s="196">
        <v>1</v>
      </c>
      <c r="G172" s="196">
        <v>1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15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ht="16.5" x14ac:dyDescent="0.25">
      <c r="B173" s="194" t="s">
        <v>157</v>
      </c>
      <c r="C173" s="195">
        <f>SUM(D173:R173)</f>
        <v>218</v>
      </c>
      <c r="D173" s="196">
        <v>11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206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7.25" thickBot="1" x14ac:dyDescent="0.3">
      <c r="B174" s="197" t="s">
        <v>158</v>
      </c>
      <c r="C174" s="216">
        <f>SUM(D174:R174)</f>
        <v>18</v>
      </c>
      <c r="D174" s="199">
        <v>2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16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25">
      <c r="B175" s="200" t="s">
        <v>4</v>
      </c>
      <c r="C175" s="201">
        <f t="shared" ref="C175:R175" si="11">SUM(C171:C174)</f>
        <v>254</v>
      </c>
      <c r="D175" s="201">
        <f t="shared" si="11"/>
        <v>14</v>
      </c>
      <c r="E175" s="201">
        <f t="shared" si="11"/>
        <v>1</v>
      </c>
      <c r="F175" s="201">
        <f t="shared" si="11"/>
        <v>1</v>
      </c>
      <c r="G175" s="201">
        <f t="shared" si="11"/>
        <v>1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237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.75" thickBot="1" x14ac:dyDescent="0.3">
      <c r="B176" s="203" t="s">
        <v>53</v>
      </c>
      <c r="C176" s="204">
        <f>SUM(D176:Q176)</f>
        <v>1</v>
      </c>
      <c r="D176" s="204">
        <f t="shared" ref="D176:R176" si="12">D175/$C$175</f>
        <v>5.5118110236220472E-2</v>
      </c>
      <c r="E176" s="204">
        <f t="shared" si="12"/>
        <v>3.937007874015748E-3</v>
      </c>
      <c r="F176" s="204">
        <f t="shared" si="12"/>
        <v>3.937007874015748E-3</v>
      </c>
      <c r="G176" s="204">
        <f t="shared" si="12"/>
        <v>3.937007874015748E-3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0.93307086614173229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25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25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25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25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25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83</v>
      </c>
      <c r="C185" s="13"/>
      <c r="D185" s="66" t="s">
        <v>4</v>
      </c>
      <c r="E185" s="67" t="s">
        <v>53</v>
      </c>
      <c r="F185" s="59"/>
      <c r="G185" s="58"/>
      <c r="H185" s="58"/>
      <c r="I185" s="220"/>
      <c r="J185" s="221"/>
      <c r="K185" s="13" t="s">
        <v>172</v>
      </c>
      <c r="L185" s="13"/>
      <c r="M185" s="66" t="s">
        <v>4</v>
      </c>
      <c r="N185" s="67" t="s">
        <v>53</v>
      </c>
      <c r="O185" s="38"/>
      <c r="P185" s="12"/>
      <c r="Q185" s="12"/>
      <c r="R185" s="12"/>
      <c r="S185" s="12"/>
    </row>
    <row r="186" spans="2:19" ht="19.5" customHeight="1" x14ac:dyDescent="0.25">
      <c r="B186" s="222" t="s">
        <v>173</v>
      </c>
      <c r="C186" s="222"/>
      <c r="D186" s="108">
        <v>5</v>
      </c>
      <c r="E186" s="109">
        <f>D186/$D$191</f>
        <v>1.968503937007874E-2</v>
      </c>
      <c r="F186" s="59"/>
      <c r="G186"/>
      <c r="H186" s="223"/>
      <c r="J186" s="221"/>
      <c r="K186" s="222" t="s">
        <v>174</v>
      </c>
      <c r="L186" s="222"/>
      <c r="M186" s="108">
        <v>131</v>
      </c>
      <c r="N186" s="109">
        <f>M186/$M$190</f>
        <v>0.51574803149606296</v>
      </c>
      <c r="O186" s="38"/>
      <c r="P186" s="12"/>
      <c r="Q186" s="12"/>
      <c r="R186" s="12"/>
      <c r="S186" s="12"/>
    </row>
    <row r="187" spans="2:19" ht="19.5" customHeight="1" x14ac:dyDescent="0.25">
      <c r="B187" s="222" t="s">
        <v>93</v>
      </c>
      <c r="C187" s="222"/>
      <c r="D187" s="108">
        <v>83</v>
      </c>
      <c r="E187" s="109">
        <f>D187/$D$191</f>
        <v>0.32677165354330706</v>
      </c>
      <c r="F187" s="224"/>
      <c r="G187"/>
      <c r="H187" s="225"/>
      <c r="J187" s="221"/>
      <c r="K187" s="222" t="s">
        <v>175</v>
      </c>
      <c r="L187" s="222"/>
      <c r="M187" s="108">
        <v>94</v>
      </c>
      <c r="N187" s="109">
        <f t="shared" ref="N187:N189" si="13">M187/$M$190</f>
        <v>0.37007874015748032</v>
      </c>
      <c r="O187" s="38"/>
      <c r="P187" s="12"/>
      <c r="Q187" s="12"/>
      <c r="R187" s="12"/>
      <c r="S187" s="12"/>
    </row>
    <row r="188" spans="2:19" ht="19.5" customHeight="1" x14ac:dyDescent="0.25">
      <c r="B188" s="222" t="s">
        <v>94</v>
      </c>
      <c r="C188" s="222"/>
      <c r="D188" s="108">
        <v>146</v>
      </c>
      <c r="E188" s="109">
        <f>D188/$D$191</f>
        <v>0.57480314960629919</v>
      </c>
      <c r="F188" s="224"/>
      <c r="G188"/>
      <c r="H188"/>
      <c r="I188" s="226"/>
      <c r="J188" s="221"/>
      <c r="K188" s="222" t="s">
        <v>176</v>
      </c>
      <c r="L188" s="222"/>
      <c r="M188" s="108">
        <v>14</v>
      </c>
      <c r="N188" s="109">
        <f t="shared" si="13"/>
        <v>5.5118110236220472E-2</v>
      </c>
      <c r="O188" s="38"/>
      <c r="P188" s="12"/>
      <c r="Q188" s="12"/>
      <c r="R188" s="12"/>
      <c r="S188" s="12"/>
    </row>
    <row r="189" spans="2:19" ht="19.5" customHeight="1" thickBot="1" x14ac:dyDescent="0.3">
      <c r="B189" s="222" t="s">
        <v>97</v>
      </c>
      <c r="C189" s="222"/>
      <c r="D189" s="108">
        <v>11</v>
      </c>
      <c r="E189" s="109">
        <f>D189/$D$191</f>
        <v>4.3307086614173228E-2</v>
      </c>
      <c r="F189" s="224"/>
      <c r="G189" s="58"/>
      <c r="H189" s="58"/>
      <c r="I189" s="227"/>
      <c r="J189" s="221"/>
      <c r="K189" s="228" t="s">
        <v>177</v>
      </c>
      <c r="L189" s="228"/>
      <c r="M189" s="83">
        <v>15</v>
      </c>
      <c r="N189" s="109">
        <f t="shared" si="13"/>
        <v>5.905511811023622E-2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82</v>
      </c>
      <c r="D190" s="229">
        <v>9</v>
      </c>
      <c r="E190" s="109">
        <f>D190/$D$191</f>
        <v>3.5433070866141732E-2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254</v>
      </c>
      <c r="N190" s="87">
        <f>SUM(N186:N189)</f>
        <v>1</v>
      </c>
      <c r="O190" s="38"/>
      <c r="P190" s="12"/>
      <c r="Q190" s="12"/>
      <c r="R190" s="12"/>
      <c r="S190" s="12"/>
    </row>
    <row r="191" spans="2:19" s="126" customFormat="1" ht="16.5" x14ac:dyDescent="0.2">
      <c r="B191" s="94" t="s">
        <v>4</v>
      </c>
      <c r="C191" s="94"/>
      <c r="D191" s="230">
        <f>SUM(D186:D190)</f>
        <v>254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ht="16.5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25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25">
      <c r="I195"/>
      <c r="J195"/>
      <c r="K195"/>
      <c r="L195"/>
      <c r="M195"/>
    </row>
    <row r="196" spans="2:18" ht="19.5" customHeight="1" x14ac:dyDescent="0.25">
      <c r="B196" s="13" t="s">
        <v>178</v>
      </c>
      <c r="C196" s="13"/>
      <c r="D196" s="66" t="s">
        <v>4</v>
      </c>
      <c r="E196" s="67" t="s">
        <v>53</v>
      </c>
      <c r="I196"/>
      <c r="J196"/>
      <c r="K196"/>
      <c r="L196"/>
      <c r="M196"/>
    </row>
    <row r="197" spans="2:18" ht="19.5" customHeight="1" x14ac:dyDescent="0.25">
      <c r="B197" s="222" t="s">
        <v>179</v>
      </c>
      <c r="C197" s="222"/>
      <c r="D197" s="238">
        <v>59</v>
      </c>
      <c r="E197" s="109">
        <f>D197/$D$200</f>
        <v>0.23228346456692914</v>
      </c>
      <c r="I197"/>
      <c r="J197"/>
      <c r="K197"/>
      <c r="L197"/>
      <c r="M197"/>
    </row>
    <row r="198" spans="2:18" ht="19.5" customHeight="1" x14ac:dyDescent="0.25">
      <c r="B198" s="222" t="s">
        <v>180</v>
      </c>
      <c r="C198" s="222"/>
      <c r="D198" s="238">
        <v>178</v>
      </c>
      <c r="E198" s="109">
        <f>D198/$D$200</f>
        <v>0.70078740157480313</v>
      </c>
      <c r="I198"/>
      <c r="J198"/>
      <c r="K198"/>
      <c r="L198"/>
      <c r="M198"/>
    </row>
    <row r="199" spans="2:18" ht="19.5" customHeight="1" thickBot="1" x14ac:dyDescent="0.3">
      <c r="B199" s="239" t="s">
        <v>82</v>
      </c>
      <c r="C199" s="239"/>
      <c r="D199" s="229">
        <v>17</v>
      </c>
      <c r="E199" s="240">
        <f>+D199/D200</f>
        <v>6.6929133858267723E-2</v>
      </c>
      <c r="I199"/>
      <c r="J199"/>
      <c r="K199"/>
      <c r="L199"/>
      <c r="M199"/>
    </row>
    <row r="200" spans="2:18" ht="19.5" customHeight="1" x14ac:dyDescent="0.25">
      <c r="B200" s="139" t="s">
        <v>4</v>
      </c>
      <c r="C200" s="139"/>
      <c r="D200" s="230">
        <f>SUM(D197:D199)</f>
        <v>254</v>
      </c>
      <c r="E200" s="241">
        <f>SUM(E197:E199)</f>
        <v>1</v>
      </c>
      <c r="I200"/>
      <c r="J200"/>
      <c r="K200"/>
      <c r="L200"/>
      <c r="M200"/>
    </row>
    <row r="201" spans="2:18" x14ac:dyDescent="0.25">
      <c r="I201"/>
      <c r="J201"/>
      <c r="K201"/>
      <c r="L201"/>
      <c r="M201"/>
    </row>
    <row r="202" spans="2:18" x14ac:dyDescent="0.25">
      <c r="H202" s="242"/>
      <c r="I202" s="242"/>
      <c r="J202"/>
      <c r="K202"/>
      <c r="L202"/>
      <c r="M202"/>
    </row>
    <row r="206" spans="2:18" x14ac:dyDescent="0.25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25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25">
      <c r="B208" s="38"/>
      <c r="G208" s="141"/>
      <c r="H208" s="90"/>
      <c r="I208" s="90"/>
      <c r="J208" s="90"/>
      <c r="K208" s="12"/>
    </row>
    <row r="209" spans="2:13" ht="12" customHeight="1" x14ac:dyDescent="0.25">
      <c r="B209" s="38"/>
      <c r="G209" s="90"/>
      <c r="H209" s="244"/>
      <c r="I209" s="38"/>
      <c r="J209" s="38"/>
      <c r="K209" s="90"/>
    </row>
    <row r="210" spans="2:13" ht="34.5" customHeight="1" x14ac:dyDescent="0.25">
      <c r="B210" s="245" t="s">
        <v>3</v>
      </c>
      <c r="C210" s="245"/>
      <c r="D210" s="246">
        <v>2024</v>
      </c>
      <c r="E210" s="246">
        <v>2025</v>
      </c>
      <c r="F210" s="16" t="s">
        <v>181</v>
      </c>
      <c r="J210" s="38"/>
      <c r="K210" s="90"/>
    </row>
    <row r="211" spans="2:13" ht="27" customHeight="1" x14ac:dyDescent="0.25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25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25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25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25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25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25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25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x14ac:dyDescent="0.25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customHeight="1" x14ac:dyDescent="0.25">
      <c r="B220" s="247" t="s">
        <v>17</v>
      </c>
      <c r="C220" s="247"/>
      <c r="D220" s="248">
        <v>26</v>
      </c>
      <c r="E220" s="250">
        <v>21</v>
      </c>
      <c r="F220" s="249">
        <f t="shared" si="14"/>
        <v>-0.19230769230769229</v>
      </c>
      <c r="J220" s="38"/>
      <c r="K220" s="90"/>
    </row>
    <row r="221" spans="2:13" ht="27" customHeight="1" thickBot="1" x14ac:dyDescent="0.3">
      <c r="B221" s="247" t="s">
        <v>18</v>
      </c>
      <c r="C221" s="247"/>
      <c r="D221" s="248">
        <v>23</v>
      </c>
      <c r="E221" s="250">
        <v>22</v>
      </c>
      <c r="F221" s="249">
        <f>E221/D221-1</f>
        <v>-4.3478260869565188E-2</v>
      </c>
      <c r="J221" s="38"/>
      <c r="K221" s="90"/>
    </row>
    <row r="222" spans="2:13" ht="27" hidden="1" customHeight="1" thickBot="1" x14ac:dyDescent="0.3">
      <c r="B222" s="247" t="s">
        <v>182</v>
      </c>
      <c r="C222" s="247"/>
      <c r="D222" s="248">
        <v>22</v>
      </c>
      <c r="E222" s="250"/>
      <c r="F222" s="249">
        <f>E222/D222-1</f>
        <v>-1</v>
      </c>
      <c r="J222" s="38"/>
      <c r="K222" s="90"/>
    </row>
    <row r="223" spans="2:13" ht="24" customHeight="1" x14ac:dyDescent="0.25">
      <c r="B223" s="251" t="s">
        <v>4</v>
      </c>
      <c r="C223" s="251"/>
      <c r="D223" s="252">
        <f>SUM(D211:D221)</f>
        <v>211</v>
      </c>
      <c r="E223" s="252">
        <f>SUM(E211:E222)</f>
        <v>254</v>
      </c>
      <c r="F223" s="253">
        <f>E223/D223-1</f>
        <v>0.20379146919431279</v>
      </c>
      <c r="J223" s="38"/>
      <c r="K223" s="90"/>
    </row>
    <row r="224" spans="2:13" x14ac:dyDescent="0.25">
      <c r="I224"/>
      <c r="J224"/>
      <c r="K224"/>
      <c r="L224"/>
      <c r="M224"/>
    </row>
    <row r="225" spans="2:13" x14ac:dyDescent="0.25">
      <c r="B225" s="254"/>
      <c r="I225"/>
      <c r="J225"/>
      <c r="K225"/>
      <c r="L225"/>
      <c r="M225"/>
    </row>
    <row r="226" spans="2:13" x14ac:dyDescent="0.25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29:C29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2025-12-30T14:27:03Z</dcterms:created>
  <dcterms:modified xsi:type="dcterms:W3CDTF">2025-12-30T14:27:25Z</dcterms:modified>
</cp:coreProperties>
</file>