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diciembre\"/>
    </mc:Choice>
  </mc:AlternateContent>
  <xr:revisionPtr revIDLastSave="0" documentId="8_{B283426B-1170-40FE-86B2-72C9DD894F9A}" xr6:coauthVersionLast="47" xr6:coauthVersionMax="47" xr10:uidLastSave="{00000000-0000-0000-0000-000000000000}"/>
  <bookViews>
    <workbookView xWindow="2520" yWindow="1140" windowWidth="17220" windowHeight="11295" xr2:uid="{4ED6CD64-6DF3-49BB-BD9B-8B9EBA8FAEF8}"/>
  </bookViews>
  <sheets>
    <sheet name="Casos del CEM" sheetId="1" r:id="rId1"/>
  </sheets>
  <externalReferences>
    <externalReference r:id="rId2"/>
  </externalReferences>
  <definedNames>
    <definedName name="_xlnm.Print_Area" localSheetId="0">'Casos del CEM'!$A$1:$S$346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342" i="1" l="1"/>
  <c r="L342" i="1"/>
  <c r="K342" i="1"/>
  <c r="G342" i="1"/>
  <c r="F342" i="1"/>
  <c r="E342" i="1"/>
  <c r="D342" i="1"/>
  <c r="M341" i="1"/>
  <c r="C341" i="1"/>
  <c r="M340" i="1"/>
  <c r="C340" i="1"/>
  <c r="M339" i="1"/>
  <c r="C339" i="1"/>
  <c r="M338" i="1"/>
  <c r="C338" i="1"/>
  <c r="M337" i="1"/>
  <c r="C337" i="1"/>
  <c r="M336" i="1"/>
  <c r="C336" i="1"/>
  <c r="M335" i="1"/>
  <c r="C335" i="1"/>
  <c r="M334" i="1"/>
  <c r="C334" i="1"/>
  <c r="M333" i="1"/>
  <c r="C333" i="1"/>
  <c r="M332" i="1"/>
  <c r="C332" i="1"/>
  <c r="M331" i="1"/>
  <c r="C331" i="1"/>
  <c r="M330" i="1"/>
  <c r="C330" i="1"/>
  <c r="C342" i="1" s="1"/>
  <c r="F320" i="1"/>
  <c r="E320" i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7" i="1" s="1"/>
  <c r="D293" i="1"/>
  <c r="O282" i="1"/>
  <c r="O283" i="1" s="1"/>
  <c r="N282" i="1"/>
  <c r="M282" i="1" s="1"/>
  <c r="F282" i="1"/>
  <c r="E282" i="1"/>
  <c r="D282" i="1" s="1"/>
  <c r="F283" i="1" s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6" i="1"/>
  <c r="C266" i="1" s="1"/>
  <c r="H264" i="1"/>
  <c r="C264" i="1" s="1"/>
  <c r="H262" i="1"/>
  <c r="C262" i="1" s="1"/>
  <c r="H260" i="1"/>
  <c r="C260" i="1" s="1"/>
  <c r="H258" i="1"/>
  <c r="C258" i="1" s="1"/>
  <c r="H256" i="1"/>
  <c r="C256" i="1" s="1"/>
  <c r="H254" i="1"/>
  <c r="C254" i="1" s="1"/>
  <c r="H252" i="1"/>
  <c r="C252" i="1" s="1"/>
  <c r="H250" i="1"/>
  <c r="C250" i="1" s="1"/>
  <c r="H248" i="1"/>
  <c r="C248" i="1" s="1"/>
  <c r="H246" i="1"/>
  <c r="C246" i="1" s="1"/>
  <c r="H244" i="1"/>
  <c r="C244" i="1" s="1"/>
  <c r="K237" i="1"/>
  <c r="J237" i="1"/>
  <c r="I237" i="1"/>
  <c r="G237" i="1"/>
  <c r="F237" i="1"/>
  <c r="E237" i="1"/>
  <c r="H236" i="1"/>
  <c r="D236" i="1"/>
  <c r="C236" i="1" s="1"/>
  <c r="H235" i="1"/>
  <c r="D235" i="1"/>
  <c r="C235" i="1" s="1"/>
  <c r="H234" i="1"/>
  <c r="D234" i="1"/>
  <c r="C234" i="1" s="1"/>
  <c r="H233" i="1"/>
  <c r="D233" i="1"/>
  <c r="C233" i="1"/>
  <c r="H232" i="1"/>
  <c r="D232" i="1"/>
  <c r="C232" i="1" s="1"/>
  <c r="H231" i="1"/>
  <c r="D231" i="1"/>
  <c r="C231" i="1" s="1"/>
  <c r="H230" i="1"/>
  <c r="D230" i="1"/>
  <c r="C230" i="1" s="1"/>
  <c r="H229" i="1"/>
  <c r="D229" i="1"/>
  <c r="C229" i="1"/>
  <c r="H228" i="1"/>
  <c r="D228" i="1"/>
  <c r="C228" i="1" s="1"/>
  <c r="H227" i="1"/>
  <c r="D227" i="1"/>
  <c r="C227" i="1" s="1"/>
  <c r="H226" i="1"/>
  <c r="D226" i="1"/>
  <c r="C226" i="1" s="1"/>
  <c r="H225" i="1"/>
  <c r="D225" i="1"/>
  <c r="C225" i="1"/>
  <c r="H224" i="1"/>
  <c r="D224" i="1"/>
  <c r="C224" i="1" s="1"/>
  <c r="H223" i="1"/>
  <c r="D223" i="1"/>
  <c r="C223" i="1" s="1"/>
  <c r="H222" i="1"/>
  <c r="D222" i="1"/>
  <c r="C222" i="1" s="1"/>
  <c r="H221" i="1"/>
  <c r="D221" i="1"/>
  <c r="C221" i="1"/>
  <c r="H220" i="1"/>
  <c r="D220" i="1"/>
  <c r="C220" i="1" s="1"/>
  <c r="H219" i="1"/>
  <c r="D219" i="1"/>
  <c r="C219" i="1" s="1"/>
  <c r="H218" i="1"/>
  <c r="D218" i="1"/>
  <c r="C218" i="1" s="1"/>
  <c r="H217" i="1"/>
  <c r="D217" i="1"/>
  <c r="C217" i="1"/>
  <c r="H216" i="1"/>
  <c r="D216" i="1"/>
  <c r="C216" i="1" s="1"/>
  <c r="H215" i="1"/>
  <c r="D215" i="1"/>
  <c r="C215" i="1" s="1"/>
  <c r="H214" i="1"/>
  <c r="D214" i="1"/>
  <c r="C214" i="1" s="1"/>
  <c r="H213" i="1"/>
  <c r="D213" i="1"/>
  <c r="C213" i="1"/>
  <c r="H212" i="1"/>
  <c r="H237" i="1" s="1"/>
  <c r="D212" i="1"/>
  <c r="D237" i="1" s="1"/>
  <c r="J202" i="1"/>
  <c r="I202" i="1"/>
  <c r="H202" i="1"/>
  <c r="G202" i="1"/>
  <c r="F202" i="1"/>
  <c r="E202" i="1"/>
  <c r="D202" i="1"/>
  <c r="C201" i="1"/>
  <c r="H267" i="1" s="1"/>
  <c r="C267" i="1" s="1"/>
  <c r="C200" i="1"/>
  <c r="C199" i="1"/>
  <c r="H265" i="1" s="1"/>
  <c r="C265" i="1" s="1"/>
  <c r="C198" i="1"/>
  <c r="C197" i="1"/>
  <c r="H263" i="1" s="1"/>
  <c r="C263" i="1" s="1"/>
  <c r="C196" i="1"/>
  <c r="C195" i="1"/>
  <c r="H261" i="1" s="1"/>
  <c r="C261" i="1" s="1"/>
  <c r="C194" i="1"/>
  <c r="C193" i="1"/>
  <c r="H259" i="1" s="1"/>
  <c r="C259" i="1" s="1"/>
  <c r="C192" i="1"/>
  <c r="C191" i="1"/>
  <c r="H257" i="1" s="1"/>
  <c r="C257" i="1" s="1"/>
  <c r="C190" i="1"/>
  <c r="C189" i="1"/>
  <c r="H255" i="1" s="1"/>
  <c r="C255" i="1" s="1"/>
  <c r="C188" i="1"/>
  <c r="C187" i="1"/>
  <c r="H253" i="1" s="1"/>
  <c r="C253" i="1" s="1"/>
  <c r="C186" i="1"/>
  <c r="C185" i="1"/>
  <c r="H251" i="1" s="1"/>
  <c r="C251" i="1" s="1"/>
  <c r="C184" i="1"/>
  <c r="C183" i="1"/>
  <c r="H249" i="1" s="1"/>
  <c r="C249" i="1" s="1"/>
  <c r="C182" i="1"/>
  <c r="C181" i="1"/>
  <c r="H247" i="1" s="1"/>
  <c r="C247" i="1" s="1"/>
  <c r="C180" i="1"/>
  <c r="C179" i="1"/>
  <c r="H245" i="1" s="1"/>
  <c r="C245" i="1" s="1"/>
  <c r="C178" i="1"/>
  <c r="C177" i="1"/>
  <c r="H243" i="1" s="1"/>
  <c r="Q170" i="1"/>
  <c r="P170" i="1"/>
  <c r="P171" i="1" s="1"/>
  <c r="O170" i="1"/>
  <c r="N170" i="1"/>
  <c r="M170" i="1"/>
  <c r="L170" i="1"/>
  <c r="L171" i="1" s="1"/>
  <c r="K170" i="1"/>
  <c r="J170" i="1"/>
  <c r="I170" i="1"/>
  <c r="H170" i="1"/>
  <c r="H171" i="1" s="1"/>
  <c r="G170" i="1"/>
  <c r="F170" i="1"/>
  <c r="E170" i="1"/>
  <c r="D170" i="1"/>
  <c r="D171" i="1" s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70" i="1" s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C132" i="1"/>
  <c r="C131" i="1"/>
  <c r="C130" i="1"/>
  <c r="C129" i="1"/>
  <c r="C133" i="1" s="1"/>
  <c r="R119" i="1"/>
  <c r="Q119" i="1"/>
  <c r="L119" i="1"/>
  <c r="K119" i="1"/>
  <c r="J119" i="1"/>
  <c r="I119" i="1"/>
  <c r="H119" i="1"/>
  <c r="G119" i="1"/>
  <c r="F119" i="1"/>
  <c r="E119" i="1"/>
  <c r="D119" i="1"/>
  <c r="P118" i="1"/>
  <c r="C118" i="1"/>
  <c r="P117" i="1"/>
  <c r="C117" i="1"/>
  <c r="P116" i="1"/>
  <c r="C116" i="1"/>
  <c r="P115" i="1"/>
  <c r="P119" i="1" s="1"/>
  <c r="C115" i="1"/>
  <c r="C119" i="1" s="1"/>
  <c r="K108" i="1"/>
  <c r="K109" i="1" s="1"/>
  <c r="J108" i="1"/>
  <c r="J109" i="1" s="1"/>
  <c r="I108" i="1"/>
  <c r="H108" i="1"/>
  <c r="G108" i="1"/>
  <c r="G109" i="1" s="1"/>
  <c r="F108" i="1"/>
  <c r="F109" i="1" s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P108" i="1" s="1"/>
  <c r="O104" i="1"/>
  <c r="O108" i="1" s="1"/>
  <c r="N104" i="1"/>
  <c r="N108" i="1" s="1"/>
  <c r="C104" i="1"/>
  <c r="C108" i="1" s="1"/>
  <c r="R91" i="1"/>
  <c r="Q91" i="1"/>
  <c r="P91" i="1"/>
  <c r="N91" i="1"/>
  <c r="M91" i="1"/>
  <c r="M92" i="1" s="1"/>
  <c r="L91" i="1"/>
  <c r="J91" i="1"/>
  <c r="I91" i="1"/>
  <c r="I92" i="1" s="1"/>
  <c r="H91" i="1"/>
  <c r="H92" i="1" s="1"/>
  <c r="F91" i="1"/>
  <c r="F92" i="1" s="1"/>
  <c r="E91" i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O91" i="1" s="1"/>
  <c r="K79" i="1"/>
  <c r="K91" i="1" s="1"/>
  <c r="G79" i="1"/>
  <c r="G91" i="1" s="1"/>
  <c r="C79" i="1"/>
  <c r="C91" i="1" s="1"/>
  <c r="H66" i="1"/>
  <c r="G66" i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K48" i="1"/>
  <c r="J48" i="1"/>
  <c r="I48" i="1"/>
  <c r="H48" i="1"/>
  <c r="G48" i="1"/>
  <c r="O34" i="1" s="1"/>
  <c r="F48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48" i="1" s="1"/>
  <c r="C36" i="1"/>
  <c r="O35" i="1"/>
  <c r="O33" i="1"/>
  <c r="R30" i="1"/>
  <c r="Q30" i="1"/>
  <c r="Q31" i="1" s="1"/>
  <c r="P30" i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N30" i="1" s="1"/>
  <c r="N31" i="1" s="1"/>
  <c r="C19" i="1"/>
  <c r="N18" i="1"/>
  <c r="C18" i="1"/>
  <c r="C30" i="1" s="1"/>
  <c r="J49" i="1" l="1"/>
  <c r="F49" i="1"/>
  <c r="K49" i="1"/>
  <c r="G49" i="1"/>
  <c r="C31" i="1"/>
  <c r="G67" i="1"/>
  <c r="C67" i="1"/>
  <c r="H67" i="1"/>
  <c r="D67" i="1"/>
  <c r="R92" i="1"/>
  <c r="D134" i="1"/>
  <c r="L134" i="1"/>
  <c r="I203" i="1"/>
  <c r="E31" i="1"/>
  <c r="R31" i="1"/>
  <c r="C49" i="1"/>
  <c r="E49" i="1"/>
  <c r="I49" i="1"/>
  <c r="E67" i="1"/>
  <c r="D92" i="1"/>
  <c r="C92" i="1" s="1"/>
  <c r="N92" i="1"/>
  <c r="H109" i="1"/>
  <c r="D109" i="1"/>
  <c r="C109" i="1"/>
  <c r="I109" i="1"/>
  <c r="E109" i="1"/>
  <c r="J120" i="1"/>
  <c r="F120" i="1"/>
  <c r="G120" i="1"/>
  <c r="K120" i="1"/>
  <c r="D120" i="1"/>
  <c r="H120" i="1"/>
  <c r="L120" i="1"/>
  <c r="E134" i="1"/>
  <c r="I134" i="1"/>
  <c r="M134" i="1"/>
  <c r="Q134" i="1"/>
  <c r="E171" i="1"/>
  <c r="C171" i="1" s="1"/>
  <c r="I171" i="1"/>
  <c r="M171" i="1"/>
  <c r="Q171" i="1"/>
  <c r="O31" i="1"/>
  <c r="F67" i="1"/>
  <c r="E92" i="1"/>
  <c r="J92" i="1"/>
  <c r="G92" i="1" s="1"/>
  <c r="P92" i="1"/>
  <c r="O92" i="1" s="1"/>
  <c r="Q120" i="1"/>
  <c r="P120" i="1" s="1"/>
  <c r="R120" i="1"/>
  <c r="E120" i="1"/>
  <c r="I120" i="1"/>
  <c r="F134" i="1"/>
  <c r="J134" i="1"/>
  <c r="N134" i="1"/>
  <c r="R134" i="1"/>
  <c r="C243" i="1"/>
  <c r="C268" i="1" s="1"/>
  <c r="H268" i="1"/>
  <c r="C237" i="1"/>
  <c r="D31" i="1"/>
  <c r="D49" i="1"/>
  <c r="H49" i="1"/>
  <c r="H134" i="1"/>
  <c r="P134" i="1"/>
  <c r="P31" i="1"/>
  <c r="L92" i="1"/>
  <c r="K92" i="1" s="1"/>
  <c r="Q92" i="1"/>
  <c r="G134" i="1"/>
  <c r="K134" i="1"/>
  <c r="O134" i="1"/>
  <c r="F171" i="1"/>
  <c r="J171" i="1"/>
  <c r="N171" i="1"/>
  <c r="G171" i="1"/>
  <c r="K171" i="1"/>
  <c r="O171" i="1"/>
  <c r="H203" i="1"/>
  <c r="G269" i="1"/>
  <c r="O32" i="1"/>
  <c r="C202" i="1"/>
  <c r="G203" i="1" s="1"/>
  <c r="C212" i="1"/>
  <c r="N283" i="1"/>
  <c r="M283" i="1" s="1"/>
  <c r="E283" i="1"/>
  <c r="D283" i="1" s="1"/>
  <c r="C134" i="1" l="1"/>
  <c r="J203" i="1"/>
  <c r="C120" i="1"/>
  <c r="E203" i="1"/>
  <c r="O36" i="1"/>
  <c r="P32" i="1"/>
  <c r="H269" i="1"/>
  <c r="F203" i="1"/>
  <c r="D203" i="1"/>
  <c r="E269" i="1"/>
  <c r="F269" i="1"/>
  <c r="D269" i="1"/>
  <c r="C269" i="1" s="1"/>
  <c r="C203" i="1" l="1"/>
  <c r="P33" i="1"/>
  <c r="P36" i="1" s="1"/>
  <c r="P35" i="1"/>
  <c r="P34" i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<sst xmlns="http://schemas.openxmlformats.org/spreadsheetml/2006/main" count="499" uniqueCount="135">
  <si>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</si>
  <si>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 - Diciembre, 2025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</si>
  <si>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</si>
  <si>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</si>
  <si>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</si>
  <si>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</si>
  <si>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</si>
  <si>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</si>
  <si>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</si>
  <si>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</si>
  <si>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</si>
  <si>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</si>
  <si>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</si>
  <si>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</si>
  <si>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</si>
  <si>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</si>
  <si>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</si>
  <si>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</si>
  <si>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</si>
  <si>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</si>
  <si>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</si>
  <si>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</si>
  <si>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</si>
  <si>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</si>
  <si>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</si>
  <si>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</si>
  <si>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</si>
  <si>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</si>
  <si>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</si>
  <si>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</si>
  <si>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</si>
  <si>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</si>
  <si>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</si>
  <si>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</si>
  <si>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</si>
  <si>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</si>
  <si>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</si>
  <si>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</si>
  <si>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</si>
  <si>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</si>
  <si>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</si>
  <si>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</si>
  <si>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</si>
  <si>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</si>
  <si>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</si>
  <si>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</si>
  <si>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</si>
  <si>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</si>
  <si>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</si>
  <si>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</si>
  <si>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</si>
  <si>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</si>
  <si>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</si>
  <si>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</si>
  <si>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</si>
  <si>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</si>
  <si>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</si>
  <si>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</si>
  <si>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</si>
  <si>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</si>
  <si>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</si>
  <si>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</si>
  <si>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</si>
  <si>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</si>
  <si>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</si>
  <si>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</si>
  <si>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</si>
  <si>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</si>
  <si>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</si>
  <si>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</si>
  <si>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</si>
  <si>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</si>
  <si>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</si>
  <si>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</si>
  <si>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</si>
  <si>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</si>
  <si>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</si>
  <si>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</si>
  <si>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</si>
  <si>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</si>
  <si>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</si>
  <si>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</si>
  <si>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</si>
  <si>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</si>
  <si>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</si>
  <si>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</si>
  <si>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</si>
  <si>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</si>
  <si>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</si>
  <si>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</si>
  <si>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</si>
  <si>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</si>
  <si>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</si>
  <si>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</si>
  <si>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</si>
  <si>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</si>
  <si>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</si>
  <si>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</si>
  <si>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</si>
  <si>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</si>
  <si>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</si>
  <si>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</si>
  <si>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</si>
  <si>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</si>
  <si>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</si>
  <si>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</si>
  <si>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</si>
  <si>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</si>
  <si>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</si>
  <si>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</si>
  <si>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</si>
  <si>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</si>
  <si>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</si>
  <si>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</si>
  <si>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2025*</t>
  </si>
  <si>
    <t>* Información estadística preliminar correspondiente al periodo de enero a diciembre de 2025.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</si>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</sst>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i/>
      <sz val="9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59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8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center" vertical="center"/>
    </xf>
    <xf numFmtId="0" fontId="21" fillId="2" borderId="57" xfId="1" applyFont="1" applyFill="1" applyBorder="1" applyAlignment="1">
      <alignment horizontal="left" vertical="center"/>
    </xf>
    <xf numFmtId="0" fontId="21" fillId="2" borderId="58" xfId="1" applyFont="1" applyFill="1" applyBorder="1" applyAlignment="1">
      <alignment horizontal="left" vertical="center"/>
    </xf>
    <xf numFmtId="3" fontId="22" fillId="2" borderId="59" xfId="1" applyNumberFormat="1" applyFont="1" applyFill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0" fillId="0" borderId="0" xfId="0" applyFont="1" applyAlignment="1">
      <alignment vertical="center"/>
    </xf>
    <xf numFmtId="0" fontId="41" fillId="2" borderId="0" xfId="0" applyFont="1" applyFill="1" applyAlignment="1">
      <alignment vertical="center"/>
    </xf>
  </cellXfs>
  <cellStyles count="8">
    <cellStyle name="Normal" xfId="0" builtinId="0"/>
    <cellStyle name="Normal 2 2 2 2" xfId="5" xr:uid="{1FAA87DA-43DF-42F2-94F9-9E2EAC98404B}"/>
    <cellStyle name="Normal 2 3" xfId="1" xr:uid="{744885C5-2C89-4F2C-87DE-8A83AA1F4205}"/>
    <cellStyle name="Normal 2 4" xfId="6" xr:uid="{C6E135DA-B57B-4A22-A911-E27C675625D6}"/>
    <cellStyle name="Normal 3 2" xfId="7" xr:uid="{ADCBA634-E1A5-4983-8E95-97F4E8E1505B}"/>
    <cellStyle name="Normal_Directorio CEMs - agos - 2009 - UGTAI" xfId="2" xr:uid="{DA674A83-9BE0-4D86-87E7-2882B23CEB3F}"/>
    <cellStyle name="Porcentaje 10" xfId="4" xr:uid="{C853E02A-05D7-4F50-994B-A44EF2D6A7F6}"/>
    <cellStyle name="Porcentaje 2" xfId="3" xr:uid="{AD2D2FCD-3B21-4075-B250-2C6FC8EB3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E52-4BA0-A538-205BC24B1DC9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E52-4BA0-A538-205BC24B1DC9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E52-4BA0-A538-205BC24B1DC9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E52-4BA0-A538-205BC24B1DC9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CEM'!$D$30:$E$30</c:f>
              <c:numCache>
                <c:formatCode>#,##0</c:formatCode>
                <c:ptCount val="2"/>
                <c:pt idx="0">
                  <c:v>141800</c:v>
                </c:pt>
                <c:pt idx="1">
                  <c:v>27728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52-4BA0-A538-205BC24B1D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3B8C-4C2C-A61B-265ED9D97FD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3B8C-4C2C-A61B-265ED9D97FD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3B8C-4C2C-A61B-265ED9D97FD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3B8C-4C2C-A61B-265ED9D97FD2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B8C-4C2C-A61B-265ED9D97F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CEM'!$O$32:$O$35</c:f>
              <c:numCache>
                <c:formatCode>#,##0</c:formatCode>
                <c:ptCount val="4"/>
                <c:pt idx="0">
                  <c:v>33415</c:v>
                </c:pt>
                <c:pt idx="1">
                  <c:v>30928</c:v>
                </c:pt>
                <c:pt idx="2">
                  <c:v>94295</c:v>
                </c:pt>
                <c:pt idx="3">
                  <c:v>10890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B8C-4C2C-A61B-265ED9D97F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CEM'!$N$104:$Q$104</c:f>
              <c:numCache>
                <c:formatCode>#,##0</c:formatCode>
                <c:ptCount val="4"/>
                <c:pt idx="0">
                  <c:v>204</c:v>
                </c:pt>
                <c:pt idx="1">
                  <c:v>60</c:v>
                </c:pt>
                <c:pt idx="2">
                  <c:v>293</c:v>
                </c:pt>
                <c:pt idx="3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D3-4C9F-A4E9-79E2E9172D9D}"/>
            </c:ext>
          </c:extLst>
        </c:ser>
        <c:ser>
          <c:idx val="1"/>
          <c:order val="1"/>
          <c:tx>
            <c:strRef>
              <c:f>'Casos del CEM'!$M$105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CEM'!$N$105:$Q$105</c:f>
              <c:numCache>
                <c:formatCode>#,##0</c:formatCode>
                <c:ptCount val="4"/>
                <c:pt idx="0">
                  <c:v>17493</c:v>
                </c:pt>
                <c:pt idx="1">
                  <c:v>8338</c:v>
                </c:pt>
                <c:pt idx="2">
                  <c:v>41672</c:v>
                </c:pt>
                <c:pt idx="3">
                  <c:v>6495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D3-4C9F-A4E9-79E2E9172D9D}"/>
            </c:ext>
          </c:extLst>
        </c:ser>
        <c:ser>
          <c:idx val="2"/>
          <c:order val="2"/>
          <c:tx>
            <c:strRef>
              <c:f>'Casos del CEM'!$M$106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CEM'!$N$106:$Q$106</c:f>
              <c:numCache>
                <c:formatCode>#,##0</c:formatCode>
                <c:ptCount val="4"/>
                <c:pt idx="0">
                  <c:v>9243</c:v>
                </c:pt>
                <c:pt idx="1">
                  <c:v>7396</c:v>
                </c:pt>
                <c:pt idx="2">
                  <c:v>42001</c:v>
                </c:pt>
                <c:pt idx="3">
                  <c:v>3975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D3-4C9F-A4E9-79E2E9172D9D}"/>
            </c:ext>
          </c:extLst>
        </c:ser>
        <c:ser>
          <c:idx val="3"/>
          <c:order val="3"/>
          <c:tx>
            <c:strRef>
              <c:f>'Casos del CEM'!$M$107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CEM'!$N$107:$Q$107</c:f>
              <c:numCache>
                <c:formatCode>#,##0</c:formatCode>
                <c:ptCount val="4"/>
                <c:pt idx="0">
                  <c:v>6475</c:v>
                </c:pt>
                <c:pt idx="1">
                  <c:v>15134</c:v>
                </c:pt>
                <c:pt idx="2">
                  <c:v>10329</c:v>
                </c:pt>
                <c:pt idx="3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D3-4C9F-A4E9-79E2E9172D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Callao</c:v>
                </c:pt>
                <c:pt idx="8">
                  <c:v>Amazonas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Puno</c:v>
                </c:pt>
                <c:pt idx="13">
                  <c:v>Ucayali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CEM'!$N$212:$N$236</c:f>
              <c:numCache>
                <c:formatCode>#,##0</c:formatCode>
                <c:ptCount val="25"/>
                <c:pt idx="0">
                  <c:v>90</c:v>
                </c:pt>
                <c:pt idx="1">
                  <c:v>105</c:v>
                </c:pt>
                <c:pt idx="2">
                  <c:v>136</c:v>
                </c:pt>
                <c:pt idx="3">
                  <c:v>151</c:v>
                </c:pt>
                <c:pt idx="4">
                  <c:v>187</c:v>
                </c:pt>
                <c:pt idx="5">
                  <c:v>195</c:v>
                </c:pt>
                <c:pt idx="6">
                  <c:v>227</c:v>
                </c:pt>
                <c:pt idx="7">
                  <c:v>292</c:v>
                </c:pt>
                <c:pt idx="8">
                  <c:v>319</c:v>
                </c:pt>
                <c:pt idx="9">
                  <c:v>323</c:v>
                </c:pt>
                <c:pt idx="10">
                  <c:v>349</c:v>
                </c:pt>
                <c:pt idx="11">
                  <c:v>364</c:v>
                </c:pt>
                <c:pt idx="12">
                  <c:v>370</c:v>
                </c:pt>
                <c:pt idx="13">
                  <c:v>373</c:v>
                </c:pt>
                <c:pt idx="14">
                  <c:v>397</c:v>
                </c:pt>
                <c:pt idx="15">
                  <c:v>397</c:v>
                </c:pt>
                <c:pt idx="16">
                  <c:v>409</c:v>
                </c:pt>
                <c:pt idx="17">
                  <c:v>488</c:v>
                </c:pt>
                <c:pt idx="18">
                  <c:v>519</c:v>
                </c:pt>
                <c:pt idx="19">
                  <c:v>608</c:v>
                </c:pt>
                <c:pt idx="20">
                  <c:v>670</c:v>
                </c:pt>
                <c:pt idx="21">
                  <c:v>678</c:v>
                </c:pt>
                <c:pt idx="22">
                  <c:v>917</c:v>
                </c:pt>
                <c:pt idx="23">
                  <c:v>1014</c:v>
                </c:pt>
                <c:pt idx="24">
                  <c:v>3518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70-45F2-B9EC-F8EEA04117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376-4F18-9A23-897CF4E1646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376-4F18-9A23-897CF4E1646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376-4F18-9A23-897CF4E1646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376-4F18-9A23-897CF4E1646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5376-4F18-9A23-897CF4E1646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CEM'!$D$66:$H$66</c:f>
              <c:numCache>
                <c:formatCode>#,##0</c:formatCode>
                <c:ptCount val="5"/>
                <c:pt idx="0">
                  <c:v>118069</c:v>
                </c:pt>
                <c:pt idx="1">
                  <c:v>20481</c:v>
                </c:pt>
                <c:pt idx="2">
                  <c:v>19030</c:v>
                </c:pt>
                <c:pt idx="3">
                  <c:v>11585</c:v>
                </c:pt>
                <c:pt idx="4">
                  <c:v>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376-4F18-9A23-897CF4E164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Loreto</c:v>
                </c:pt>
                <c:pt idx="9">
                  <c:v>Apurimac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CEM'!$K$243:$K$267</c:f>
              <c:numCache>
                <c:formatCode>#,##0</c:formatCode>
                <c:ptCount val="25"/>
                <c:pt idx="0">
                  <c:v>6384</c:v>
                </c:pt>
                <c:pt idx="1">
                  <c:v>7237</c:v>
                </c:pt>
                <c:pt idx="2">
                  <c:v>8139</c:v>
                </c:pt>
                <c:pt idx="3">
                  <c:v>9544</c:v>
                </c:pt>
                <c:pt idx="4">
                  <c:v>10142</c:v>
                </c:pt>
                <c:pt idx="5">
                  <c:v>12625</c:v>
                </c:pt>
                <c:pt idx="6">
                  <c:v>13368</c:v>
                </c:pt>
                <c:pt idx="7">
                  <c:v>14130</c:v>
                </c:pt>
                <c:pt idx="8">
                  <c:v>15378</c:v>
                </c:pt>
                <c:pt idx="9">
                  <c:v>16310</c:v>
                </c:pt>
                <c:pt idx="10">
                  <c:v>18692</c:v>
                </c:pt>
                <c:pt idx="11">
                  <c:v>19207</c:v>
                </c:pt>
                <c:pt idx="12">
                  <c:v>19833</c:v>
                </c:pt>
                <c:pt idx="13">
                  <c:v>24277</c:v>
                </c:pt>
                <c:pt idx="14">
                  <c:v>25528</c:v>
                </c:pt>
                <c:pt idx="15">
                  <c:v>26544</c:v>
                </c:pt>
                <c:pt idx="16">
                  <c:v>31038</c:v>
                </c:pt>
                <c:pt idx="17">
                  <c:v>33943</c:v>
                </c:pt>
                <c:pt idx="18">
                  <c:v>36362</c:v>
                </c:pt>
                <c:pt idx="19">
                  <c:v>37909</c:v>
                </c:pt>
                <c:pt idx="20">
                  <c:v>39982</c:v>
                </c:pt>
                <c:pt idx="21">
                  <c:v>41606</c:v>
                </c:pt>
                <c:pt idx="22">
                  <c:v>54002</c:v>
                </c:pt>
                <c:pt idx="23">
                  <c:v>79530</c:v>
                </c:pt>
                <c:pt idx="24">
                  <c:v>220622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5-4D6D-96FE-AAD4493AFE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825944</xdr:colOff>
      <xdr:row>14</xdr:row>
      <xdr:rowOff>48832</xdr:rowOff>
    </xdr:from>
    <xdr:to>
      <xdr:col>11</xdr:col>
      <xdr:colOff>145676</xdr:colOff>
      <xdr:row>31</xdr:row>
      <xdr:rowOff>33617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EAEAA0A-D86A-435F-9320-BC8AB5FD23FC}"/>
            </a:ext>
          </a:extLst>
        </xdr:cNvPr>
        <xdr:cNvGrpSpPr/>
      </xdr:nvGrpSpPr>
      <xdr:grpSpPr>
        <a:xfrm>
          <a:off x="4880873" y="3328153"/>
          <a:ext cx="4762589" cy="5849464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EBAE6CD7-E67F-4635-A16E-D9C03CF0F8DD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D41C573F-9527-4B03-A753-394260512A2C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1108" y="3543797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4A1E52E8-2D55-4B8A-8068-3A70DD712ED5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7A96DBA5-8F65-4EE3-A570-2621A1DF90E9}"/>
            </a:ext>
          </a:extLst>
        </xdr:cNvPr>
        <xdr:cNvSpPr/>
      </xdr:nvSpPr>
      <xdr:spPr>
        <a:xfrm>
          <a:off x="13103038" y="31982453"/>
          <a:ext cx="2741840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934E697-D7F2-4B19-9AE7-1981A37D3340}"/>
            </a:ext>
          </a:extLst>
        </xdr:cNvPr>
        <xdr:cNvSpPr txBox="1"/>
      </xdr:nvSpPr>
      <xdr:spPr>
        <a:xfrm>
          <a:off x="47626" y="20191980"/>
          <a:ext cx="157883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BA982A42-FED7-4E72-8156-ED817B5A38FC}"/>
            </a:ext>
          </a:extLst>
        </xdr:cNvPr>
        <xdr:cNvSpPr/>
      </xdr:nvSpPr>
      <xdr:spPr>
        <a:xfrm>
          <a:off x="1415774" y="2812579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BDD2DA37-F7B0-47ED-9DEB-D75AE8329DDC}"/>
            </a:ext>
          </a:extLst>
        </xdr:cNvPr>
        <xdr:cNvSpPr/>
      </xdr:nvSpPr>
      <xdr:spPr>
        <a:xfrm>
          <a:off x="104775" y="2812579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EEB4DBA1-5B42-4FAE-92AB-06C9B068CE23}"/>
            </a:ext>
          </a:extLst>
        </xdr:cNvPr>
        <xdr:cNvSpPr/>
      </xdr:nvSpPr>
      <xdr:spPr>
        <a:xfrm>
          <a:off x="6280476" y="166686"/>
          <a:ext cx="7873937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182498</xdr:colOff>
      <xdr:row>31</xdr:row>
      <xdr:rowOff>169849</xdr:rowOff>
    </xdr:from>
    <xdr:to>
      <xdr:col>17</xdr:col>
      <xdr:colOff>794819</xdr:colOff>
      <xdr:row>50</xdr:row>
      <xdr:rowOff>165686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47AB0690-5B38-47BF-B8BC-62124D5C9B55}"/>
            </a:ext>
          </a:extLst>
        </xdr:cNvPr>
        <xdr:cNvGrpSpPr/>
      </xdr:nvGrpSpPr>
      <xdr:grpSpPr>
        <a:xfrm>
          <a:off x="9680284" y="9313849"/>
          <a:ext cx="6027964" cy="5629194"/>
          <a:chOff x="10390189" y="6335073"/>
          <a:chExt cx="4798220" cy="3983678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1B2ADD6D-C743-426D-A00B-1454993AEE76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D2430BCC-C637-47F2-9E9D-CF4002A9F1DF}"/>
              </a:ext>
            </a:extLst>
          </xdr:cNvPr>
          <xdr:cNvSpPr txBox="1"/>
        </xdr:nvSpPr>
        <xdr:spPr>
          <a:xfrm>
            <a:off x="10925969" y="6335073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5481D801-7913-45E4-AA32-C775EB130D1C}"/>
            </a:ext>
          </a:extLst>
        </xdr:cNvPr>
        <xdr:cNvSpPr txBox="1"/>
      </xdr:nvSpPr>
      <xdr:spPr>
        <a:xfrm>
          <a:off x="116683" y="1916568"/>
          <a:ext cx="1571931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BC3FB8CE-3B12-45C2-8B4E-9A0489EAC3AC}"/>
            </a:ext>
          </a:extLst>
        </xdr:cNvPr>
        <xdr:cNvSpPr/>
      </xdr:nvSpPr>
      <xdr:spPr>
        <a:xfrm>
          <a:off x="952500" y="3402806"/>
          <a:ext cx="30956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99AF779A-F4BB-485E-B8CA-AF505DEBBA5F}"/>
            </a:ext>
          </a:extLst>
        </xdr:cNvPr>
        <xdr:cNvSpPr/>
      </xdr:nvSpPr>
      <xdr:spPr>
        <a:xfrm>
          <a:off x="122093" y="3390900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EDDF597A-3E52-46AD-9E64-7B6189BDEB48}"/>
            </a:ext>
          </a:extLst>
        </xdr:cNvPr>
        <xdr:cNvSpPr/>
      </xdr:nvSpPr>
      <xdr:spPr>
        <a:xfrm>
          <a:off x="1043358" y="9380764"/>
          <a:ext cx="8443542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48D3107B-B962-4E22-8678-9E8AD26EDD9B}"/>
            </a:ext>
          </a:extLst>
        </xdr:cNvPr>
        <xdr:cNvSpPr/>
      </xdr:nvSpPr>
      <xdr:spPr>
        <a:xfrm>
          <a:off x="104776" y="93970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A513F148-C576-4363-A91B-391893692BB2}"/>
            </a:ext>
          </a:extLst>
        </xdr:cNvPr>
        <xdr:cNvSpPr/>
      </xdr:nvSpPr>
      <xdr:spPr>
        <a:xfrm>
          <a:off x="11451431" y="3370489"/>
          <a:ext cx="4408656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ACEE9738-775D-4B3C-B9F7-A15B5235BD9C}"/>
            </a:ext>
          </a:extLst>
        </xdr:cNvPr>
        <xdr:cNvSpPr/>
      </xdr:nvSpPr>
      <xdr:spPr>
        <a:xfrm>
          <a:off x="10528313" y="3369627"/>
          <a:ext cx="10183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9F31E3D6-299E-4EB5-81B2-E038E0B0D3DB}"/>
            </a:ext>
          </a:extLst>
        </xdr:cNvPr>
        <xdr:cNvSpPr/>
      </xdr:nvSpPr>
      <xdr:spPr>
        <a:xfrm>
          <a:off x="935181" y="14728002"/>
          <a:ext cx="594186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9AEED1C0-24CD-460A-984F-5C72110C7992}"/>
            </a:ext>
          </a:extLst>
        </xdr:cNvPr>
        <xdr:cNvSpPr/>
      </xdr:nvSpPr>
      <xdr:spPr>
        <a:xfrm>
          <a:off x="104775" y="14728000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203C5FF9-1D6E-4A68-90FC-219A2CA93EC0}"/>
            </a:ext>
          </a:extLst>
        </xdr:cNvPr>
        <xdr:cNvSpPr/>
      </xdr:nvSpPr>
      <xdr:spPr>
        <a:xfrm>
          <a:off x="920757" y="21397334"/>
          <a:ext cx="1490503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073DC654-B4E4-4714-A443-D93A2A2FC58A}"/>
            </a:ext>
          </a:extLst>
        </xdr:cNvPr>
        <xdr:cNvSpPr/>
      </xdr:nvSpPr>
      <xdr:spPr>
        <a:xfrm>
          <a:off x="90513" y="21397331"/>
          <a:ext cx="97959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56A74D46-932A-476B-8105-6077690163A7}"/>
            </a:ext>
          </a:extLst>
        </xdr:cNvPr>
        <xdr:cNvSpPr txBox="1"/>
      </xdr:nvSpPr>
      <xdr:spPr>
        <a:xfrm>
          <a:off x="116680" y="26948605"/>
          <a:ext cx="1571931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F465A18D-9AA6-4A1F-BF0F-B66B27DCB608}"/>
            </a:ext>
          </a:extLst>
        </xdr:cNvPr>
        <xdr:cNvSpPr/>
      </xdr:nvSpPr>
      <xdr:spPr>
        <a:xfrm>
          <a:off x="1429382" y="28554388"/>
          <a:ext cx="14420899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9841DE09-C7E8-4F53-B15D-F778486A435E}"/>
            </a:ext>
          </a:extLst>
        </xdr:cNvPr>
        <xdr:cNvSpPr/>
      </xdr:nvSpPr>
      <xdr:spPr>
        <a:xfrm>
          <a:off x="83344" y="28538581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0939A66C-38F1-4D1D-AB57-9BFD86271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7262C268-3D6D-4EE0-8B55-0DFA7506B934}"/>
            </a:ext>
          </a:extLst>
        </xdr:cNvPr>
        <xdr:cNvSpPr/>
      </xdr:nvSpPr>
      <xdr:spPr>
        <a:xfrm>
          <a:off x="915512" y="28994100"/>
          <a:ext cx="8580913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53953B4B-3B5C-496A-9ED9-5B37CCD605EF}"/>
            </a:ext>
          </a:extLst>
        </xdr:cNvPr>
        <xdr:cNvSpPr/>
      </xdr:nvSpPr>
      <xdr:spPr>
        <a:xfrm>
          <a:off x="100228" y="28994098"/>
          <a:ext cx="97093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DF29583B-7D98-46DB-A447-5A81D052762C}"/>
            </a:ext>
          </a:extLst>
        </xdr:cNvPr>
        <xdr:cNvSpPr/>
      </xdr:nvSpPr>
      <xdr:spPr>
        <a:xfrm>
          <a:off x="989239" y="32108572"/>
          <a:ext cx="9556616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9D3DF615-68FB-4E13-8703-FFEFD45F074B}"/>
            </a:ext>
          </a:extLst>
        </xdr:cNvPr>
        <xdr:cNvSpPr/>
      </xdr:nvSpPr>
      <xdr:spPr>
        <a:xfrm>
          <a:off x="125061" y="321085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A24EC563-EBB5-4004-8F52-B418F1A7391C}"/>
            </a:ext>
          </a:extLst>
        </xdr:cNvPr>
        <xdr:cNvSpPr/>
      </xdr:nvSpPr>
      <xdr:spPr>
        <a:xfrm>
          <a:off x="1419176" y="40455379"/>
          <a:ext cx="14420899" cy="3643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2FD359F4-C83D-42F0-B372-F0DB09D491FE}"/>
            </a:ext>
          </a:extLst>
        </xdr:cNvPr>
        <xdr:cNvSpPr/>
      </xdr:nvSpPr>
      <xdr:spPr>
        <a:xfrm>
          <a:off x="104775" y="40455379"/>
          <a:ext cx="1386441" cy="3633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F095864A-7615-475D-AC81-87721ADBC937}"/>
            </a:ext>
          </a:extLst>
        </xdr:cNvPr>
        <xdr:cNvSpPr txBox="1"/>
      </xdr:nvSpPr>
      <xdr:spPr>
        <a:xfrm>
          <a:off x="89647" y="35491131"/>
          <a:ext cx="10456208" cy="46854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2D8C30E7-6851-4C85-BF20-C3FAB3C8D3B5}"/>
            </a:ext>
          </a:extLst>
        </xdr:cNvPr>
        <xdr:cNvSpPr/>
      </xdr:nvSpPr>
      <xdr:spPr>
        <a:xfrm>
          <a:off x="967628" y="48533243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54A1E68D-AA64-403A-BD1A-1BBE167E0F6A}"/>
            </a:ext>
          </a:extLst>
        </xdr:cNvPr>
        <xdr:cNvSpPr/>
      </xdr:nvSpPr>
      <xdr:spPr>
        <a:xfrm>
          <a:off x="89647" y="485332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6E411FE-6450-4718-9C0E-B1E0E9929F9F}"/>
            </a:ext>
          </a:extLst>
        </xdr:cNvPr>
        <xdr:cNvSpPr txBox="1"/>
      </xdr:nvSpPr>
      <xdr:spPr>
        <a:xfrm>
          <a:off x="116682" y="56147494"/>
          <a:ext cx="84391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8EA60B91-530D-4441-BDB4-A4870A616AF4}"/>
            </a:ext>
          </a:extLst>
        </xdr:cNvPr>
        <xdr:cNvSpPr/>
      </xdr:nvSpPr>
      <xdr:spPr>
        <a:xfrm>
          <a:off x="1419176" y="71686511"/>
          <a:ext cx="14420899" cy="3520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DF3B462E-2626-4A76-991C-62C1AE0D57E7}"/>
            </a:ext>
          </a:extLst>
        </xdr:cNvPr>
        <xdr:cNvSpPr/>
      </xdr:nvSpPr>
      <xdr:spPr>
        <a:xfrm>
          <a:off x="104775" y="71686511"/>
          <a:ext cx="1386441" cy="3520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E9E94ADF-5BB3-4DEE-889B-22AD044E1F57}"/>
            </a:ext>
          </a:extLst>
        </xdr:cNvPr>
        <xdr:cNvSpPr/>
      </xdr:nvSpPr>
      <xdr:spPr>
        <a:xfrm>
          <a:off x="1081089" y="72393513"/>
          <a:ext cx="38076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6D084DE6-F2EE-4D9B-B2AA-899A9ECA3AC0}"/>
            </a:ext>
          </a:extLst>
        </xdr:cNvPr>
        <xdr:cNvSpPr/>
      </xdr:nvSpPr>
      <xdr:spPr>
        <a:xfrm>
          <a:off x="116681" y="72393512"/>
          <a:ext cx="1140619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1EBFC762-47D2-45A0-BA72-465E6AD75366}"/>
            </a:ext>
          </a:extLst>
        </xdr:cNvPr>
        <xdr:cNvSpPr/>
      </xdr:nvSpPr>
      <xdr:spPr>
        <a:xfrm>
          <a:off x="9510712" y="72385349"/>
          <a:ext cx="3664744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B9CB9607-4F69-4593-AA06-482FD3DE52F5}"/>
            </a:ext>
          </a:extLst>
        </xdr:cNvPr>
        <xdr:cNvSpPr/>
      </xdr:nvSpPr>
      <xdr:spPr>
        <a:xfrm>
          <a:off x="8532018" y="72390113"/>
          <a:ext cx="110873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7A334438-4BA0-407A-ADDF-66AD365842F4}"/>
            </a:ext>
          </a:extLst>
        </xdr:cNvPr>
        <xdr:cNvSpPr/>
      </xdr:nvSpPr>
      <xdr:spPr>
        <a:xfrm>
          <a:off x="1416908" y="75571350"/>
          <a:ext cx="1442089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9427F635-4198-43E7-8577-DFE223DA5368}"/>
            </a:ext>
          </a:extLst>
        </xdr:cNvPr>
        <xdr:cNvSpPr/>
      </xdr:nvSpPr>
      <xdr:spPr>
        <a:xfrm>
          <a:off x="104775" y="75571350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B508740A-8A0E-431E-AED0-A2128921D4C0}"/>
            </a:ext>
          </a:extLst>
        </xdr:cNvPr>
        <xdr:cNvSpPr/>
      </xdr:nvSpPr>
      <xdr:spPr>
        <a:xfrm>
          <a:off x="1216818" y="76119252"/>
          <a:ext cx="10127457" cy="252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5E2911E1-849B-4A66-991D-59C4026D4050}"/>
            </a:ext>
          </a:extLst>
        </xdr:cNvPr>
        <xdr:cNvSpPr/>
      </xdr:nvSpPr>
      <xdr:spPr>
        <a:xfrm>
          <a:off x="103043" y="76119253"/>
          <a:ext cx="1248706" cy="2426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EF740E02-91D5-4C1E-B3DB-6D22BC4AD9A3}"/>
            </a:ext>
          </a:extLst>
        </xdr:cNvPr>
        <xdr:cNvSpPr/>
      </xdr:nvSpPr>
      <xdr:spPr>
        <a:xfrm>
          <a:off x="1131094" y="80276700"/>
          <a:ext cx="37576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C09EC6E1-C6BD-42B2-9217-D8DD0BD3F420}"/>
            </a:ext>
          </a:extLst>
        </xdr:cNvPr>
        <xdr:cNvSpPr/>
      </xdr:nvSpPr>
      <xdr:spPr>
        <a:xfrm>
          <a:off x="118382" y="80276700"/>
          <a:ext cx="1164431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A76885C9-4410-43A5-A9F4-EB73548E6C83}"/>
            </a:ext>
          </a:extLst>
        </xdr:cNvPr>
        <xdr:cNvSpPr txBox="1"/>
      </xdr:nvSpPr>
      <xdr:spPr>
        <a:xfrm>
          <a:off x="7275067" y="80962647"/>
          <a:ext cx="4898442" cy="77193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incremento</a:t>
          </a:r>
          <a:r>
            <a:rPr lang="es-PE" sz="1100" b="0" i="1"/>
            <a:t> de 0,6 puntos porcentuales entre los meses de enero a diciembre de 2025 frente a lo registrado en el mismo periodo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A7D08EC3-6371-4EC8-B033-82E70BFF9A5E}"/>
            </a:ext>
          </a:extLst>
        </xdr:cNvPr>
        <xdr:cNvSpPr/>
      </xdr:nvSpPr>
      <xdr:spPr bwMode="auto">
        <a:xfrm>
          <a:off x="5191318" y="81127340"/>
          <a:ext cx="1637895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B1DE4CDD-220C-4E04-A980-953744751684}"/>
            </a:ext>
          </a:extLst>
        </xdr:cNvPr>
        <xdr:cNvSpPr/>
      </xdr:nvSpPr>
      <xdr:spPr>
        <a:xfrm>
          <a:off x="967629" y="57039068"/>
          <a:ext cx="8531178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38741C01-91F3-4DD1-9FEC-81A811A557B8}"/>
            </a:ext>
          </a:extLst>
        </xdr:cNvPr>
        <xdr:cNvSpPr/>
      </xdr:nvSpPr>
      <xdr:spPr>
        <a:xfrm>
          <a:off x="89647" y="5703906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5DDF5FA9-54AD-480C-81E3-3E69F05232EB}"/>
            </a:ext>
          </a:extLst>
        </xdr:cNvPr>
        <xdr:cNvSpPr txBox="1"/>
      </xdr:nvSpPr>
      <xdr:spPr>
        <a:xfrm>
          <a:off x="95251" y="78924151"/>
          <a:ext cx="11237118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281157</xdr:colOff>
      <xdr:row>209</xdr:row>
      <xdr:rowOff>227926</xdr:rowOff>
    </xdr:from>
    <xdr:to>
      <xdr:col>17</xdr:col>
      <xdr:colOff>816937</xdr:colOff>
      <xdr:row>236</xdr:row>
      <xdr:rowOff>150379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4DB11EDD-8AE8-43BA-A945-AC67CEAE7D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474886</xdr:colOff>
      <xdr:row>51</xdr:row>
      <xdr:rowOff>93648</xdr:rowOff>
    </xdr:from>
    <xdr:to>
      <xdr:col>16</xdr:col>
      <xdr:colOff>421820</xdr:colOff>
      <xdr:row>68</xdr:row>
      <xdr:rowOff>124866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0CE3FA4C-8827-408C-934B-C446903F72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7499C6DD-6ECC-40E6-B474-B0B122D7EAB9}"/>
            </a:ext>
          </a:extLst>
        </xdr:cNvPr>
        <xdr:cNvSpPr/>
      </xdr:nvSpPr>
      <xdr:spPr>
        <a:xfrm>
          <a:off x="967629" y="64449518"/>
          <a:ext cx="590942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14F2AE36-8850-4998-B493-C0078ACC79F6}"/>
            </a:ext>
          </a:extLst>
        </xdr:cNvPr>
        <xdr:cNvSpPr/>
      </xdr:nvSpPr>
      <xdr:spPr>
        <a:xfrm>
          <a:off x="89647" y="644495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592085</xdr:colOff>
      <xdr:row>241</xdr:row>
      <xdr:rowOff>86235</xdr:rowOff>
    </xdr:from>
    <xdr:to>
      <xdr:col>15</xdr:col>
      <xdr:colOff>476892</xdr:colOff>
      <xdr:row>268</xdr:row>
      <xdr:rowOff>19540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27400938-9632-43C5-8B21-945D64740B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7CC49BD8-72B8-4CC8-B456-C0F8300E8DE2}"/>
            </a:ext>
          </a:extLst>
        </xdr:cNvPr>
        <xdr:cNvSpPr/>
      </xdr:nvSpPr>
      <xdr:spPr>
        <a:xfrm>
          <a:off x="12285124" y="31993953"/>
          <a:ext cx="93675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63581094-84AE-480B-A478-20BC4D17BD4A}"/>
            </a:ext>
          </a:extLst>
        </xdr:cNvPr>
        <xdr:cNvSpPr/>
      </xdr:nvSpPr>
      <xdr:spPr>
        <a:xfrm>
          <a:off x="967628" y="41132318"/>
          <a:ext cx="75762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1F6B3BC3-C7CD-4AD6-92C2-C3E2F5F830D7}"/>
            </a:ext>
          </a:extLst>
        </xdr:cNvPr>
        <xdr:cNvSpPr/>
      </xdr:nvSpPr>
      <xdr:spPr>
        <a:xfrm>
          <a:off x="89647" y="411323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6CE618C5-C3B2-4B4A-9AE0-77625C5873A1}"/>
            </a:ext>
          </a:extLst>
        </xdr:cNvPr>
        <xdr:cNvSpPr/>
      </xdr:nvSpPr>
      <xdr:spPr>
        <a:xfrm>
          <a:off x="922004" y="36551145"/>
          <a:ext cx="8518392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FA37B917-FF8C-4B09-AA8F-B4997D50F2A3}"/>
            </a:ext>
          </a:extLst>
        </xdr:cNvPr>
        <xdr:cNvSpPr/>
      </xdr:nvSpPr>
      <xdr:spPr>
        <a:xfrm>
          <a:off x="113855" y="36551144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C543278D-331A-4EFD-A34E-06A0F2D536DB}"/>
            </a:ext>
          </a:extLst>
        </xdr:cNvPr>
        <xdr:cNvSpPr txBox="1"/>
      </xdr:nvSpPr>
      <xdr:spPr>
        <a:xfrm>
          <a:off x="104777" y="39803156"/>
          <a:ext cx="15746504" cy="49431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823083D0-150B-4315-BE95-92F9069A901D}"/>
            </a:ext>
          </a:extLst>
        </xdr:cNvPr>
        <xdr:cNvSpPr/>
      </xdr:nvSpPr>
      <xdr:spPr>
        <a:xfrm>
          <a:off x="114321" y="86124511"/>
          <a:ext cx="1572629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42CD48BC-FA4E-45F8-B307-58A83F388289}"/>
            </a:ext>
          </a:extLst>
        </xdr:cNvPr>
        <xdr:cNvSpPr/>
      </xdr:nvSpPr>
      <xdr:spPr>
        <a:xfrm>
          <a:off x="104775" y="86553675"/>
          <a:ext cx="1386441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08BDEA3D-5BFB-4CAB-A68C-921E04E90C66}"/>
            </a:ext>
          </a:extLst>
        </xdr:cNvPr>
        <xdr:cNvSpPr/>
      </xdr:nvSpPr>
      <xdr:spPr>
        <a:xfrm>
          <a:off x="1223284" y="87144065"/>
          <a:ext cx="4606017" cy="5301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C319CA2C-6A1C-43AA-9009-C9B2C23A006C}"/>
            </a:ext>
          </a:extLst>
        </xdr:cNvPr>
        <xdr:cNvSpPr/>
      </xdr:nvSpPr>
      <xdr:spPr>
        <a:xfrm>
          <a:off x="109686" y="87138301"/>
          <a:ext cx="1247052" cy="3501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4C988ACD-B6BC-4ACE-919B-DB324BEC47F6}"/>
            </a:ext>
          </a:extLst>
        </xdr:cNvPr>
        <xdr:cNvSpPr/>
      </xdr:nvSpPr>
      <xdr:spPr>
        <a:xfrm>
          <a:off x="7779123" y="87166861"/>
          <a:ext cx="450548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2025 en relación al año 2024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0A15B17F-CB3E-44AC-9B88-04546C6BB33A}"/>
            </a:ext>
          </a:extLst>
        </xdr:cNvPr>
        <xdr:cNvSpPr/>
      </xdr:nvSpPr>
      <xdr:spPr>
        <a:xfrm>
          <a:off x="6879452" y="87163275"/>
          <a:ext cx="1056553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2F068096-12B0-41CE-A6F3-12C689D2EC71}"/>
            </a:ext>
          </a:extLst>
        </xdr:cNvPr>
        <xdr:cNvSpPr/>
      </xdr:nvSpPr>
      <xdr:spPr bwMode="auto">
        <a:xfrm>
          <a:off x="12342216" y="87913317"/>
          <a:ext cx="1381629" cy="6406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688383</xdr:colOff>
      <xdr:row>326</xdr:row>
      <xdr:rowOff>303878</xdr:rowOff>
    </xdr:from>
    <xdr:to>
      <xdr:col>18</xdr:col>
      <xdr:colOff>1</xdr:colOff>
      <xdr:row>331</xdr:row>
      <xdr:rowOff>56031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C0447824-37BB-469B-B994-636375E4B654}"/>
            </a:ext>
          </a:extLst>
        </xdr:cNvPr>
        <xdr:cNvSpPr txBox="1"/>
      </xdr:nvSpPr>
      <xdr:spPr>
        <a:xfrm>
          <a:off x="13851933" y="87467153"/>
          <a:ext cx="1988143" cy="147617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incremento de 4,2 puntos porcentuales entre los meses de enero a diciembre de 2025 frente a lo registrado en el mismo periodo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210509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3BA5648-91FF-42B7-968F-2EDCF9476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81" y="67234"/>
          <a:ext cx="5959387" cy="657625"/>
        </a:xfrm>
        <a:prstGeom prst="rect">
          <a:avLst/>
        </a:prstGeom>
      </xdr:spPr>
    </xdr:pic>
    <xdr:clientData/>
  </xdr:twoCellAnchor>
  <xdr:twoCellAnchor editAs="oneCell">
    <xdr:from>
      <xdr:col>11</xdr:col>
      <xdr:colOff>748393</xdr:colOff>
      <xdr:row>173</xdr:row>
      <xdr:rowOff>326571</xdr:rowOff>
    </xdr:from>
    <xdr:to>
      <xdr:col>17</xdr:col>
      <xdr:colOff>786013</xdr:colOff>
      <xdr:row>207</xdr:row>
      <xdr:rowOff>186213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5AAD2D1-CCA4-46B8-A415-48B177DBCE1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58" r="11263"/>
        <a:stretch>
          <a:fillRect/>
        </a:stretch>
      </xdr:blipFill>
      <xdr:spPr bwMode="auto">
        <a:xfrm>
          <a:off x="10235293" y="48837396"/>
          <a:ext cx="5447820" cy="8174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SAU"/>
      <sheetName val="SAR - Acciones"/>
      <sheetName val="CAI"/>
      <sheetName val="REVIESFO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141800</v>
          </cell>
          <cell r="E30">
            <v>27728</v>
          </cell>
        </row>
        <row r="32">
          <cell r="O32">
            <v>33415</v>
          </cell>
        </row>
        <row r="33">
          <cell r="O33">
            <v>30928</v>
          </cell>
        </row>
        <row r="34">
          <cell r="O34">
            <v>94295</v>
          </cell>
        </row>
        <row r="35">
          <cell r="O35">
            <v>10890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118069</v>
          </cell>
          <cell r="E66">
            <v>20481</v>
          </cell>
          <cell r="F66">
            <v>19030</v>
          </cell>
          <cell r="G66">
            <v>11585</v>
          </cell>
          <cell r="H66">
            <v>363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204</v>
          </cell>
          <cell r="O104">
            <v>60</v>
          </cell>
          <cell r="P104">
            <v>293</v>
          </cell>
          <cell r="Q104">
            <v>178</v>
          </cell>
        </row>
        <row r="105">
          <cell r="M105" t="str">
            <v>Psicológica</v>
          </cell>
          <cell r="N105">
            <v>17493</v>
          </cell>
          <cell r="O105">
            <v>8338</v>
          </cell>
          <cell r="P105">
            <v>41672</v>
          </cell>
          <cell r="Q105">
            <v>6495</v>
          </cell>
        </row>
        <row r="106">
          <cell r="M106" t="str">
            <v>Física</v>
          </cell>
          <cell r="N106">
            <v>9243</v>
          </cell>
          <cell r="O106">
            <v>7396</v>
          </cell>
          <cell r="P106">
            <v>42001</v>
          </cell>
          <cell r="Q106">
            <v>3975</v>
          </cell>
        </row>
        <row r="107">
          <cell r="M107" t="str">
            <v>Sexual</v>
          </cell>
          <cell r="N107">
            <v>6475</v>
          </cell>
          <cell r="O107">
            <v>15134</v>
          </cell>
          <cell r="P107">
            <v>10329</v>
          </cell>
          <cell r="Q107">
            <v>242</v>
          </cell>
        </row>
        <row r="212">
          <cell r="M212" t="str">
            <v>Moquegua</v>
          </cell>
          <cell r="N212">
            <v>90</v>
          </cell>
        </row>
        <row r="213">
          <cell r="M213" t="str">
            <v>Tumbes</v>
          </cell>
          <cell r="N213">
            <v>105</v>
          </cell>
        </row>
        <row r="214">
          <cell r="M214" t="str">
            <v>Pasco</v>
          </cell>
          <cell r="N214">
            <v>136</v>
          </cell>
        </row>
        <row r="215">
          <cell r="M215" t="str">
            <v>Madre De Dios</v>
          </cell>
          <cell r="N215">
            <v>151</v>
          </cell>
        </row>
        <row r="216">
          <cell r="M216" t="str">
            <v>Huancavelica</v>
          </cell>
          <cell r="N216">
            <v>187</v>
          </cell>
        </row>
        <row r="217">
          <cell r="M217" t="str">
            <v>Apurimac</v>
          </cell>
          <cell r="N217">
            <v>195</v>
          </cell>
        </row>
        <row r="218">
          <cell r="M218" t="str">
            <v>Tacna</v>
          </cell>
          <cell r="N218">
            <v>227</v>
          </cell>
        </row>
        <row r="219">
          <cell r="M219" t="str">
            <v>Callao</v>
          </cell>
          <cell r="N219">
            <v>292</v>
          </cell>
        </row>
        <row r="220">
          <cell r="M220" t="str">
            <v>Amazonas</v>
          </cell>
          <cell r="N220">
            <v>319</v>
          </cell>
        </row>
        <row r="221">
          <cell r="M221" t="str">
            <v>Lambayeque</v>
          </cell>
          <cell r="N221">
            <v>323</v>
          </cell>
        </row>
        <row r="222">
          <cell r="M222" t="str">
            <v>Loreto</v>
          </cell>
          <cell r="N222">
            <v>349</v>
          </cell>
        </row>
        <row r="223">
          <cell r="M223" t="str">
            <v>Piura</v>
          </cell>
          <cell r="N223">
            <v>364</v>
          </cell>
        </row>
        <row r="224">
          <cell r="M224" t="str">
            <v>Puno</v>
          </cell>
          <cell r="N224">
            <v>370</v>
          </cell>
        </row>
        <row r="225">
          <cell r="M225" t="str">
            <v>Ucayali</v>
          </cell>
          <cell r="N225">
            <v>373</v>
          </cell>
        </row>
        <row r="226">
          <cell r="M226" t="str">
            <v>Ancash</v>
          </cell>
          <cell r="N226">
            <v>397</v>
          </cell>
        </row>
        <row r="227">
          <cell r="M227" t="str">
            <v>Cajamarca</v>
          </cell>
          <cell r="N227">
            <v>397</v>
          </cell>
        </row>
        <row r="228">
          <cell r="M228" t="str">
            <v>Ica</v>
          </cell>
          <cell r="N228">
            <v>409</v>
          </cell>
        </row>
        <row r="229">
          <cell r="M229" t="str">
            <v>Ayacucho</v>
          </cell>
          <cell r="N229">
            <v>488</v>
          </cell>
        </row>
        <row r="230">
          <cell r="M230" t="str">
            <v>Huanuco</v>
          </cell>
          <cell r="N230">
            <v>519</v>
          </cell>
        </row>
        <row r="231">
          <cell r="M231" t="str">
            <v>San Martin</v>
          </cell>
          <cell r="N231">
            <v>608</v>
          </cell>
        </row>
        <row r="232">
          <cell r="M232" t="str">
            <v>La Libertad</v>
          </cell>
          <cell r="N232">
            <v>670</v>
          </cell>
        </row>
        <row r="233">
          <cell r="M233" t="str">
            <v>Junin</v>
          </cell>
          <cell r="N233">
            <v>678</v>
          </cell>
        </row>
        <row r="234">
          <cell r="M234" t="str">
            <v>Cusco</v>
          </cell>
          <cell r="N234">
            <v>917</v>
          </cell>
        </row>
        <row r="235">
          <cell r="M235" t="str">
            <v>Arequipa</v>
          </cell>
          <cell r="N235">
            <v>1014</v>
          </cell>
        </row>
        <row r="236">
          <cell r="M236" t="str">
            <v>Lima</v>
          </cell>
          <cell r="N236">
            <v>3518</v>
          </cell>
        </row>
        <row r="243">
          <cell r="J243" t="str">
            <v>Madre De Dios</v>
          </cell>
          <cell r="K243">
            <v>6384</v>
          </cell>
        </row>
        <row r="244">
          <cell r="J244" t="str">
            <v>Pasco</v>
          </cell>
          <cell r="K244">
            <v>7237</v>
          </cell>
        </row>
        <row r="245">
          <cell r="J245" t="str">
            <v>Moquegua</v>
          </cell>
          <cell r="K245">
            <v>8139</v>
          </cell>
        </row>
        <row r="246">
          <cell r="J246" t="str">
            <v>Amazonas</v>
          </cell>
          <cell r="K246">
            <v>9544</v>
          </cell>
        </row>
        <row r="247">
          <cell r="J247" t="str">
            <v>Tumbes</v>
          </cell>
          <cell r="K247">
            <v>10142</v>
          </cell>
        </row>
        <row r="248">
          <cell r="J248" t="str">
            <v>Huancavelica</v>
          </cell>
          <cell r="K248">
            <v>12625</v>
          </cell>
        </row>
        <row r="249">
          <cell r="J249" t="str">
            <v>Ucayali</v>
          </cell>
          <cell r="K249">
            <v>13368</v>
          </cell>
        </row>
        <row r="250">
          <cell r="J250" t="str">
            <v>Tacna</v>
          </cell>
          <cell r="K250">
            <v>14130</v>
          </cell>
        </row>
        <row r="251">
          <cell r="J251" t="str">
            <v>Loreto</v>
          </cell>
          <cell r="K251">
            <v>15378</v>
          </cell>
        </row>
        <row r="252">
          <cell r="J252" t="str">
            <v>Apurimac</v>
          </cell>
          <cell r="K252">
            <v>16310</v>
          </cell>
        </row>
        <row r="253">
          <cell r="J253" t="str">
            <v>Cajamarca</v>
          </cell>
          <cell r="K253">
            <v>18692</v>
          </cell>
        </row>
        <row r="254">
          <cell r="J254" t="str">
            <v>Callao</v>
          </cell>
          <cell r="K254">
            <v>19207</v>
          </cell>
        </row>
        <row r="255">
          <cell r="J255" t="str">
            <v>Lambayeque</v>
          </cell>
          <cell r="K255">
            <v>19833</v>
          </cell>
        </row>
        <row r="256">
          <cell r="J256" t="str">
            <v>Puno</v>
          </cell>
          <cell r="K256">
            <v>24277</v>
          </cell>
        </row>
        <row r="257">
          <cell r="J257" t="str">
            <v>Ayacucho</v>
          </cell>
          <cell r="K257">
            <v>25528</v>
          </cell>
        </row>
        <row r="258">
          <cell r="J258" t="str">
            <v>Huanuco</v>
          </cell>
          <cell r="K258">
            <v>26544</v>
          </cell>
        </row>
        <row r="259">
          <cell r="J259" t="str">
            <v>Ica</v>
          </cell>
          <cell r="K259">
            <v>31038</v>
          </cell>
        </row>
        <row r="260">
          <cell r="J260" t="str">
            <v>San Martin</v>
          </cell>
          <cell r="K260">
            <v>33943</v>
          </cell>
        </row>
        <row r="261">
          <cell r="J261" t="str">
            <v>Junin</v>
          </cell>
          <cell r="K261">
            <v>36362</v>
          </cell>
        </row>
        <row r="262">
          <cell r="J262" t="str">
            <v>Piura</v>
          </cell>
          <cell r="K262">
            <v>37909</v>
          </cell>
        </row>
        <row r="263">
          <cell r="J263" t="str">
            <v>La Libertad</v>
          </cell>
          <cell r="K263">
            <v>39982</v>
          </cell>
        </row>
        <row r="264">
          <cell r="J264" t="str">
            <v>Ancash</v>
          </cell>
          <cell r="K264">
            <v>41606</v>
          </cell>
        </row>
        <row r="265">
          <cell r="J265" t="str">
            <v>Cusco</v>
          </cell>
          <cell r="K265">
            <v>54002</v>
          </cell>
        </row>
        <row r="266">
          <cell r="J266" t="str">
            <v>Arequipa</v>
          </cell>
          <cell r="K266">
            <v>79530</v>
          </cell>
        </row>
        <row r="267">
          <cell r="J267" t="str">
            <v>Lima</v>
          </cell>
          <cell r="K267">
            <v>220622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3773D-C4FD-4CC6-9949-C4AB48864301}">
  <sheetPr>
    <tabColor theme="1" tint="0.14999847407452621"/>
  </sheetPr>
  <dimension ref="B1:S346"/>
  <sheetViews>
    <sheetView showGridLines="0" tabSelected="1" view="pageBreakPreview" zoomScale="70" zoomScaleNormal="85" zoomScaleSheetLayoutView="70" workbookViewId="0">
      <selection activeCell="A400" sqref="A40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140625" style="2" customWidth="1"/>
    <col min="4" max="4" width="14.85546875" style="2" customWidth="1"/>
    <col min="5" max="5" width="13.5703125" style="2" customWidth="1"/>
    <col min="6" max="6" width="12.42578125" style="2" customWidth="1"/>
    <col min="7" max="7" width="14.5703125" style="2" customWidth="1"/>
    <col min="8" max="8" width="15.42578125" style="2" customWidth="1"/>
    <col min="9" max="9" width="12.85546875" style="2" customWidth="1"/>
    <col min="10" max="10" width="12.140625" style="2" customWidth="1"/>
    <col min="11" max="11" width="14.140625" style="2" customWidth="1"/>
    <col min="12" max="12" width="15.7109375" style="2" customWidth="1"/>
    <col min="13" max="13" width="12.140625" style="2" customWidth="1"/>
    <col min="14" max="14" width="14.140625" style="2" customWidth="1"/>
    <col min="15" max="15" width="13.140625" style="2" customWidth="1"/>
    <col min="16" max="16" width="13.5703125" style="2" customWidth="1"/>
    <col min="17" max="17" width="12.42578125" style="2" customWidth="1"/>
    <col min="18" max="18" width="14.140625" style="2" customWidth="1"/>
    <col min="19" max="19" width="1.140625" style="2" customWidth="1"/>
    <col min="20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" customHeight="1" x14ac:dyDescent="0.25">
      <c r="B18" s="33" t="s">
        <v>10</v>
      </c>
      <c r="C18" s="34">
        <f>SUM(D18:E18)</f>
        <v>14723</v>
      </c>
      <c r="D18" s="35">
        <v>12468</v>
      </c>
      <c r="E18" s="35">
        <v>2255</v>
      </c>
      <c r="F18" s="36"/>
      <c r="G18" s="37"/>
      <c r="M18" s="38" t="s">
        <v>10</v>
      </c>
      <c r="N18" s="34">
        <f>SUM(O18:R18)</f>
        <v>14723</v>
      </c>
      <c r="O18" s="35">
        <v>78</v>
      </c>
      <c r="P18" s="35">
        <v>6507</v>
      </c>
      <c r="Q18" s="35">
        <v>5452</v>
      </c>
      <c r="R18" s="35">
        <v>2686</v>
      </c>
    </row>
    <row r="19" spans="2:19" ht="27.75" customHeight="1" x14ac:dyDescent="0.25">
      <c r="B19" s="33" t="s">
        <v>11</v>
      </c>
      <c r="C19" s="34">
        <f>SUM(D19:E19)</f>
        <v>13616</v>
      </c>
      <c r="D19" s="35">
        <v>11388</v>
      </c>
      <c r="E19" s="35">
        <v>2228</v>
      </c>
      <c r="F19" s="36"/>
      <c r="G19" s="37"/>
      <c r="M19" s="38" t="s">
        <v>11</v>
      </c>
      <c r="N19" s="34">
        <f t="shared" ref="N19:N29" si="0">SUM(O19:R19)</f>
        <v>13616</v>
      </c>
      <c r="O19" s="35">
        <v>66</v>
      </c>
      <c r="P19" s="35">
        <v>5995</v>
      </c>
      <c r="Q19" s="35">
        <v>5142</v>
      </c>
      <c r="R19" s="35">
        <v>2413</v>
      </c>
    </row>
    <row r="20" spans="2:19" ht="27.75" customHeight="1" x14ac:dyDescent="0.25">
      <c r="B20" s="33" t="s">
        <v>12</v>
      </c>
      <c r="C20" s="34">
        <f t="shared" ref="C20:C29" si="1">SUM(D20:E20)</f>
        <v>14691</v>
      </c>
      <c r="D20" s="35">
        <v>12282</v>
      </c>
      <c r="E20" s="35">
        <v>2409</v>
      </c>
      <c r="F20" s="36"/>
      <c r="G20" s="37"/>
      <c r="M20" s="38" t="s">
        <v>12</v>
      </c>
      <c r="N20" s="34">
        <f t="shared" si="0"/>
        <v>14691</v>
      </c>
      <c r="O20" s="35">
        <v>58</v>
      </c>
      <c r="P20" s="35">
        <v>6564</v>
      </c>
      <c r="Q20" s="35">
        <v>5440</v>
      </c>
      <c r="R20" s="35">
        <v>2629</v>
      </c>
    </row>
    <row r="21" spans="2:19" ht="28.5" customHeight="1" x14ac:dyDescent="0.25">
      <c r="B21" s="33" t="s">
        <v>13</v>
      </c>
      <c r="C21" s="34">
        <f t="shared" si="1"/>
        <v>14546</v>
      </c>
      <c r="D21" s="35">
        <v>12221</v>
      </c>
      <c r="E21" s="35">
        <v>2325</v>
      </c>
      <c r="F21" s="36"/>
      <c r="G21" s="37"/>
      <c r="M21" s="38" t="s">
        <v>13</v>
      </c>
      <c r="N21" s="34">
        <f t="shared" si="0"/>
        <v>14546</v>
      </c>
      <c r="O21" s="35">
        <v>51</v>
      </c>
      <c r="P21" s="35">
        <v>6451</v>
      </c>
      <c r="Q21" s="35">
        <v>5337</v>
      </c>
      <c r="R21" s="35">
        <v>2707</v>
      </c>
    </row>
    <row r="22" spans="2:19" ht="28.5" customHeight="1" x14ac:dyDescent="0.25">
      <c r="B22" s="33" t="s">
        <v>14</v>
      </c>
      <c r="C22" s="34">
        <f t="shared" si="1"/>
        <v>14156</v>
      </c>
      <c r="D22" s="35">
        <v>11969</v>
      </c>
      <c r="E22" s="35">
        <v>2187</v>
      </c>
      <c r="F22" s="36"/>
      <c r="G22" s="39"/>
      <c r="M22" s="38" t="s">
        <v>14</v>
      </c>
      <c r="N22" s="34">
        <f t="shared" si="0"/>
        <v>14156</v>
      </c>
      <c r="O22" s="35">
        <v>58</v>
      </c>
      <c r="P22" s="35">
        <v>6276</v>
      </c>
      <c r="Q22" s="35">
        <v>5131</v>
      </c>
      <c r="R22" s="35">
        <v>2691</v>
      </c>
    </row>
    <row r="23" spans="2:19" ht="28.5" customHeight="1" x14ac:dyDescent="0.25">
      <c r="B23" s="33" t="s">
        <v>15</v>
      </c>
      <c r="C23" s="34">
        <f t="shared" si="1"/>
        <v>14401</v>
      </c>
      <c r="D23" s="35">
        <v>12054</v>
      </c>
      <c r="E23" s="35">
        <v>2347</v>
      </c>
      <c r="F23" s="36"/>
      <c r="G23" s="40"/>
      <c r="M23" s="41" t="s">
        <v>15</v>
      </c>
      <c r="N23" s="34">
        <f t="shared" si="0"/>
        <v>14401</v>
      </c>
      <c r="O23" s="42">
        <v>75</v>
      </c>
      <c r="P23" s="42">
        <v>6162</v>
      </c>
      <c r="Q23" s="42">
        <v>5329</v>
      </c>
      <c r="R23" s="42">
        <v>2835</v>
      </c>
    </row>
    <row r="24" spans="2:19" ht="28.5" customHeight="1" x14ac:dyDescent="0.25">
      <c r="B24" s="33" t="s">
        <v>16</v>
      </c>
      <c r="C24" s="34">
        <f t="shared" si="1"/>
        <v>13785</v>
      </c>
      <c r="D24" s="35">
        <v>11386</v>
      </c>
      <c r="E24" s="35">
        <v>2399</v>
      </c>
      <c r="F24" s="36"/>
      <c r="G24" s="40"/>
      <c r="M24" s="38" t="s">
        <v>16</v>
      </c>
      <c r="N24" s="34">
        <f t="shared" si="0"/>
        <v>13785</v>
      </c>
      <c r="O24" s="35">
        <v>78</v>
      </c>
      <c r="P24" s="35">
        <v>5992</v>
      </c>
      <c r="Q24" s="35">
        <v>5125</v>
      </c>
      <c r="R24" s="35">
        <v>2590</v>
      </c>
    </row>
    <row r="25" spans="2:19" ht="28.5" customHeight="1" x14ac:dyDescent="0.25">
      <c r="B25" s="33" t="s">
        <v>17</v>
      </c>
      <c r="C25" s="34">
        <f t="shared" si="1"/>
        <v>13818</v>
      </c>
      <c r="D25" s="35">
        <v>11489</v>
      </c>
      <c r="E25" s="35">
        <v>2329</v>
      </c>
      <c r="F25" s="36"/>
      <c r="G25" s="40"/>
      <c r="M25" s="38" t="s">
        <v>17</v>
      </c>
      <c r="N25" s="34">
        <f t="shared" si="0"/>
        <v>13818</v>
      </c>
      <c r="O25" s="35">
        <v>73</v>
      </c>
      <c r="P25" s="35">
        <v>6033</v>
      </c>
      <c r="Q25" s="35">
        <v>5052</v>
      </c>
      <c r="R25" s="35">
        <v>2660</v>
      </c>
    </row>
    <row r="26" spans="2:19" ht="28.5" customHeight="1" x14ac:dyDescent="0.25">
      <c r="B26" s="33" t="s">
        <v>18</v>
      </c>
      <c r="C26" s="34">
        <f t="shared" si="1"/>
        <v>14755</v>
      </c>
      <c r="D26" s="35">
        <v>12281</v>
      </c>
      <c r="E26" s="35">
        <v>2474</v>
      </c>
      <c r="F26" s="36"/>
      <c r="G26" s="40"/>
      <c r="M26" s="38" t="s">
        <v>18</v>
      </c>
      <c r="N26" s="34">
        <f t="shared" si="0"/>
        <v>14755</v>
      </c>
      <c r="O26" s="35">
        <v>47</v>
      </c>
      <c r="P26" s="35">
        <v>6342</v>
      </c>
      <c r="Q26" s="35">
        <v>5344</v>
      </c>
      <c r="R26" s="35">
        <v>3022</v>
      </c>
    </row>
    <row r="27" spans="2:19" ht="28.5" customHeight="1" x14ac:dyDescent="0.25">
      <c r="B27" s="33" t="s">
        <v>19</v>
      </c>
      <c r="C27" s="34">
        <f t="shared" si="1"/>
        <v>14529</v>
      </c>
      <c r="D27" s="42">
        <v>12048</v>
      </c>
      <c r="E27" s="42">
        <v>2481</v>
      </c>
      <c r="F27" s="36"/>
      <c r="G27" s="40"/>
      <c r="M27" s="38" t="s">
        <v>19</v>
      </c>
      <c r="N27" s="34">
        <f t="shared" si="0"/>
        <v>14529</v>
      </c>
      <c r="O27" s="35">
        <v>60</v>
      </c>
      <c r="P27" s="35">
        <v>6369</v>
      </c>
      <c r="Q27" s="35">
        <v>5273</v>
      </c>
      <c r="R27" s="35">
        <v>2827</v>
      </c>
    </row>
    <row r="28" spans="2:19" ht="28.15" customHeight="1" x14ac:dyDescent="0.25">
      <c r="B28" s="33" t="s">
        <v>20</v>
      </c>
      <c r="C28" s="34">
        <f t="shared" si="1"/>
        <v>14136</v>
      </c>
      <c r="D28" s="35">
        <v>11850</v>
      </c>
      <c r="E28" s="35">
        <v>2286</v>
      </c>
      <c r="F28" s="36"/>
      <c r="G28" s="40"/>
      <c r="M28" s="38" t="s">
        <v>20</v>
      </c>
      <c r="N28" s="34">
        <f t="shared" si="0"/>
        <v>14136</v>
      </c>
      <c r="O28" s="35">
        <v>52</v>
      </c>
      <c r="P28" s="35">
        <v>6068</v>
      </c>
      <c r="Q28" s="35">
        <v>5125</v>
      </c>
      <c r="R28" s="35">
        <v>2891</v>
      </c>
    </row>
    <row r="29" spans="2:19" ht="28.5" customHeight="1" thickBot="1" x14ac:dyDescent="0.3">
      <c r="B29" s="33" t="s">
        <v>21</v>
      </c>
      <c r="C29" s="34">
        <f t="shared" si="1"/>
        <v>12372</v>
      </c>
      <c r="D29" s="35">
        <v>10364</v>
      </c>
      <c r="E29" s="35">
        <v>2008</v>
      </c>
      <c r="F29" s="36"/>
      <c r="G29" s="40"/>
      <c r="M29" s="38" t="s">
        <v>21</v>
      </c>
      <c r="N29" s="34">
        <f t="shared" si="0"/>
        <v>12372</v>
      </c>
      <c r="O29" s="35">
        <v>39</v>
      </c>
      <c r="P29" s="35">
        <v>5239</v>
      </c>
      <c r="Q29" s="35">
        <v>4865</v>
      </c>
      <c r="R29" s="35">
        <v>2229</v>
      </c>
    </row>
    <row r="30" spans="2:19" ht="24.75" customHeight="1" x14ac:dyDescent="0.25">
      <c r="B30" s="43" t="s">
        <v>3</v>
      </c>
      <c r="C30" s="44">
        <f>SUM(C18:C29)</f>
        <v>169528</v>
      </c>
      <c r="D30" s="45">
        <f>SUM(D18:D29)</f>
        <v>141800</v>
      </c>
      <c r="E30" s="45">
        <f>SUM(E18:E29)</f>
        <v>27728</v>
      </c>
      <c r="F30" s="40"/>
      <c r="G30" s="46"/>
      <c r="M30" s="47" t="s">
        <v>3</v>
      </c>
      <c r="N30" s="44">
        <f>SUM(N18:N29)</f>
        <v>169528</v>
      </c>
      <c r="O30" s="44">
        <f>SUM(O18:O29)</f>
        <v>735</v>
      </c>
      <c r="P30" s="44">
        <f>SUM(P18:P29)</f>
        <v>73998</v>
      </c>
      <c r="Q30" s="44">
        <f>SUM(Q18:Q29)</f>
        <v>62615</v>
      </c>
      <c r="R30" s="44">
        <f>SUM(R18:R29)</f>
        <v>32180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0.83643999811240621</v>
      </c>
      <c r="E31" s="49">
        <f>E30/$C30</f>
        <v>0.16356000188759379</v>
      </c>
      <c r="F31" s="1"/>
      <c r="M31" s="48" t="s">
        <v>22</v>
      </c>
      <c r="N31" s="50">
        <f>N30/$N30</f>
        <v>1</v>
      </c>
      <c r="O31" s="50">
        <f>O30/$N30</f>
        <v>4.3355669859846159E-3</v>
      </c>
      <c r="P31" s="50">
        <f>P30/$N30</f>
        <v>0.43649426643386341</v>
      </c>
      <c r="Q31" s="50">
        <f>Q30/$N30</f>
        <v>0.36934901609173704</v>
      </c>
      <c r="R31" s="50">
        <f>R30/$N30</f>
        <v>0.18982115048841489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33415</v>
      </c>
      <c r="P32" s="53">
        <f>O32/O$36</f>
        <v>0.19710608277098768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30928</v>
      </c>
      <c r="P33" s="53">
        <f>O33/O$36</f>
        <v>0.18243593978575812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94295</v>
      </c>
      <c r="P34" s="53">
        <f>O34/O$36</f>
        <v>0.55622080128356377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10890</v>
      </c>
      <c r="P35" s="53">
        <f>O35/O$36</f>
        <v>6.4237176159690434E-2</v>
      </c>
      <c r="Q35" s="55"/>
      <c r="R35" s="55"/>
    </row>
    <row r="36" spans="2:18" ht="22.5" customHeight="1" x14ac:dyDescent="0.25">
      <c r="B36" s="38" t="s">
        <v>10</v>
      </c>
      <c r="C36" s="34">
        <f>SUM(D36:K36)</f>
        <v>14723</v>
      </c>
      <c r="D36" s="35">
        <v>859</v>
      </c>
      <c r="E36" s="35">
        <v>1854</v>
      </c>
      <c r="F36" s="35">
        <v>2353</v>
      </c>
      <c r="G36" s="60">
        <v>1983</v>
      </c>
      <c r="H36" s="35">
        <v>2921</v>
      </c>
      <c r="I36" s="35">
        <v>2342</v>
      </c>
      <c r="J36" s="35">
        <v>1394</v>
      </c>
      <c r="K36" s="35">
        <v>1017</v>
      </c>
      <c r="L36" s="1"/>
      <c r="M36" s="55"/>
      <c r="N36" s="61" t="s">
        <v>3</v>
      </c>
      <c r="O36" s="52">
        <f>SUM(O32:O35)</f>
        <v>169528</v>
      </c>
      <c r="P36" s="62">
        <f>SUM(P32:P35)</f>
        <v>1</v>
      </c>
      <c r="Q36" s="55"/>
      <c r="R36" s="55"/>
    </row>
    <row r="37" spans="2:18" ht="23.25" customHeight="1" x14ac:dyDescent="0.25">
      <c r="B37" s="38" t="s">
        <v>11</v>
      </c>
      <c r="C37" s="34">
        <f t="shared" ref="C37:C47" si="2">SUM(D37:K37)</f>
        <v>13616</v>
      </c>
      <c r="D37" s="35">
        <v>916</v>
      </c>
      <c r="E37" s="35">
        <v>1771</v>
      </c>
      <c r="F37" s="35">
        <v>2293</v>
      </c>
      <c r="G37" s="35">
        <v>1827</v>
      </c>
      <c r="H37" s="35">
        <v>2651</v>
      </c>
      <c r="I37" s="35">
        <v>2019</v>
      </c>
      <c r="J37" s="35">
        <v>1251</v>
      </c>
      <c r="K37" s="35">
        <v>888</v>
      </c>
      <c r="L37" s="1"/>
      <c r="M37" s="55"/>
      <c r="Q37" s="55"/>
      <c r="R37" s="55"/>
    </row>
    <row r="38" spans="2:18" ht="23.25" customHeight="1" x14ac:dyDescent="0.25">
      <c r="B38" s="38" t="s">
        <v>12</v>
      </c>
      <c r="C38" s="34">
        <f t="shared" si="2"/>
        <v>14691</v>
      </c>
      <c r="D38" s="35">
        <v>999</v>
      </c>
      <c r="E38" s="35">
        <v>1872</v>
      </c>
      <c r="F38" s="35">
        <v>2442</v>
      </c>
      <c r="G38" s="35">
        <v>1994</v>
      </c>
      <c r="H38" s="35">
        <v>2835</v>
      </c>
      <c r="I38" s="35">
        <v>2277</v>
      </c>
      <c r="J38" s="35">
        <v>1375</v>
      </c>
      <c r="K38" s="35">
        <v>897</v>
      </c>
      <c r="L38" s="1"/>
      <c r="M38" s="55"/>
      <c r="Q38" s="55"/>
      <c r="R38" s="55"/>
    </row>
    <row r="39" spans="2:18" ht="23.25" customHeight="1" x14ac:dyDescent="0.25">
      <c r="B39" s="38" t="s">
        <v>13</v>
      </c>
      <c r="C39" s="34">
        <f t="shared" si="2"/>
        <v>14546</v>
      </c>
      <c r="D39" s="35">
        <v>987</v>
      </c>
      <c r="E39" s="35">
        <v>1850</v>
      </c>
      <c r="F39" s="35">
        <v>2533</v>
      </c>
      <c r="G39" s="35">
        <v>2008</v>
      </c>
      <c r="H39" s="35">
        <v>2865</v>
      </c>
      <c r="I39" s="35">
        <v>2068</v>
      </c>
      <c r="J39" s="35">
        <v>1273</v>
      </c>
      <c r="K39" s="35">
        <v>962</v>
      </c>
      <c r="L39" s="1"/>
      <c r="M39" s="55"/>
      <c r="N39" s="63"/>
      <c r="O39" s="63"/>
      <c r="P39" s="63"/>
      <c r="Q39" s="55"/>
      <c r="R39" s="55"/>
    </row>
    <row r="40" spans="2:18" ht="23.25" customHeight="1" x14ac:dyDescent="0.25">
      <c r="B40" s="38" t="s">
        <v>14</v>
      </c>
      <c r="C40" s="34">
        <f t="shared" si="2"/>
        <v>14156</v>
      </c>
      <c r="D40" s="35">
        <v>934</v>
      </c>
      <c r="E40" s="35">
        <v>1812</v>
      </c>
      <c r="F40" s="35">
        <v>2624</v>
      </c>
      <c r="G40" s="35">
        <v>1865</v>
      </c>
      <c r="H40" s="35">
        <v>2747</v>
      </c>
      <c r="I40" s="35">
        <v>2069</v>
      </c>
      <c r="J40" s="35">
        <v>1246</v>
      </c>
      <c r="K40" s="35">
        <v>859</v>
      </c>
      <c r="L40" s="1"/>
      <c r="M40" s="55"/>
      <c r="N40" s="63"/>
      <c r="O40" s="63"/>
      <c r="P40" s="63"/>
      <c r="Q40" s="55"/>
      <c r="R40" s="55"/>
    </row>
    <row r="41" spans="2:18" ht="23.25" customHeight="1" x14ac:dyDescent="0.25">
      <c r="B41" s="38" t="s">
        <v>15</v>
      </c>
      <c r="C41" s="34">
        <f t="shared" si="2"/>
        <v>14401</v>
      </c>
      <c r="D41" s="35">
        <v>944</v>
      </c>
      <c r="E41" s="35">
        <v>1942</v>
      </c>
      <c r="F41" s="35">
        <v>2832</v>
      </c>
      <c r="G41" s="35">
        <v>1793</v>
      </c>
      <c r="H41" s="35">
        <v>2720</v>
      </c>
      <c r="I41" s="35">
        <v>2097</v>
      </c>
      <c r="J41" s="35">
        <v>1204</v>
      </c>
      <c r="K41" s="35">
        <v>869</v>
      </c>
      <c r="L41" s="1"/>
      <c r="M41" s="55"/>
      <c r="N41" s="63"/>
      <c r="O41" s="63"/>
      <c r="P41" s="63"/>
      <c r="Q41" s="55"/>
      <c r="R41" s="1"/>
    </row>
    <row r="42" spans="2:18" ht="23.25" customHeight="1" x14ac:dyDescent="0.25">
      <c r="B42" s="41" t="s">
        <v>16</v>
      </c>
      <c r="C42" s="34">
        <f t="shared" si="2"/>
        <v>13785</v>
      </c>
      <c r="D42" s="42">
        <v>1033</v>
      </c>
      <c r="E42" s="42">
        <v>1848</v>
      </c>
      <c r="F42" s="42">
        <v>2544</v>
      </c>
      <c r="G42" s="42">
        <v>1779</v>
      </c>
      <c r="H42" s="42">
        <v>2547</v>
      </c>
      <c r="I42" s="42">
        <v>2006</v>
      </c>
      <c r="J42" s="42">
        <v>1163</v>
      </c>
      <c r="K42" s="42">
        <v>865</v>
      </c>
      <c r="L42" s="1"/>
      <c r="M42" s="55"/>
      <c r="N42" s="55"/>
      <c r="O42" s="63"/>
      <c r="P42" s="55"/>
      <c r="Q42" s="1"/>
      <c r="R42" s="1"/>
    </row>
    <row r="43" spans="2:18" ht="23.25" customHeight="1" x14ac:dyDescent="0.25">
      <c r="B43" s="38" t="s">
        <v>17</v>
      </c>
      <c r="C43" s="34">
        <f t="shared" si="2"/>
        <v>13818</v>
      </c>
      <c r="D43" s="35">
        <v>901</v>
      </c>
      <c r="E43" s="35">
        <v>1782</v>
      </c>
      <c r="F43" s="35">
        <v>2599</v>
      </c>
      <c r="G43" s="35">
        <v>1747</v>
      </c>
      <c r="H43" s="35">
        <v>2658</v>
      </c>
      <c r="I43" s="35">
        <v>1960</v>
      </c>
      <c r="J43" s="35">
        <v>1255</v>
      </c>
      <c r="K43" s="35">
        <v>916</v>
      </c>
      <c r="L43" s="1"/>
      <c r="M43" s="55"/>
      <c r="N43" s="55"/>
      <c r="O43" s="63"/>
      <c r="P43" s="55"/>
      <c r="Q43" s="1"/>
      <c r="R43" s="1"/>
    </row>
    <row r="44" spans="2:18" ht="23.25" customHeight="1" x14ac:dyDescent="0.25">
      <c r="B44" s="38" t="s">
        <v>18</v>
      </c>
      <c r="C44" s="34">
        <f t="shared" si="2"/>
        <v>14755</v>
      </c>
      <c r="D44" s="35">
        <v>1037</v>
      </c>
      <c r="E44" s="35">
        <v>1953</v>
      </c>
      <c r="F44" s="35">
        <v>2878</v>
      </c>
      <c r="G44" s="35">
        <v>1883</v>
      </c>
      <c r="H44" s="35">
        <v>2722</v>
      </c>
      <c r="I44" s="35">
        <v>2012</v>
      </c>
      <c r="J44" s="35">
        <v>1317</v>
      </c>
      <c r="K44" s="35">
        <v>953</v>
      </c>
      <c r="L44" s="1"/>
      <c r="M44" s="55"/>
      <c r="N44" s="55"/>
      <c r="O44" s="63"/>
      <c r="P44" s="55"/>
      <c r="Q44" s="1"/>
      <c r="R44" s="1"/>
    </row>
    <row r="45" spans="2:18" ht="23.25" customHeight="1" x14ac:dyDescent="0.25">
      <c r="B45" s="38" t="s">
        <v>19</v>
      </c>
      <c r="C45" s="34">
        <f t="shared" si="2"/>
        <v>14529</v>
      </c>
      <c r="D45" s="35">
        <v>1030</v>
      </c>
      <c r="E45" s="35">
        <v>1953</v>
      </c>
      <c r="F45" s="35">
        <v>2804</v>
      </c>
      <c r="G45" s="35">
        <v>1862</v>
      </c>
      <c r="H45" s="35">
        <v>2639</v>
      </c>
      <c r="I45" s="35">
        <v>2021</v>
      </c>
      <c r="J45" s="35">
        <v>1254</v>
      </c>
      <c r="K45" s="35">
        <v>966</v>
      </c>
      <c r="L45" s="1"/>
      <c r="M45" s="55"/>
      <c r="N45" s="55"/>
      <c r="O45" s="55"/>
      <c r="P45" s="55"/>
      <c r="Q45" s="1"/>
      <c r="R45" s="1"/>
    </row>
    <row r="46" spans="2:18" ht="23.25" customHeight="1" x14ac:dyDescent="0.25">
      <c r="B46" s="38" t="s">
        <v>20</v>
      </c>
      <c r="C46" s="34">
        <f t="shared" si="2"/>
        <v>14136</v>
      </c>
      <c r="D46" s="35">
        <v>903</v>
      </c>
      <c r="E46" s="35">
        <v>1893</v>
      </c>
      <c r="F46" s="35">
        <v>2743</v>
      </c>
      <c r="G46" s="35">
        <v>1832</v>
      </c>
      <c r="H46" s="35">
        <v>2602</v>
      </c>
      <c r="I46" s="35">
        <v>2048</v>
      </c>
      <c r="J46" s="35">
        <v>1200</v>
      </c>
      <c r="K46" s="35">
        <v>915</v>
      </c>
      <c r="L46" s="1"/>
      <c r="M46" s="1"/>
      <c r="N46" s="1"/>
      <c r="O46" s="1"/>
      <c r="P46" s="1"/>
      <c r="Q46" s="1"/>
      <c r="R46" s="1"/>
    </row>
    <row r="47" spans="2:18" ht="23.25" customHeight="1" thickBot="1" x14ac:dyDescent="0.3">
      <c r="B47" s="38" t="s">
        <v>21</v>
      </c>
      <c r="C47" s="34">
        <f t="shared" si="2"/>
        <v>12372</v>
      </c>
      <c r="D47" s="35">
        <v>779</v>
      </c>
      <c r="E47" s="35">
        <v>1563</v>
      </c>
      <c r="F47" s="35">
        <v>2283</v>
      </c>
      <c r="G47" s="35">
        <v>1612</v>
      </c>
      <c r="H47" s="35">
        <v>2430</v>
      </c>
      <c r="I47" s="35">
        <v>1727</v>
      </c>
      <c r="J47" s="35">
        <v>1195</v>
      </c>
      <c r="K47" s="35">
        <v>783</v>
      </c>
      <c r="L47" s="1"/>
      <c r="M47" s="1"/>
      <c r="N47" s="1"/>
      <c r="O47" s="1"/>
      <c r="P47" s="1"/>
      <c r="Q47" s="1"/>
      <c r="R47" s="1"/>
    </row>
    <row r="48" spans="2:18" ht="23.25" customHeight="1" x14ac:dyDescent="0.25">
      <c r="B48" s="47" t="s">
        <v>3</v>
      </c>
      <c r="C48" s="44">
        <f t="shared" ref="C48:K48" si="3">SUM(C36:C47)</f>
        <v>169528</v>
      </c>
      <c r="D48" s="44">
        <f t="shared" si="3"/>
        <v>11322</v>
      </c>
      <c r="E48" s="44">
        <f t="shared" si="3"/>
        <v>22093</v>
      </c>
      <c r="F48" s="44">
        <f t="shared" si="3"/>
        <v>30928</v>
      </c>
      <c r="G48" s="44">
        <f t="shared" si="3"/>
        <v>22185</v>
      </c>
      <c r="H48" s="44">
        <f t="shared" si="3"/>
        <v>32337</v>
      </c>
      <c r="I48" s="44">
        <f t="shared" si="3"/>
        <v>24646</v>
      </c>
      <c r="J48" s="44">
        <f t="shared" si="3"/>
        <v>15127</v>
      </c>
      <c r="K48" s="44">
        <f t="shared" si="3"/>
        <v>10890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6.6785427775942624E-2</v>
      </c>
      <c r="E49" s="50">
        <f t="shared" si="4"/>
        <v>0.13032065499504505</v>
      </c>
      <c r="F49" s="50">
        <f t="shared" si="4"/>
        <v>0.18243593978575812</v>
      </c>
      <c r="G49" s="50">
        <f t="shared" si="4"/>
        <v>0.13086333820961729</v>
      </c>
      <c r="H49" s="50">
        <f t="shared" si="4"/>
        <v>0.19074725119154359</v>
      </c>
      <c r="I49" s="50">
        <f t="shared" si="4"/>
        <v>0.14538011419942429</v>
      </c>
      <c r="J49" s="50">
        <f t="shared" si="4"/>
        <v>8.9230097682978626E-2</v>
      </c>
      <c r="K49" s="50">
        <f t="shared" si="4"/>
        <v>6.4237176159690434E-2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5" customHeight="1" x14ac:dyDescent="0.25">
      <c r="B54" s="38" t="s">
        <v>10</v>
      </c>
      <c r="C54" s="34">
        <f>SUM(D54:H54)</f>
        <v>14723</v>
      </c>
      <c r="D54" s="35">
        <v>10285</v>
      </c>
      <c r="E54" s="35">
        <v>1866</v>
      </c>
      <c r="F54" s="35">
        <v>1664</v>
      </c>
      <c r="G54" s="35">
        <v>873</v>
      </c>
      <c r="H54" s="35">
        <v>35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customHeight="1" x14ac:dyDescent="0.25">
      <c r="B55" s="38" t="s">
        <v>11</v>
      </c>
      <c r="C55" s="34">
        <f t="shared" ref="C55:C65" si="5">SUM(D55:H55)</f>
        <v>13616</v>
      </c>
      <c r="D55" s="35">
        <v>9515</v>
      </c>
      <c r="E55" s="35">
        <v>1659</v>
      </c>
      <c r="F55" s="35">
        <v>1561</v>
      </c>
      <c r="G55" s="35">
        <v>852</v>
      </c>
      <c r="H55" s="35">
        <v>29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customHeight="1" x14ac:dyDescent="0.25">
      <c r="B56" s="38" t="s">
        <v>12</v>
      </c>
      <c r="C56" s="34">
        <f t="shared" si="5"/>
        <v>14691</v>
      </c>
      <c r="D56" s="35">
        <v>10172</v>
      </c>
      <c r="E56" s="35">
        <v>1722</v>
      </c>
      <c r="F56" s="35">
        <v>1765</v>
      </c>
      <c r="G56" s="35">
        <v>1005</v>
      </c>
      <c r="H56" s="35">
        <v>27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customHeight="1" x14ac:dyDescent="0.25">
      <c r="B57" s="38" t="s">
        <v>13</v>
      </c>
      <c r="C57" s="34">
        <f t="shared" si="5"/>
        <v>14546</v>
      </c>
      <c r="D57" s="35">
        <v>10098</v>
      </c>
      <c r="E57" s="35">
        <v>1716</v>
      </c>
      <c r="F57" s="35">
        <v>1731</v>
      </c>
      <c r="G57" s="35">
        <v>975</v>
      </c>
      <c r="H57" s="35">
        <v>26</v>
      </c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customHeight="1" x14ac:dyDescent="0.25">
      <c r="B58" s="38" t="s">
        <v>14</v>
      </c>
      <c r="C58" s="34">
        <f t="shared" si="5"/>
        <v>14156</v>
      </c>
      <c r="D58" s="35">
        <v>9787</v>
      </c>
      <c r="E58" s="35">
        <v>1740</v>
      </c>
      <c r="F58" s="35">
        <v>1554</v>
      </c>
      <c r="G58" s="35">
        <v>1041</v>
      </c>
      <c r="H58" s="35">
        <v>34</v>
      </c>
      <c r="I58" s="40"/>
      <c r="J58" s="75"/>
      <c r="M58" s="75"/>
      <c r="N58" s="75"/>
      <c r="O58" s="78"/>
      <c r="P58" s="36"/>
      <c r="Q58" s="75"/>
      <c r="R58" s="75"/>
    </row>
    <row r="59" spans="2:18" ht="23.25" customHeight="1" x14ac:dyDescent="0.25">
      <c r="B59" s="38" t="s">
        <v>15</v>
      </c>
      <c r="C59" s="34">
        <f t="shared" si="5"/>
        <v>14401</v>
      </c>
      <c r="D59" s="35">
        <v>9954</v>
      </c>
      <c r="E59" s="35">
        <v>1735</v>
      </c>
      <c r="F59" s="35">
        <v>1596</v>
      </c>
      <c r="G59" s="35">
        <v>1075</v>
      </c>
      <c r="H59" s="35">
        <v>41</v>
      </c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customHeight="1" x14ac:dyDescent="0.25">
      <c r="B60" s="38" t="s">
        <v>16</v>
      </c>
      <c r="C60" s="34">
        <f t="shared" si="5"/>
        <v>13785</v>
      </c>
      <c r="D60" s="35">
        <v>9618</v>
      </c>
      <c r="E60" s="35">
        <v>1675</v>
      </c>
      <c r="F60" s="35">
        <v>1553</v>
      </c>
      <c r="G60" s="35">
        <v>916</v>
      </c>
      <c r="H60" s="35">
        <v>23</v>
      </c>
      <c r="I60" s="40"/>
      <c r="J60" s="75"/>
      <c r="N60" s="75"/>
      <c r="O60" s="78"/>
      <c r="P60" s="36"/>
      <c r="Q60" s="75"/>
      <c r="R60" s="75"/>
    </row>
    <row r="61" spans="2:18" ht="23.25" customHeight="1" x14ac:dyDescent="0.25">
      <c r="B61" s="38" t="s">
        <v>17</v>
      </c>
      <c r="C61" s="34">
        <f t="shared" si="5"/>
        <v>13818</v>
      </c>
      <c r="D61" s="42">
        <v>9641</v>
      </c>
      <c r="E61" s="42">
        <v>1682</v>
      </c>
      <c r="F61" s="42">
        <v>1531</v>
      </c>
      <c r="G61" s="42">
        <v>936</v>
      </c>
      <c r="H61" s="42">
        <v>28</v>
      </c>
      <c r="I61" s="40"/>
      <c r="J61" s="75"/>
      <c r="N61" s="75"/>
      <c r="O61" s="78"/>
      <c r="P61" s="36"/>
      <c r="Q61" s="75"/>
      <c r="R61" s="75"/>
    </row>
    <row r="62" spans="2:18" ht="23.25" customHeight="1" x14ac:dyDescent="0.25">
      <c r="B62" s="38" t="s">
        <v>18</v>
      </c>
      <c r="C62" s="34">
        <f t="shared" si="5"/>
        <v>14755</v>
      </c>
      <c r="D62" s="35">
        <v>10275</v>
      </c>
      <c r="E62" s="35">
        <v>1803</v>
      </c>
      <c r="F62" s="35">
        <v>1623</v>
      </c>
      <c r="G62" s="35">
        <v>1031</v>
      </c>
      <c r="H62" s="35">
        <v>23</v>
      </c>
      <c r="I62" s="40"/>
      <c r="J62" s="75"/>
      <c r="N62" s="75"/>
      <c r="O62" s="78"/>
      <c r="P62" s="36"/>
      <c r="Q62" s="75"/>
      <c r="R62" s="75"/>
    </row>
    <row r="63" spans="2:18" ht="23.25" customHeight="1" x14ac:dyDescent="0.25">
      <c r="B63" s="38" t="s">
        <v>19</v>
      </c>
      <c r="C63" s="34">
        <f t="shared" si="5"/>
        <v>14529</v>
      </c>
      <c r="D63" s="35">
        <v>10018</v>
      </c>
      <c r="E63" s="35">
        <v>1775</v>
      </c>
      <c r="F63" s="35">
        <v>1611</v>
      </c>
      <c r="G63" s="35">
        <v>1089</v>
      </c>
      <c r="H63" s="35">
        <v>36</v>
      </c>
      <c r="I63" s="40"/>
      <c r="J63" s="75"/>
      <c r="N63" s="75"/>
      <c r="O63" s="78"/>
      <c r="P63" s="36"/>
      <c r="Q63" s="75"/>
      <c r="R63" s="75"/>
    </row>
    <row r="64" spans="2:18" ht="23.25" customHeight="1" x14ac:dyDescent="0.25">
      <c r="B64" s="38" t="s">
        <v>20</v>
      </c>
      <c r="C64" s="34">
        <f t="shared" si="5"/>
        <v>14136</v>
      </c>
      <c r="D64" s="35">
        <v>9820</v>
      </c>
      <c r="E64" s="35">
        <v>1751</v>
      </c>
      <c r="F64" s="35">
        <v>1567</v>
      </c>
      <c r="G64" s="35">
        <v>948</v>
      </c>
      <c r="H64" s="35">
        <v>50</v>
      </c>
      <c r="I64" s="40"/>
      <c r="J64" s="75"/>
      <c r="N64" s="75"/>
      <c r="O64" s="78"/>
      <c r="P64" s="36"/>
      <c r="Q64" s="75"/>
      <c r="R64" s="75"/>
    </row>
    <row r="65" spans="2:18" ht="23.25" customHeight="1" thickBot="1" x14ac:dyDescent="0.3">
      <c r="B65" s="38" t="s">
        <v>21</v>
      </c>
      <c r="C65" s="34">
        <f t="shared" si="5"/>
        <v>12372</v>
      </c>
      <c r="D65" s="35">
        <v>8886</v>
      </c>
      <c r="E65" s="35">
        <v>1357</v>
      </c>
      <c r="F65" s="35">
        <v>1274</v>
      </c>
      <c r="G65" s="35">
        <v>844</v>
      </c>
      <c r="H65" s="35">
        <v>11</v>
      </c>
      <c r="I65" s="40"/>
      <c r="J65" s="75"/>
      <c r="N65" s="75"/>
      <c r="O65" s="78"/>
      <c r="P65" s="36"/>
      <c r="Q65" s="75"/>
      <c r="R65" s="75"/>
    </row>
    <row r="66" spans="2:18" ht="23.25" customHeight="1" x14ac:dyDescent="0.25">
      <c r="B66" s="43" t="s">
        <v>3</v>
      </c>
      <c r="C66" s="44">
        <f t="shared" ref="C66:H66" si="6">SUM(C54:C65)</f>
        <v>169528</v>
      </c>
      <c r="D66" s="79">
        <f t="shared" si="6"/>
        <v>118069</v>
      </c>
      <c r="E66" s="79">
        <f t="shared" si="6"/>
        <v>20481</v>
      </c>
      <c r="F66" s="79">
        <f t="shared" si="6"/>
        <v>19030</v>
      </c>
      <c r="G66" s="79">
        <f t="shared" si="6"/>
        <v>11585</v>
      </c>
      <c r="H66" s="79">
        <f t="shared" si="6"/>
        <v>363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0.69645722240573826</v>
      </c>
      <c r="E67" s="50">
        <f t="shared" si="7"/>
        <v>0.12081190127884479</v>
      </c>
      <c r="F67" s="50">
        <f t="shared" si="7"/>
        <v>0.11225284318814591</v>
      </c>
      <c r="G67" s="50">
        <f t="shared" si="7"/>
        <v>6.8336793921947997E-2</v>
      </c>
      <c r="H67" s="50">
        <f t="shared" si="7"/>
        <v>2.1412392053230143E-3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8.5" customHeight="1" x14ac:dyDescent="0.25">
      <c r="B79" s="41" t="s">
        <v>10</v>
      </c>
      <c r="C79" s="99">
        <f>SUM(D79:F79)</f>
        <v>146</v>
      </c>
      <c r="D79" s="42">
        <v>74</v>
      </c>
      <c r="E79" s="42">
        <v>19</v>
      </c>
      <c r="F79" s="42">
        <v>53</v>
      </c>
      <c r="G79" s="99">
        <f>SUM(H79:J79)</f>
        <v>1159</v>
      </c>
      <c r="H79" s="42">
        <v>685</v>
      </c>
      <c r="I79" s="42">
        <v>466</v>
      </c>
      <c r="J79" s="42">
        <v>8</v>
      </c>
      <c r="K79" s="99">
        <f>SUM(L79:N79)</f>
        <v>10</v>
      </c>
      <c r="L79" s="42">
        <v>8</v>
      </c>
      <c r="M79" s="42">
        <v>2</v>
      </c>
      <c r="N79" s="42">
        <v>0</v>
      </c>
      <c r="O79" s="99">
        <f>SUM(P79:R79)</f>
        <v>33</v>
      </c>
      <c r="P79" s="42">
        <v>19</v>
      </c>
      <c r="Q79" s="42">
        <v>13</v>
      </c>
      <c r="R79" s="42">
        <v>1</v>
      </c>
    </row>
    <row r="80" spans="2:18" ht="24" customHeight="1" x14ac:dyDescent="0.25">
      <c r="B80" s="41" t="s">
        <v>11</v>
      </c>
      <c r="C80" s="99">
        <f>SUM(D80:F80)</f>
        <v>183</v>
      </c>
      <c r="D80" s="42">
        <v>93</v>
      </c>
      <c r="E80" s="42">
        <v>18</v>
      </c>
      <c r="F80" s="42">
        <v>72</v>
      </c>
      <c r="G80" s="99">
        <f>SUM(H80:J80)</f>
        <v>1034</v>
      </c>
      <c r="H80" s="42">
        <v>643</v>
      </c>
      <c r="I80" s="42">
        <v>386</v>
      </c>
      <c r="J80" s="42">
        <v>5</v>
      </c>
      <c r="K80" s="99">
        <f>SUM(L80:N80)</f>
        <v>8</v>
      </c>
      <c r="L80" s="42">
        <v>8</v>
      </c>
      <c r="M80" s="42">
        <v>0</v>
      </c>
      <c r="N80" s="42">
        <v>0</v>
      </c>
      <c r="O80" s="99">
        <f>SUM(P80:R80)</f>
        <v>39</v>
      </c>
      <c r="P80" s="42">
        <v>14</v>
      </c>
      <c r="Q80" s="42">
        <v>24</v>
      </c>
      <c r="R80" s="42">
        <v>1</v>
      </c>
    </row>
    <row r="81" spans="2:18" ht="24" customHeight="1" x14ac:dyDescent="0.25">
      <c r="B81" s="41" t="s">
        <v>12</v>
      </c>
      <c r="C81" s="99">
        <f>SUM(D81:F81)</f>
        <v>160</v>
      </c>
      <c r="D81" s="42">
        <v>75</v>
      </c>
      <c r="E81" s="42">
        <v>21</v>
      </c>
      <c r="F81" s="42">
        <v>64</v>
      </c>
      <c r="G81" s="99">
        <f>SUM(H81:J81)</f>
        <v>1080</v>
      </c>
      <c r="H81" s="42">
        <v>682</v>
      </c>
      <c r="I81" s="42">
        <v>387</v>
      </c>
      <c r="J81" s="42">
        <v>11</v>
      </c>
      <c r="K81" s="99">
        <f>SUM(L81:N81)</f>
        <v>19</v>
      </c>
      <c r="L81" s="42">
        <v>19</v>
      </c>
      <c r="M81" s="42">
        <v>0</v>
      </c>
      <c r="N81" s="42">
        <v>0</v>
      </c>
      <c r="O81" s="99">
        <f>SUM(P81:R81)</f>
        <v>37</v>
      </c>
      <c r="P81" s="42">
        <v>16</v>
      </c>
      <c r="Q81" s="42">
        <v>21</v>
      </c>
      <c r="R81" s="42">
        <v>0</v>
      </c>
    </row>
    <row r="82" spans="2:18" ht="24" customHeight="1" x14ac:dyDescent="0.25">
      <c r="B82" s="41" t="s">
        <v>13</v>
      </c>
      <c r="C82" s="99">
        <f>SUM(D82:F82)</f>
        <v>156</v>
      </c>
      <c r="D82" s="42">
        <v>88</v>
      </c>
      <c r="E82" s="42">
        <v>28</v>
      </c>
      <c r="F82" s="42">
        <v>40</v>
      </c>
      <c r="G82" s="99">
        <f>SUM(H82:J82)</f>
        <v>1119</v>
      </c>
      <c r="H82" s="42">
        <v>697</v>
      </c>
      <c r="I82" s="42">
        <v>413</v>
      </c>
      <c r="J82" s="42">
        <v>9</v>
      </c>
      <c r="K82" s="99">
        <f>SUM(L82:N82)</f>
        <v>10</v>
      </c>
      <c r="L82" s="42">
        <v>6</v>
      </c>
      <c r="M82" s="42">
        <v>4</v>
      </c>
      <c r="N82" s="42">
        <v>0</v>
      </c>
      <c r="O82" s="99">
        <f>SUM(P82:R82)</f>
        <v>46</v>
      </c>
      <c r="P82" s="42">
        <v>30</v>
      </c>
      <c r="Q82" s="42">
        <v>16</v>
      </c>
      <c r="R82" s="42">
        <v>0</v>
      </c>
    </row>
    <row r="83" spans="2:18" ht="22.9" customHeight="1" x14ac:dyDescent="0.25">
      <c r="B83" s="41" t="s">
        <v>14</v>
      </c>
      <c r="C83" s="99">
        <f>SUM(D83:F83)</f>
        <v>109</v>
      </c>
      <c r="D83" s="42">
        <v>66</v>
      </c>
      <c r="E83" s="42">
        <v>15</v>
      </c>
      <c r="F83" s="42">
        <v>28</v>
      </c>
      <c r="G83" s="99">
        <f>SUM(H83:J83)</f>
        <v>1141</v>
      </c>
      <c r="H83" s="42">
        <v>717</v>
      </c>
      <c r="I83" s="42">
        <v>414</v>
      </c>
      <c r="J83" s="42">
        <v>10</v>
      </c>
      <c r="K83" s="99">
        <f>SUM(L83:N83)</f>
        <v>17</v>
      </c>
      <c r="L83" s="42">
        <v>15</v>
      </c>
      <c r="M83" s="42">
        <v>2</v>
      </c>
      <c r="N83" s="42">
        <v>0</v>
      </c>
      <c r="O83" s="99">
        <f>SUM(P83:R83)</f>
        <v>50</v>
      </c>
      <c r="P83" s="42">
        <v>21</v>
      </c>
      <c r="Q83" s="42">
        <v>28</v>
      </c>
      <c r="R83" s="42">
        <v>1</v>
      </c>
    </row>
    <row r="84" spans="2:18" ht="22.9" customHeight="1" x14ac:dyDescent="0.25">
      <c r="B84" s="41" t="s">
        <v>15</v>
      </c>
      <c r="C84" s="99">
        <f t="shared" ref="C84:C89" si="8">SUM(D84:F84)</f>
        <v>156</v>
      </c>
      <c r="D84" s="42">
        <v>108</v>
      </c>
      <c r="E84" s="42">
        <v>11</v>
      </c>
      <c r="F84" s="42">
        <v>37</v>
      </c>
      <c r="G84" s="99">
        <f t="shared" ref="G84:G89" si="9">SUM(H84:J84)</f>
        <v>1145</v>
      </c>
      <c r="H84" s="42">
        <v>749</v>
      </c>
      <c r="I84" s="42">
        <v>389</v>
      </c>
      <c r="J84" s="42">
        <v>7</v>
      </c>
      <c r="K84" s="99">
        <f t="shared" ref="K84:K89" si="10">SUM(L84:N84)</f>
        <v>15</v>
      </c>
      <c r="L84" s="42">
        <v>15</v>
      </c>
      <c r="M84" s="42">
        <v>0</v>
      </c>
      <c r="N84" s="42">
        <v>0</v>
      </c>
      <c r="O84" s="99">
        <f t="shared" ref="O84:O89" si="11">SUM(P84:R84)</f>
        <v>33</v>
      </c>
      <c r="P84" s="42">
        <v>20</v>
      </c>
      <c r="Q84" s="42">
        <v>13</v>
      </c>
      <c r="R84" s="42">
        <v>0</v>
      </c>
    </row>
    <row r="85" spans="2:18" ht="24" customHeight="1" x14ac:dyDescent="0.25">
      <c r="B85" s="41" t="s">
        <v>16</v>
      </c>
      <c r="C85" s="99">
        <f t="shared" si="8"/>
        <v>173</v>
      </c>
      <c r="D85" s="42">
        <v>78</v>
      </c>
      <c r="E85" s="42">
        <v>19</v>
      </c>
      <c r="F85" s="42">
        <v>76</v>
      </c>
      <c r="G85" s="99">
        <f t="shared" si="9"/>
        <v>1003</v>
      </c>
      <c r="H85" s="42">
        <v>642</v>
      </c>
      <c r="I85" s="42">
        <v>355</v>
      </c>
      <c r="J85" s="42">
        <v>6</v>
      </c>
      <c r="K85" s="99">
        <f t="shared" si="10"/>
        <v>12</v>
      </c>
      <c r="L85" s="42">
        <v>11</v>
      </c>
      <c r="M85" s="42">
        <v>1</v>
      </c>
      <c r="N85" s="42">
        <v>0</v>
      </c>
      <c r="O85" s="99">
        <f t="shared" si="11"/>
        <v>38</v>
      </c>
      <c r="P85" s="42">
        <v>19</v>
      </c>
      <c r="Q85" s="42">
        <v>19</v>
      </c>
      <c r="R85" s="42">
        <v>0</v>
      </c>
    </row>
    <row r="86" spans="2:18" ht="24" customHeight="1" x14ac:dyDescent="0.25">
      <c r="B86" s="41" t="s">
        <v>17</v>
      </c>
      <c r="C86" s="99">
        <f t="shared" si="8"/>
        <v>187</v>
      </c>
      <c r="D86" s="42">
        <v>134</v>
      </c>
      <c r="E86" s="42">
        <v>12</v>
      </c>
      <c r="F86" s="42">
        <v>41</v>
      </c>
      <c r="G86" s="99">
        <f t="shared" si="9"/>
        <v>1053</v>
      </c>
      <c r="H86" s="42">
        <v>658</v>
      </c>
      <c r="I86" s="42">
        <v>385</v>
      </c>
      <c r="J86" s="42">
        <v>10</v>
      </c>
      <c r="K86" s="99">
        <f t="shared" si="10"/>
        <v>6</v>
      </c>
      <c r="L86" s="42">
        <v>3</v>
      </c>
      <c r="M86" s="42">
        <v>3</v>
      </c>
      <c r="N86" s="42">
        <v>0</v>
      </c>
      <c r="O86" s="99">
        <f t="shared" si="11"/>
        <v>58</v>
      </c>
      <c r="P86" s="42">
        <v>28</v>
      </c>
      <c r="Q86" s="42">
        <v>30</v>
      </c>
      <c r="R86" s="42">
        <v>0</v>
      </c>
    </row>
    <row r="87" spans="2:18" ht="24" customHeight="1" x14ac:dyDescent="0.25">
      <c r="B87" s="41" t="s">
        <v>18</v>
      </c>
      <c r="C87" s="99">
        <f t="shared" si="8"/>
        <v>171</v>
      </c>
      <c r="D87" s="42">
        <v>106</v>
      </c>
      <c r="E87" s="42">
        <v>24</v>
      </c>
      <c r="F87" s="42">
        <v>41</v>
      </c>
      <c r="G87" s="99">
        <f t="shared" si="9"/>
        <v>1198</v>
      </c>
      <c r="H87" s="42">
        <v>789</v>
      </c>
      <c r="I87" s="42">
        <v>400</v>
      </c>
      <c r="J87" s="42">
        <v>9</v>
      </c>
      <c r="K87" s="99">
        <f t="shared" si="10"/>
        <v>7</v>
      </c>
      <c r="L87" s="42">
        <v>6</v>
      </c>
      <c r="M87" s="42">
        <v>1</v>
      </c>
      <c r="N87" s="42">
        <v>0</v>
      </c>
      <c r="O87" s="99">
        <f t="shared" si="11"/>
        <v>48</v>
      </c>
      <c r="P87" s="42">
        <v>33</v>
      </c>
      <c r="Q87" s="42">
        <v>14</v>
      </c>
      <c r="R87" s="42">
        <v>1</v>
      </c>
    </row>
    <row r="88" spans="2:18" ht="24" customHeight="1" x14ac:dyDescent="0.25">
      <c r="B88" s="41" t="s">
        <v>19</v>
      </c>
      <c r="C88" s="99">
        <f t="shared" si="8"/>
        <v>194</v>
      </c>
      <c r="D88" s="42">
        <v>107</v>
      </c>
      <c r="E88" s="42">
        <v>23</v>
      </c>
      <c r="F88" s="42">
        <v>64</v>
      </c>
      <c r="G88" s="99">
        <f t="shared" si="9"/>
        <v>1168</v>
      </c>
      <c r="H88" s="42">
        <v>784</v>
      </c>
      <c r="I88" s="42">
        <v>376</v>
      </c>
      <c r="J88" s="42">
        <v>8</v>
      </c>
      <c r="K88" s="99">
        <f t="shared" si="10"/>
        <v>17</v>
      </c>
      <c r="L88" s="42">
        <v>13</v>
      </c>
      <c r="M88" s="42">
        <v>4</v>
      </c>
      <c r="N88" s="42">
        <v>0</v>
      </c>
      <c r="O88" s="99">
        <f t="shared" si="11"/>
        <v>42</v>
      </c>
      <c r="P88" s="42">
        <v>20</v>
      </c>
      <c r="Q88" s="42">
        <v>21</v>
      </c>
      <c r="R88" s="42">
        <v>1</v>
      </c>
    </row>
    <row r="89" spans="2:18" ht="24" customHeight="1" x14ac:dyDescent="0.25">
      <c r="B89" s="41" t="s">
        <v>20</v>
      </c>
      <c r="C89" s="99">
        <f t="shared" si="8"/>
        <v>190</v>
      </c>
      <c r="D89" s="42">
        <v>92</v>
      </c>
      <c r="E89" s="42">
        <v>11</v>
      </c>
      <c r="F89" s="42">
        <v>87</v>
      </c>
      <c r="G89" s="99">
        <f t="shared" si="9"/>
        <v>1125</v>
      </c>
      <c r="H89" s="42">
        <v>777</v>
      </c>
      <c r="I89" s="42">
        <v>338</v>
      </c>
      <c r="J89" s="42">
        <v>10</v>
      </c>
      <c r="K89" s="99">
        <f t="shared" si="10"/>
        <v>4</v>
      </c>
      <c r="L89" s="42">
        <v>4</v>
      </c>
      <c r="M89" s="42">
        <v>0</v>
      </c>
      <c r="N89" s="42">
        <v>0</v>
      </c>
      <c r="O89" s="99">
        <f t="shared" si="11"/>
        <v>51</v>
      </c>
      <c r="P89" s="42">
        <v>30</v>
      </c>
      <c r="Q89" s="42">
        <v>21</v>
      </c>
      <c r="R89" s="42">
        <v>0</v>
      </c>
    </row>
    <row r="90" spans="2:18" ht="24" customHeight="1" thickBot="1" x14ac:dyDescent="0.3">
      <c r="B90" s="100" t="s">
        <v>21</v>
      </c>
      <c r="C90" s="101">
        <f>SUM(D90:F90)</f>
        <v>140</v>
      </c>
      <c r="D90" s="102">
        <v>95</v>
      </c>
      <c r="E90" s="102">
        <v>20</v>
      </c>
      <c r="F90" s="102">
        <v>25</v>
      </c>
      <c r="G90" s="101">
        <f>SUM(H90:J90)</f>
        <v>871</v>
      </c>
      <c r="H90" s="102">
        <v>562</v>
      </c>
      <c r="I90" s="102">
        <v>296</v>
      </c>
      <c r="J90" s="102">
        <v>13</v>
      </c>
      <c r="K90" s="101">
        <f>SUM(L90:N90)</f>
        <v>24</v>
      </c>
      <c r="L90" s="102">
        <v>20</v>
      </c>
      <c r="M90" s="102">
        <v>4</v>
      </c>
      <c r="N90" s="102">
        <v>0</v>
      </c>
      <c r="O90" s="101">
        <f>SUM(P90:R90)</f>
        <v>51</v>
      </c>
      <c r="P90" s="102">
        <v>29</v>
      </c>
      <c r="Q90" s="102">
        <v>22</v>
      </c>
      <c r="R90" s="102">
        <v>0</v>
      </c>
    </row>
    <row r="91" spans="2:18" ht="25.5" customHeight="1" x14ac:dyDescent="0.25">
      <c r="B91" s="103" t="s">
        <v>3</v>
      </c>
      <c r="C91" s="104">
        <f>SUM(C79:C90)</f>
        <v>1965</v>
      </c>
      <c r="D91" s="105">
        <f t="shared" ref="D91:R91" si="12">SUM(D79:D90)</f>
        <v>1116</v>
      </c>
      <c r="E91" s="105">
        <f t="shared" si="12"/>
        <v>221</v>
      </c>
      <c r="F91" s="105">
        <f t="shared" si="12"/>
        <v>628</v>
      </c>
      <c r="G91" s="104">
        <f t="shared" si="12"/>
        <v>13096</v>
      </c>
      <c r="H91" s="105">
        <f t="shared" si="12"/>
        <v>8385</v>
      </c>
      <c r="I91" s="105">
        <f t="shared" si="12"/>
        <v>4605</v>
      </c>
      <c r="J91" s="105">
        <f t="shared" si="12"/>
        <v>106</v>
      </c>
      <c r="K91" s="104">
        <f t="shared" si="12"/>
        <v>149</v>
      </c>
      <c r="L91" s="105">
        <f t="shared" si="12"/>
        <v>128</v>
      </c>
      <c r="M91" s="105">
        <f t="shared" si="12"/>
        <v>21</v>
      </c>
      <c r="N91" s="105">
        <f t="shared" si="12"/>
        <v>0</v>
      </c>
      <c r="O91" s="104">
        <f t="shared" si="12"/>
        <v>526</v>
      </c>
      <c r="P91" s="105">
        <f t="shared" si="12"/>
        <v>279</v>
      </c>
      <c r="Q91" s="105">
        <f t="shared" si="12"/>
        <v>242</v>
      </c>
      <c r="R91" s="105">
        <f t="shared" si="12"/>
        <v>5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0.56793893129770989</v>
      </c>
      <c r="E92" s="49">
        <f t="shared" ref="E92:F92" si="13">E91/$C$91</f>
        <v>0.11246819338422392</v>
      </c>
      <c r="F92" s="49">
        <f t="shared" si="13"/>
        <v>0.31959287531806618</v>
      </c>
      <c r="G92" s="49">
        <f>SUM(H92:J92)</f>
        <v>1</v>
      </c>
      <c r="H92" s="49">
        <f>H91/$G$91</f>
        <v>0.64027183872938298</v>
      </c>
      <c r="I92" s="49">
        <f t="shared" ref="I92:J92" si="14">I91/$G$91</f>
        <v>0.35163408674404401</v>
      </c>
      <c r="J92" s="49">
        <f t="shared" si="14"/>
        <v>8.0940745265730002E-3</v>
      </c>
      <c r="K92" s="49">
        <f>SUM(L92:N92)</f>
        <v>1</v>
      </c>
      <c r="L92" s="49">
        <f>L91/$K$91</f>
        <v>0.85906040268456374</v>
      </c>
      <c r="M92" s="49">
        <f t="shared" ref="M92:N92" si="15">M91/$K$91</f>
        <v>0.14093959731543623</v>
      </c>
      <c r="N92" s="49">
        <f t="shared" si="15"/>
        <v>0</v>
      </c>
      <c r="O92" s="49">
        <f>SUM(P92:R92)</f>
        <v>1</v>
      </c>
      <c r="P92" s="49">
        <f>P91/$O$91</f>
        <v>0.53041825095057038</v>
      </c>
      <c r="Q92" s="49">
        <f t="shared" ref="Q92:R92" si="16">Q91/$O$91</f>
        <v>0.46007604562737642</v>
      </c>
      <c r="R92" s="49">
        <f t="shared" si="16"/>
        <v>9.5057034220532317E-3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735</v>
      </c>
      <c r="D104" s="35">
        <v>102</v>
      </c>
      <c r="E104" s="35">
        <v>102</v>
      </c>
      <c r="F104" s="35">
        <v>60</v>
      </c>
      <c r="G104" s="35">
        <v>41</v>
      </c>
      <c r="H104" s="35">
        <v>81</v>
      </c>
      <c r="I104" s="35">
        <v>89</v>
      </c>
      <c r="J104" s="60">
        <v>82</v>
      </c>
      <c r="K104" s="35">
        <v>178</v>
      </c>
      <c r="L104" s="1"/>
      <c r="M104" s="111" t="s">
        <v>48</v>
      </c>
      <c r="N104" s="113">
        <f>SUM(D104:E104)</f>
        <v>204</v>
      </c>
      <c r="O104" s="113">
        <f>+F104</f>
        <v>60</v>
      </c>
      <c r="P104" s="113">
        <f>SUM(G104:J104)</f>
        <v>293</v>
      </c>
      <c r="Q104" s="113">
        <f>+K104</f>
        <v>178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73998</v>
      </c>
      <c r="D105" s="35">
        <v>6982</v>
      </c>
      <c r="E105" s="35">
        <v>10511</v>
      </c>
      <c r="F105" s="35">
        <v>8338</v>
      </c>
      <c r="G105" s="35">
        <v>6490</v>
      </c>
      <c r="H105" s="35">
        <v>14002</v>
      </c>
      <c r="I105" s="35">
        <v>12581</v>
      </c>
      <c r="J105" s="35">
        <v>8599</v>
      </c>
      <c r="K105" s="35">
        <v>6495</v>
      </c>
      <c r="L105" s="1"/>
      <c r="M105" s="111" t="s">
        <v>7</v>
      </c>
      <c r="N105" s="113">
        <f>SUM(D105:E105)</f>
        <v>17493</v>
      </c>
      <c r="O105" s="113">
        <f>+F105</f>
        <v>8338</v>
      </c>
      <c r="P105" s="113">
        <f>SUM(G105:J105)</f>
        <v>41672</v>
      </c>
      <c r="Q105" s="113">
        <f>+K105</f>
        <v>6495</v>
      </c>
      <c r="R105" s="111"/>
    </row>
    <row r="106" spans="2:18" ht="24" customHeight="1" x14ac:dyDescent="0.25">
      <c r="B106" s="38" t="s">
        <v>8</v>
      </c>
      <c r="C106" s="34">
        <f t="shared" si="17"/>
        <v>62615</v>
      </c>
      <c r="D106" s="35">
        <v>3052</v>
      </c>
      <c r="E106" s="35">
        <v>6191</v>
      </c>
      <c r="F106" s="35">
        <v>7396</v>
      </c>
      <c r="G106" s="35">
        <v>10525</v>
      </c>
      <c r="H106" s="35">
        <v>15227</v>
      </c>
      <c r="I106" s="35">
        <v>10549</v>
      </c>
      <c r="J106" s="35">
        <v>5700</v>
      </c>
      <c r="K106" s="35">
        <v>3975</v>
      </c>
      <c r="L106" s="1"/>
      <c r="M106" s="111" t="s">
        <v>8</v>
      </c>
      <c r="N106" s="113">
        <f>SUM(D106:E106)</f>
        <v>9243</v>
      </c>
      <c r="O106" s="113">
        <f>+F106</f>
        <v>7396</v>
      </c>
      <c r="P106" s="113">
        <f>SUM(G106:J106)</f>
        <v>42001</v>
      </c>
      <c r="Q106" s="113">
        <f>+K106</f>
        <v>3975</v>
      </c>
      <c r="R106" s="111"/>
    </row>
    <row r="107" spans="2:18" ht="24" customHeight="1" thickBot="1" x14ac:dyDescent="0.3">
      <c r="B107" s="100" t="s">
        <v>9</v>
      </c>
      <c r="C107" s="101">
        <f>SUM(D107:K107)</f>
        <v>32180</v>
      </c>
      <c r="D107" s="102">
        <v>1186</v>
      </c>
      <c r="E107" s="102">
        <v>5289</v>
      </c>
      <c r="F107" s="102">
        <v>15134</v>
      </c>
      <c r="G107" s="102">
        <v>5129</v>
      </c>
      <c r="H107" s="102">
        <v>3027</v>
      </c>
      <c r="I107" s="102">
        <v>1427</v>
      </c>
      <c r="J107" s="102">
        <v>746</v>
      </c>
      <c r="K107" s="102">
        <v>242</v>
      </c>
      <c r="L107" s="1"/>
      <c r="M107" s="111" t="s">
        <v>9</v>
      </c>
      <c r="N107" s="113">
        <f>SUM(D107:E107)</f>
        <v>6475</v>
      </c>
      <c r="O107" s="113">
        <f>+F107</f>
        <v>15134</v>
      </c>
      <c r="P107" s="113">
        <f>SUM(G107:J107)</f>
        <v>10329</v>
      </c>
      <c r="Q107" s="113">
        <f>+K107</f>
        <v>242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169528</v>
      </c>
      <c r="D108" s="116">
        <f t="shared" si="18"/>
        <v>11322</v>
      </c>
      <c r="E108" s="116">
        <f t="shared" si="18"/>
        <v>22093</v>
      </c>
      <c r="F108" s="116">
        <f t="shared" si="18"/>
        <v>30928</v>
      </c>
      <c r="G108" s="116">
        <f t="shared" si="18"/>
        <v>22185</v>
      </c>
      <c r="H108" s="116">
        <f t="shared" si="18"/>
        <v>32337</v>
      </c>
      <c r="I108" s="116">
        <f t="shared" si="18"/>
        <v>24646</v>
      </c>
      <c r="J108" s="116">
        <f t="shared" si="18"/>
        <v>15127</v>
      </c>
      <c r="K108" s="116">
        <f t="shared" si="18"/>
        <v>10890</v>
      </c>
      <c r="L108" s="1"/>
      <c r="M108" s="117"/>
      <c r="N108" s="113">
        <f>SUM(N104:N107)</f>
        <v>33415</v>
      </c>
      <c r="O108" s="113">
        <f t="shared" ref="O108:Q108" si="19">SUM(O104:O107)</f>
        <v>30928</v>
      </c>
      <c r="P108" s="113">
        <f t="shared" si="19"/>
        <v>94295</v>
      </c>
      <c r="Q108" s="113">
        <f t="shared" si="19"/>
        <v>10890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6.6785427775942624E-2</v>
      </c>
      <c r="E109" s="50">
        <f t="shared" si="20"/>
        <v>0.13032065499504505</v>
      </c>
      <c r="F109" s="50">
        <f t="shared" si="20"/>
        <v>0.18243593978575812</v>
      </c>
      <c r="G109" s="50">
        <f>G108/$C108</f>
        <v>0.13086333820961729</v>
      </c>
      <c r="H109" s="50">
        <f>H108/$C108</f>
        <v>0.19074725119154359</v>
      </c>
      <c r="I109" s="50">
        <f>I108/$C108</f>
        <v>0.14538011419942429</v>
      </c>
      <c r="J109" s="50">
        <f>J108/$C108</f>
        <v>8.9230097682978626E-2</v>
      </c>
      <c r="K109" s="50">
        <f>K108/$C108</f>
        <v>6.4237176159690434E-2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531</v>
      </c>
      <c r="D115" s="35">
        <v>62</v>
      </c>
      <c r="E115" s="35">
        <v>6</v>
      </c>
      <c r="F115" s="35">
        <v>4</v>
      </c>
      <c r="G115" s="35">
        <v>0</v>
      </c>
      <c r="H115" s="35">
        <v>0</v>
      </c>
      <c r="I115" s="35">
        <v>10</v>
      </c>
      <c r="J115" s="35">
        <v>444</v>
      </c>
      <c r="K115" s="35">
        <v>2</v>
      </c>
      <c r="L115" s="35">
        <v>3</v>
      </c>
      <c r="M115" s="124"/>
      <c r="O115" s="38" t="s">
        <v>6</v>
      </c>
      <c r="P115" s="34">
        <f>SUM(Q115:R115)</f>
        <v>735</v>
      </c>
      <c r="Q115" s="35">
        <v>495</v>
      </c>
      <c r="R115" s="35">
        <v>240</v>
      </c>
    </row>
    <row r="116" spans="2:18" ht="23.25" customHeight="1" x14ac:dyDescent="0.25">
      <c r="B116" s="38" t="s">
        <v>7</v>
      </c>
      <c r="C116" s="34">
        <f t="shared" ref="C116:C117" si="21">SUM(D116:L116)</f>
        <v>56505</v>
      </c>
      <c r="D116" s="35">
        <v>5489</v>
      </c>
      <c r="E116" s="35">
        <v>674</v>
      </c>
      <c r="F116" s="35">
        <v>172</v>
      </c>
      <c r="G116" s="35">
        <v>0</v>
      </c>
      <c r="H116" s="35">
        <v>98</v>
      </c>
      <c r="I116" s="35">
        <v>759</v>
      </c>
      <c r="J116" s="35">
        <v>48656</v>
      </c>
      <c r="K116" s="35">
        <v>5</v>
      </c>
      <c r="L116" s="35">
        <v>652</v>
      </c>
      <c r="M116" s="125"/>
      <c r="O116" s="38" t="s">
        <v>7</v>
      </c>
      <c r="P116" s="34">
        <f t="shared" ref="P116:P117" si="22">SUM(Q116:R116)</f>
        <v>73998</v>
      </c>
      <c r="Q116" s="35">
        <v>58745</v>
      </c>
      <c r="R116" s="35">
        <v>15253</v>
      </c>
    </row>
    <row r="117" spans="2:18" ht="23.25" customHeight="1" x14ac:dyDescent="0.25">
      <c r="B117" s="38" t="s">
        <v>8</v>
      </c>
      <c r="C117" s="34">
        <f t="shared" si="21"/>
        <v>53372</v>
      </c>
      <c r="D117" s="35">
        <v>5547</v>
      </c>
      <c r="E117" s="35">
        <v>954</v>
      </c>
      <c r="F117" s="35">
        <v>292</v>
      </c>
      <c r="G117" s="35">
        <v>7</v>
      </c>
      <c r="H117" s="35">
        <v>78</v>
      </c>
      <c r="I117" s="35">
        <v>680</v>
      </c>
      <c r="J117" s="35">
        <v>45204</v>
      </c>
      <c r="K117" s="35">
        <v>14</v>
      </c>
      <c r="L117" s="35">
        <v>596</v>
      </c>
      <c r="M117" s="125"/>
      <c r="O117" s="38" t="s">
        <v>8</v>
      </c>
      <c r="P117" s="34">
        <f t="shared" si="22"/>
        <v>62615</v>
      </c>
      <c r="Q117" s="35">
        <v>52531</v>
      </c>
      <c r="R117" s="35">
        <v>10084</v>
      </c>
    </row>
    <row r="118" spans="2:18" ht="23.25" customHeight="1" thickBot="1" x14ac:dyDescent="0.3">
      <c r="B118" s="100" t="s">
        <v>9</v>
      </c>
      <c r="C118" s="101">
        <f>SUM(D118:L118)</f>
        <v>25705</v>
      </c>
      <c r="D118" s="102">
        <v>1503</v>
      </c>
      <c r="E118" s="102">
        <v>189</v>
      </c>
      <c r="F118" s="102">
        <v>281</v>
      </c>
      <c r="G118" s="102">
        <v>7</v>
      </c>
      <c r="H118" s="102">
        <v>37</v>
      </c>
      <c r="I118" s="102">
        <v>341</v>
      </c>
      <c r="J118" s="102">
        <v>22859</v>
      </c>
      <c r="K118" s="102">
        <v>5</v>
      </c>
      <c r="L118" s="102">
        <v>483</v>
      </c>
      <c r="M118" s="125"/>
      <c r="O118" s="100" t="s">
        <v>9</v>
      </c>
      <c r="P118" s="101">
        <f>SUM(Q118:R118)</f>
        <v>32180</v>
      </c>
      <c r="Q118" s="102">
        <v>30029</v>
      </c>
      <c r="R118" s="102">
        <v>2151</v>
      </c>
    </row>
    <row r="119" spans="2:18" ht="25.5" customHeight="1" x14ac:dyDescent="0.25">
      <c r="B119" s="114" t="s">
        <v>3</v>
      </c>
      <c r="C119" s="115">
        <f t="shared" ref="C119:L119" si="23">SUM(C115:C118)</f>
        <v>136113</v>
      </c>
      <c r="D119" s="116">
        <f t="shared" si="23"/>
        <v>12601</v>
      </c>
      <c r="E119" s="116">
        <f t="shared" si="23"/>
        <v>1823</v>
      </c>
      <c r="F119" s="116">
        <f t="shared" si="23"/>
        <v>749</v>
      </c>
      <c r="G119" s="116">
        <f t="shared" si="23"/>
        <v>14</v>
      </c>
      <c r="H119" s="116">
        <f t="shared" si="23"/>
        <v>213</v>
      </c>
      <c r="I119" s="116">
        <f t="shared" si="23"/>
        <v>1790</v>
      </c>
      <c r="J119" s="116">
        <f t="shared" si="23"/>
        <v>117163</v>
      </c>
      <c r="K119" s="116">
        <f t="shared" si="23"/>
        <v>26</v>
      </c>
      <c r="L119" s="116">
        <f t="shared" si="23"/>
        <v>1734</v>
      </c>
      <c r="M119" s="71"/>
      <c r="O119" s="114" t="s">
        <v>3</v>
      </c>
      <c r="P119" s="115">
        <f t="shared" ref="P119:R119" si="24">SUM(P115:P118)</f>
        <v>169528</v>
      </c>
      <c r="Q119" s="116">
        <f t="shared" si="24"/>
        <v>141800</v>
      </c>
      <c r="R119" s="116">
        <f t="shared" si="24"/>
        <v>27728</v>
      </c>
    </row>
    <row r="120" spans="2:18" ht="25.5" customHeight="1" thickBot="1" x14ac:dyDescent="0.3">
      <c r="B120" s="48" t="s">
        <v>22</v>
      </c>
      <c r="C120" s="126">
        <f>SUM(D120:L120)</f>
        <v>1</v>
      </c>
      <c r="D120" s="126">
        <f>D119/$C$119</f>
        <v>9.2577490761352701E-2</v>
      </c>
      <c r="E120" s="126">
        <f t="shared" ref="E120:L120" si="25">E119/$C$119</f>
        <v>1.3393283521779698E-2</v>
      </c>
      <c r="F120" s="126">
        <f t="shared" si="25"/>
        <v>5.502780777736146E-3</v>
      </c>
      <c r="G120" s="126">
        <f t="shared" si="25"/>
        <v>1.0285571547170366E-4</v>
      </c>
      <c r="H120" s="126">
        <f t="shared" si="25"/>
        <v>1.5648762425337771E-3</v>
      </c>
      <c r="I120" s="126">
        <f t="shared" si="25"/>
        <v>1.3150837906739253E-2</v>
      </c>
      <c r="J120" s="126">
        <f t="shared" si="25"/>
        <v>0.86077744227222974</v>
      </c>
      <c r="K120" s="126">
        <f t="shared" si="25"/>
        <v>1.9101775730459252E-4</v>
      </c>
      <c r="L120" s="126">
        <f t="shared" si="25"/>
        <v>1.2739415044852438E-2</v>
      </c>
      <c r="M120" s="39"/>
      <c r="O120" s="48" t="s">
        <v>22</v>
      </c>
      <c r="P120" s="126">
        <f>SUM(Q120:R120)</f>
        <v>1</v>
      </c>
      <c r="Q120" s="126">
        <f>Q119/$P$119</f>
        <v>0.83643999811240621</v>
      </c>
      <c r="R120" s="126">
        <f>R119/$P$119</f>
        <v>0.16356000188759379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681</v>
      </c>
      <c r="D129" s="35">
        <v>105</v>
      </c>
      <c r="E129" s="35">
        <v>8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8</v>
      </c>
      <c r="M129" s="35">
        <v>557</v>
      </c>
      <c r="N129" s="35">
        <v>0</v>
      </c>
      <c r="O129" s="35">
        <v>0</v>
      </c>
      <c r="P129" s="35">
        <v>0</v>
      </c>
      <c r="Q129" s="35">
        <v>1</v>
      </c>
      <c r="R129" s="35">
        <v>1</v>
      </c>
    </row>
    <row r="130" spans="2:18" ht="23.25" customHeight="1" x14ac:dyDescent="0.25">
      <c r="B130" s="38" t="s">
        <v>7</v>
      </c>
      <c r="C130" s="34">
        <f t="shared" ref="C130:C131" si="26">SUM(D130:R130)</f>
        <v>71401</v>
      </c>
      <c r="D130" s="35">
        <v>6069</v>
      </c>
      <c r="E130" s="35">
        <v>649</v>
      </c>
      <c r="F130" s="35">
        <v>28</v>
      </c>
      <c r="G130" s="35">
        <v>115</v>
      </c>
      <c r="H130" s="35">
        <v>6</v>
      </c>
      <c r="I130" s="35">
        <v>6</v>
      </c>
      <c r="J130" s="35">
        <v>15</v>
      </c>
      <c r="K130" s="35">
        <v>1</v>
      </c>
      <c r="L130" s="35">
        <v>26</v>
      </c>
      <c r="M130" s="35">
        <v>64324</v>
      </c>
      <c r="N130" s="35">
        <v>18</v>
      </c>
      <c r="O130" s="35">
        <v>13</v>
      </c>
      <c r="P130" s="35">
        <v>6</v>
      </c>
      <c r="Q130" s="35">
        <v>17</v>
      </c>
      <c r="R130" s="35">
        <v>108</v>
      </c>
    </row>
    <row r="131" spans="2:18" ht="23.25" customHeight="1" x14ac:dyDescent="0.25">
      <c r="B131" s="38" t="s">
        <v>8</v>
      </c>
      <c r="C131" s="34">
        <f t="shared" si="26"/>
        <v>61554</v>
      </c>
      <c r="D131" s="35">
        <v>5761</v>
      </c>
      <c r="E131" s="35">
        <v>814</v>
      </c>
      <c r="F131" s="35">
        <v>69</v>
      </c>
      <c r="G131" s="35">
        <v>167</v>
      </c>
      <c r="H131" s="35">
        <v>11</v>
      </c>
      <c r="I131" s="35">
        <v>4</v>
      </c>
      <c r="J131" s="35">
        <v>24</v>
      </c>
      <c r="K131" s="35">
        <v>4</v>
      </c>
      <c r="L131" s="35">
        <v>43</v>
      </c>
      <c r="M131" s="35">
        <v>54529</v>
      </c>
      <c r="N131" s="35">
        <v>13</v>
      </c>
      <c r="O131" s="35">
        <v>14</v>
      </c>
      <c r="P131" s="35">
        <v>6</v>
      </c>
      <c r="Q131" s="35">
        <v>23</v>
      </c>
      <c r="R131" s="35">
        <v>72</v>
      </c>
    </row>
    <row r="132" spans="2:18" ht="23.25" customHeight="1" thickBot="1" x14ac:dyDescent="0.3">
      <c r="B132" s="100" t="s">
        <v>9</v>
      </c>
      <c r="C132" s="101">
        <f>SUM(D132:R132)</f>
        <v>32064</v>
      </c>
      <c r="D132" s="102">
        <v>1290</v>
      </c>
      <c r="E132" s="102">
        <v>143</v>
      </c>
      <c r="F132" s="102">
        <v>59</v>
      </c>
      <c r="G132" s="102">
        <v>220</v>
      </c>
      <c r="H132" s="102">
        <v>24</v>
      </c>
      <c r="I132" s="102">
        <v>2</v>
      </c>
      <c r="J132" s="102">
        <v>16</v>
      </c>
      <c r="K132" s="102">
        <v>1</v>
      </c>
      <c r="L132" s="102">
        <v>45</v>
      </c>
      <c r="M132" s="102">
        <v>30143</v>
      </c>
      <c r="N132" s="102">
        <v>8</v>
      </c>
      <c r="O132" s="102">
        <v>11</v>
      </c>
      <c r="P132" s="102">
        <v>6</v>
      </c>
      <c r="Q132" s="102">
        <v>29</v>
      </c>
      <c r="R132" s="102">
        <v>67</v>
      </c>
    </row>
    <row r="133" spans="2:18" ht="25.5" customHeight="1" x14ac:dyDescent="0.25">
      <c r="B133" s="114" t="s">
        <v>3</v>
      </c>
      <c r="C133" s="115">
        <f t="shared" ref="C133:R133" si="27">SUM(C129:C132)</f>
        <v>165700</v>
      </c>
      <c r="D133" s="116">
        <f t="shared" si="27"/>
        <v>13225</v>
      </c>
      <c r="E133" s="116">
        <f t="shared" si="27"/>
        <v>1614</v>
      </c>
      <c r="F133" s="116">
        <f t="shared" si="27"/>
        <v>156</v>
      </c>
      <c r="G133" s="116">
        <f t="shared" si="27"/>
        <v>503</v>
      </c>
      <c r="H133" s="116">
        <f t="shared" si="27"/>
        <v>41</v>
      </c>
      <c r="I133" s="116">
        <f t="shared" si="27"/>
        <v>12</v>
      </c>
      <c r="J133" s="116">
        <f t="shared" si="27"/>
        <v>55</v>
      </c>
      <c r="K133" s="116">
        <f t="shared" si="27"/>
        <v>6</v>
      </c>
      <c r="L133" s="116">
        <f t="shared" si="27"/>
        <v>122</v>
      </c>
      <c r="M133" s="116">
        <f t="shared" si="27"/>
        <v>149553</v>
      </c>
      <c r="N133" s="116">
        <f t="shared" si="27"/>
        <v>39</v>
      </c>
      <c r="O133" s="116">
        <f t="shared" si="27"/>
        <v>38</v>
      </c>
      <c r="P133" s="116">
        <f t="shared" si="27"/>
        <v>18</v>
      </c>
      <c r="Q133" s="116">
        <f t="shared" si="27"/>
        <v>70</v>
      </c>
      <c r="R133" s="116">
        <f t="shared" si="27"/>
        <v>248</v>
      </c>
    </row>
    <row r="134" spans="2:18" ht="25.5" customHeight="1" thickBot="1" x14ac:dyDescent="0.3">
      <c r="B134" s="48" t="s">
        <v>22</v>
      </c>
      <c r="C134" s="126">
        <f>SUM(D134:R134)</f>
        <v>1</v>
      </c>
      <c r="D134" s="126">
        <f>D133/$C$133</f>
        <v>7.9812914906457449E-2</v>
      </c>
      <c r="E134" s="126">
        <f t="shared" ref="E134:R134" si="28">E133/$C$133</f>
        <v>9.7404948702474355E-3</v>
      </c>
      <c r="F134" s="126">
        <f t="shared" si="28"/>
        <v>9.4146047073023537E-4</v>
      </c>
      <c r="G134" s="126">
        <f t="shared" si="28"/>
        <v>3.0356065178032588E-3</v>
      </c>
      <c r="H134" s="126">
        <f t="shared" si="28"/>
        <v>2.4743512371756186E-4</v>
      </c>
      <c r="I134" s="126">
        <f t="shared" si="28"/>
        <v>7.2420036210018099E-5</v>
      </c>
      <c r="J134" s="126">
        <f t="shared" si="28"/>
        <v>3.3192516596258298E-4</v>
      </c>
      <c r="K134" s="126">
        <f t="shared" si="28"/>
        <v>3.6210018105009049E-5</v>
      </c>
      <c r="L134" s="126">
        <f t="shared" si="28"/>
        <v>7.3627036813518404E-4</v>
      </c>
      <c r="M134" s="126">
        <f t="shared" si="28"/>
        <v>0.90255280627640311</v>
      </c>
      <c r="N134" s="126">
        <f t="shared" si="28"/>
        <v>2.3536511768255884E-4</v>
      </c>
      <c r="O134" s="126">
        <f t="shared" si="28"/>
        <v>2.2933011466505734E-4</v>
      </c>
      <c r="P134" s="126">
        <f t="shared" si="28"/>
        <v>1.0863005431502716E-4</v>
      </c>
      <c r="Q134" s="126">
        <f t="shared" si="28"/>
        <v>4.224502112251056E-4</v>
      </c>
      <c r="R134" s="126">
        <f t="shared" si="28"/>
        <v>1.4966807483403743E-3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2251</v>
      </c>
      <c r="D145" s="148">
        <v>1963</v>
      </c>
      <c r="E145" s="35">
        <v>288</v>
      </c>
      <c r="F145" s="35">
        <v>148</v>
      </c>
      <c r="G145" s="35">
        <v>308</v>
      </c>
      <c r="H145" s="35">
        <v>535</v>
      </c>
      <c r="I145" s="35">
        <v>332</v>
      </c>
      <c r="J145" s="35">
        <v>397</v>
      </c>
      <c r="K145" s="35">
        <v>267</v>
      </c>
      <c r="L145" s="35">
        <v>184</v>
      </c>
      <c r="M145" s="35">
        <v>80</v>
      </c>
      <c r="N145" s="148">
        <v>3</v>
      </c>
      <c r="O145" s="148">
        <v>778</v>
      </c>
      <c r="P145" s="148">
        <v>809</v>
      </c>
      <c r="Q145" s="148">
        <v>661</v>
      </c>
    </row>
    <row r="146" spans="2:17" ht="17.25" customHeight="1" x14ac:dyDescent="0.25">
      <c r="B146" s="38" t="s">
        <v>76</v>
      </c>
      <c r="C146" s="34">
        <f t="shared" si="29"/>
        <v>8194</v>
      </c>
      <c r="D146" s="35">
        <v>6724</v>
      </c>
      <c r="E146" s="35">
        <v>1470</v>
      </c>
      <c r="F146" s="35">
        <v>483</v>
      </c>
      <c r="G146" s="35">
        <v>907</v>
      </c>
      <c r="H146" s="35">
        <v>1217</v>
      </c>
      <c r="I146" s="35">
        <v>1113</v>
      </c>
      <c r="J146" s="35">
        <v>1629</v>
      </c>
      <c r="K146" s="35">
        <v>1240</v>
      </c>
      <c r="L146" s="35">
        <v>849</v>
      </c>
      <c r="M146" s="35">
        <v>756</v>
      </c>
      <c r="N146" s="35">
        <v>44</v>
      </c>
      <c r="O146" s="35">
        <v>3938</v>
      </c>
      <c r="P146" s="35">
        <v>3168</v>
      </c>
      <c r="Q146" s="35">
        <v>1044</v>
      </c>
    </row>
    <row r="147" spans="2:17" ht="17.25" customHeight="1" x14ac:dyDescent="0.25">
      <c r="B147" s="38" t="s">
        <v>77</v>
      </c>
      <c r="C147" s="34">
        <f t="shared" si="29"/>
        <v>3177</v>
      </c>
      <c r="D147" s="35">
        <v>2800</v>
      </c>
      <c r="E147" s="35">
        <v>377</v>
      </c>
      <c r="F147" s="35">
        <v>164</v>
      </c>
      <c r="G147" s="35">
        <v>243</v>
      </c>
      <c r="H147" s="35">
        <v>385</v>
      </c>
      <c r="I147" s="35">
        <v>369</v>
      </c>
      <c r="J147" s="35">
        <v>715</v>
      </c>
      <c r="K147" s="35">
        <v>629</v>
      </c>
      <c r="L147" s="35">
        <v>437</v>
      </c>
      <c r="M147" s="35">
        <v>235</v>
      </c>
      <c r="N147" s="35">
        <v>16</v>
      </c>
      <c r="O147" s="35">
        <v>1409</v>
      </c>
      <c r="P147" s="35">
        <v>1392</v>
      </c>
      <c r="Q147" s="35">
        <v>360</v>
      </c>
    </row>
    <row r="148" spans="2:17" ht="17.25" customHeight="1" x14ac:dyDescent="0.25">
      <c r="B148" s="38" t="s">
        <v>78</v>
      </c>
      <c r="C148" s="34">
        <f t="shared" si="29"/>
        <v>16013</v>
      </c>
      <c r="D148" s="35">
        <v>12806</v>
      </c>
      <c r="E148" s="35">
        <v>3207</v>
      </c>
      <c r="F148" s="35">
        <v>1418</v>
      </c>
      <c r="G148" s="35">
        <v>2477</v>
      </c>
      <c r="H148" s="35">
        <v>2559</v>
      </c>
      <c r="I148" s="35">
        <v>1607</v>
      </c>
      <c r="J148" s="35">
        <v>2711</v>
      </c>
      <c r="K148" s="35">
        <v>2346</v>
      </c>
      <c r="L148" s="35">
        <v>1652</v>
      </c>
      <c r="M148" s="35">
        <v>1243</v>
      </c>
      <c r="N148" s="35">
        <v>52</v>
      </c>
      <c r="O148" s="35">
        <v>8091</v>
      </c>
      <c r="P148" s="35">
        <v>5399</v>
      </c>
      <c r="Q148" s="35">
        <v>2471</v>
      </c>
    </row>
    <row r="149" spans="2:17" ht="17.25" customHeight="1" x14ac:dyDescent="0.25">
      <c r="B149" s="38" t="s">
        <v>79</v>
      </c>
      <c r="C149" s="34">
        <f t="shared" si="29"/>
        <v>5934</v>
      </c>
      <c r="D149" s="35">
        <v>5112</v>
      </c>
      <c r="E149" s="35">
        <v>822</v>
      </c>
      <c r="F149" s="35">
        <v>396</v>
      </c>
      <c r="G149" s="35">
        <v>670</v>
      </c>
      <c r="H149" s="35">
        <v>998</v>
      </c>
      <c r="I149" s="35">
        <v>957</v>
      </c>
      <c r="J149" s="35">
        <v>1205</v>
      </c>
      <c r="K149" s="35">
        <v>863</v>
      </c>
      <c r="L149" s="35">
        <v>510</v>
      </c>
      <c r="M149" s="35">
        <v>335</v>
      </c>
      <c r="N149" s="35">
        <v>96</v>
      </c>
      <c r="O149" s="35">
        <v>2496</v>
      </c>
      <c r="P149" s="35">
        <v>2362</v>
      </c>
      <c r="Q149" s="35">
        <v>980</v>
      </c>
    </row>
    <row r="150" spans="2:17" ht="17.25" customHeight="1" x14ac:dyDescent="0.25">
      <c r="B150" s="38" t="s">
        <v>80</v>
      </c>
      <c r="C150" s="34">
        <f t="shared" si="29"/>
        <v>4126</v>
      </c>
      <c r="D150" s="35">
        <v>3599</v>
      </c>
      <c r="E150" s="35">
        <v>527</v>
      </c>
      <c r="F150" s="35">
        <v>177</v>
      </c>
      <c r="G150" s="35">
        <v>503</v>
      </c>
      <c r="H150" s="35">
        <v>781</v>
      </c>
      <c r="I150" s="35">
        <v>589</v>
      </c>
      <c r="J150" s="35">
        <v>803</v>
      </c>
      <c r="K150" s="35">
        <v>636</v>
      </c>
      <c r="L150" s="35">
        <v>435</v>
      </c>
      <c r="M150" s="35">
        <v>202</v>
      </c>
      <c r="N150" s="35">
        <v>13</v>
      </c>
      <c r="O150" s="35">
        <v>1686</v>
      </c>
      <c r="P150" s="35">
        <v>1585</v>
      </c>
      <c r="Q150" s="35">
        <v>842</v>
      </c>
    </row>
    <row r="151" spans="2:17" ht="17.25" customHeight="1" x14ac:dyDescent="0.25">
      <c r="B151" s="38" t="s">
        <v>81</v>
      </c>
      <c r="C151" s="34">
        <f t="shared" si="29"/>
        <v>4443</v>
      </c>
      <c r="D151" s="35">
        <v>3456</v>
      </c>
      <c r="E151" s="35">
        <v>987</v>
      </c>
      <c r="F151" s="35">
        <v>353</v>
      </c>
      <c r="G151" s="35">
        <v>732</v>
      </c>
      <c r="H151" s="35">
        <v>915</v>
      </c>
      <c r="I151" s="35">
        <v>455</v>
      </c>
      <c r="J151" s="35">
        <v>676</v>
      </c>
      <c r="K151" s="35">
        <v>494</v>
      </c>
      <c r="L151" s="35">
        <v>406</v>
      </c>
      <c r="M151" s="35">
        <v>412</v>
      </c>
      <c r="N151" s="35">
        <v>17</v>
      </c>
      <c r="O151" s="35">
        <v>2001</v>
      </c>
      <c r="P151" s="35">
        <v>1659</v>
      </c>
      <c r="Q151" s="35">
        <v>766</v>
      </c>
    </row>
    <row r="152" spans="2:17" ht="17.25" customHeight="1" x14ac:dyDescent="0.25">
      <c r="B152" s="38" t="s">
        <v>82</v>
      </c>
      <c r="C152" s="34">
        <f t="shared" si="29"/>
        <v>11081</v>
      </c>
      <c r="D152" s="35">
        <v>9327</v>
      </c>
      <c r="E152" s="35">
        <v>1754</v>
      </c>
      <c r="F152" s="35">
        <v>713</v>
      </c>
      <c r="G152" s="35">
        <v>1373</v>
      </c>
      <c r="H152" s="35">
        <v>1859</v>
      </c>
      <c r="I152" s="35">
        <v>1333</v>
      </c>
      <c r="J152" s="35">
        <v>2096</v>
      </c>
      <c r="K152" s="35">
        <v>1843</v>
      </c>
      <c r="L152" s="35">
        <v>1218</v>
      </c>
      <c r="M152" s="35">
        <v>646</v>
      </c>
      <c r="N152" s="35">
        <v>38</v>
      </c>
      <c r="O152" s="35">
        <v>5187</v>
      </c>
      <c r="P152" s="35">
        <v>4011</v>
      </c>
      <c r="Q152" s="35">
        <v>1845</v>
      </c>
    </row>
    <row r="153" spans="2:17" ht="17.25" customHeight="1" x14ac:dyDescent="0.25">
      <c r="B153" s="38" t="s">
        <v>83</v>
      </c>
      <c r="C153" s="34">
        <f t="shared" si="29"/>
        <v>2674</v>
      </c>
      <c r="D153" s="35">
        <v>2132</v>
      </c>
      <c r="E153" s="35">
        <v>542</v>
      </c>
      <c r="F153" s="35">
        <v>255</v>
      </c>
      <c r="G153" s="35">
        <v>410</v>
      </c>
      <c r="H153" s="35">
        <v>498</v>
      </c>
      <c r="I153" s="35">
        <v>338</v>
      </c>
      <c r="J153" s="35">
        <v>483</v>
      </c>
      <c r="K153" s="35">
        <v>313</v>
      </c>
      <c r="L153" s="35">
        <v>232</v>
      </c>
      <c r="M153" s="35">
        <v>145</v>
      </c>
      <c r="N153" s="35">
        <v>4</v>
      </c>
      <c r="O153" s="35">
        <v>1338</v>
      </c>
      <c r="P153" s="35">
        <v>961</v>
      </c>
      <c r="Q153" s="35">
        <v>371</v>
      </c>
    </row>
    <row r="154" spans="2:17" ht="17.25" customHeight="1" x14ac:dyDescent="0.25">
      <c r="B154" s="38" t="s">
        <v>84</v>
      </c>
      <c r="C154" s="34">
        <f t="shared" si="29"/>
        <v>5659</v>
      </c>
      <c r="D154" s="35">
        <v>4815</v>
      </c>
      <c r="E154" s="35">
        <v>844</v>
      </c>
      <c r="F154" s="35">
        <v>398</v>
      </c>
      <c r="G154" s="35">
        <v>766</v>
      </c>
      <c r="H154" s="35">
        <v>1130</v>
      </c>
      <c r="I154" s="35">
        <v>738</v>
      </c>
      <c r="J154" s="35">
        <v>1073</v>
      </c>
      <c r="K154" s="35">
        <v>789</v>
      </c>
      <c r="L154" s="35">
        <v>496</v>
      </c>
      <c r="M154" s="35">
        <v>269</v>
      </c>
      <c r="N154" s="35">
        <v>7</v>
      </c>
      <c r="O154" s="35">
        <v>2500</v>
      </c>
      <c r="P154" s="35">
        <v>1971</v>
      </c>
      <c r="Q154" s="35">
        <v>1181</v>
      </c>
    </row>
    <row r="155" spans="2:17" ht="17.25" customHeight="1" x14ac:dyDescent="0.25">
      <c r="B155" s="38" t="s">
        <v>85</v>
      </c>
      <c r="C155" s="34">
        <f t="shared" si="29"/>
        <v>6676</v>
      </c>
      <c r="D155" s="35">
        <v>5758</v>
      </c>
      <c r="E155" s="35">
        <v>918</v>
      </c>
      <c r="F155" s="35">
        <v>286</v>
      </c>
      <c r="G155" s="35">
        <v>793</v>
      </c>
      <c r="H155" s="35">
        <v>1215</v>
      </c>
      <c r="I155" s="35">
        <v>934</v>
      </c>
      <c r="J155" s="35">
        <v>1431</v>
      </c>
      <c r="K155" s="35">
        <v>1095</v>
      </c>
      <c r="L155" s="35">
        <v>580</v>
      </c>
      <c r="M155" s="35">
        <v>342</v>
      </c>
      <c r="N155" s="35">
        <v>30</v>
      </c>
      <c r="O155" s="35">
        <v>2853</v>
      </c>
      <c r="P155" s="35">
        <v>2563</v>
      </c>
      <c r="Q155" s="35">
        <v>1230</v>
      </c>
    </row>
    <row r="156" spans="2:17" ht="17.25" customHeight="1" x14ac:dyDescent="0.25">
      <c r="B156" s="38" t="s">
        <v>86</v>
      </c>
      <c r="C156" s="34">
        <f t="shared" si="29"/>
        <v>7212</v>
      </c>
      <c r="D156" s="35">
        <v>5974</v>
      </c>
      <c r="E156" s="35">
        <v>1238</v>
      </c>
      <c r="F156" s="35">
        <v>560</v>
      </c>
      <c r="G156" s="35">
        <v>941</v>
      </c>
      <c r="H156" s="35">
        <v>1469</v>
      </c>
      <c r="I156" s="35">
        <v>1007</v>
      </c>
      <c r="J156" s="35">
        <v>1335</v>
      </c>
      <c r="K156" s="35">
        <v>925</v>
      </c>
      <c r="L156" s="35">
        <v>562</v>
      </c>
      <c r="M156" s="35">
        <v>413</v>
      </c>
      <c r="N156" s="35">
        <v>23</v>
      </c>
      <c r="O156" s="35">
        <v>3062</v>
      </c>
      <c r="P156" s="35">
        <v>2663</v>
      </c>
      <c r="Q156" s="35">
        <v>1464</v>
      </c>
    </row>
    <row r="157" spans="2:17" ht="17.25" customHeight="1" x14ac:dyDescent="0.25">
      <c r="B157" s="38" t="s">
        <v>87</v>
      </c>
      <c r="C157" s="34">
        <f t="shared" si="29"/>
        <v>8705</v>
      </c>
      <c r="D157" s="35">
        <v>7122</v>
      </c>
      <c r="E157" s="35">
        <v>1583</v>
      </c>
      <c r="F157" s="35">
        <v>874</v>
      </c>
      <c r="G157" s="35">
        <v>1255</v>
      </c>
      <c r="H157" s="35">
        <v>1722</v>
      </c>
      <c r="I157" s="35">
        <v>1189</v>
      </c>
      <c r="J157" s="35">
        <v>1605</v>
      </c>
      <c r="K157" s="35">
        <v>1072</v>
      </c>
      <c r="L157" s="35">
        <v>554</v>
      </c>
      <c r="M157" s="35">
        <v>434</v>
      </c>
      <c r="N157" s="35">
        <v>41</v>
      </c>
      <c r="O157" s="35">
        <v>3545</v>
      </c>
      <c r="P157" s="35">
        <v>3684</v>
      </c>
      <c r="Q157" s="35">
        <v>1435</v>
      </c>
    </row>
    <row r="158" spans="2:17" ht="17.25" customHeight="1" x14ac:dyDescent="0.25">
      <c r="B158" s="38" t="s">
        <v>88</v>
      </c>
      <c r="C158" s="34">
        <f t="shared" si="29"/>
        <v>3958</v>
      </c>
      <c r="D158" s="35">
        <v>3522</v>
      </c>
      <c r="E158" s="35">
        <v>436</v>
      </c>
      <c r="F158" s="35">
        <v>138</v>
      </c>
      <c r="G158" s="35">
        <v>422</v>
      </c>
      <c r="H158" s="35">
        <v>780</v>
      </c>
      <c r="I158" s="35">
        <v>719</v>
      </c>
      <c r="J158" s="35">
        <v>936</v>
      </c>
      <c r="K158" s="35">
        <v>548</v>
      </c>
      <c r="L158" s="35">
        <v>275</v>
      </c>
      <c r="M158" s="35">
        <v>140</v>
      </c>
      <c r="N158" s="35">
        <v>4</v>
      </c>
      <c r="O158" s="35">
        <v>1495</v>
      </c>
      <c r="P158" s="35">
        <v>1560</v>
      </c>
      <c r="Q158" s="35">
        <v>899</v>
      </c>
    </row>
    <row r="159" spans="2:17" ht="17.25" customHeight="1" x14ac:dyDescent="0.25">
      <c r="B159" s="38" t="s">
        <v>89</v>
      </c>
      <c r="C159" s="34">
        <f t="shared" si="29"/>
        <v>44226</v>
      </c>
      <c r="D159" s="35">
        <v>36396</v>
      </c>
      <c r="E159" s="35">
        <v>7830</v>
      </c>
      <c r="F159" s="35">
        <v>3179</v>
      </c>
      <c r="G159" s="35">
        <v>6170</v>
      </c>
      <c r="H159" s="35">
        <v>8337</v>
      </c>
      <c r="I159" s="35">
        <v>5752</v>
      </c>
      <c r="J159" s="35">
        <v>8023</v>
      </c>
      <c r="K159" s="35">
        <v>5989</v>
      </c>
      <c r="L159" s="35">
        <v>3509</v>
      </c>
      <c r="M159" s="35">
        <v>3267</v>
      </c>
      <c r="N159" s="35">
        <v>199</v>
      </c>
      <c r="O159" s="35">
        <v>18705</v>
      </c>
      <c r="P159" s="35">
        <v>15446</v>
      </c>
      <c r="Q159" s="35">
        <v>9876</v>
      </c>
    </row>
    <row r="160" spans="2:17" ht="17.25" customHeight="1" x14ac:dyDescent="0.25">
      <c r="B160" s="38" t="s">
        <v>90</v>
      </c>
      <c r="C160" s="34">
        <f t="shared" si="29"/>
        <v>3514</v>
      </c>
      <c r="D160" s="35">
        <v>3042</v>
      </c>
      <c r="E160" s="35">
        <v>472</v>
      </c>
      <c r="F160" s="35">
        <v>201</v>
      </c>
      <c r="G160" s="35">
        <v>489</v>
      </c>
      <c r="H160" s="35">
        <v>802</v>
      </c>
      <c r="I160" s="35">
        <v>426</v>
      </c>
      <c r="J160" s="35">
        <v>660</v>
      </c>
      <c r="K160" s="35">
        <v>548</v>
      </c>
      <c r="L160" s="35">
        <v>260</v>
      </c>
      <c r="M160" s="35">
        <v>128</v>
      </c>
      <c r="N160" s="35">
        <v>4</v>
      </c>
      <c r="O160" s="35">
        <v>1408</v>
      </c>
      <c r="P160" s="35">
        <v>1259</v>
      </c>
      <c r="Q160" s="35">
        <v>843</v>
      </c>
    </row>
    <row r="161" spans="2:19" ht="17.25" customHeight="1" x14ac:dyDescent="0.25">
      <c r="B161" s="38" t="s">
        <v>91</v>
      </c>
      <c r="C161" s="34">
        <f t="shared" si="29"/>
        <v>1465</v>
      </c>
      <c r="D161" s="35">
        <v>1271</v>
      </c>
      <c r="E161" s="35">
        <v>194</v>
      </c>
      <c r="F161" s="35">
        <v>83</v>
      </c>
      <c r="G161" s="35">
        <v>182</v>
      </c>
      <c r="H161" s="35">
        <v>265</v>
      </c>
      <c r="I161" s="35">
        <v>178</v>
      </c>
      <c r="J161" s="35">
        <v>333</v>
      </c>
      <c r="K161" s="35">
        <v>223</v>
      </c>
      <c r="L161" s="35">
        <v>97</v>
      </c>
      <c r="M161" s="35">
        <v>104</v>
      </c>
      <c r="N161" s="35">
        <v>12</v>
      </c>
      <c r="O161" s="35">
        <v>750</v>
      </c>
      <c r="P161" s="35">
        <v>377</v>
      </c>
      <c r="Q161" s="35">
        <v>326</v>
      </c>
    </row>
    <row r="162" spans="2:19" ht="17.25" customHeight="1" x14ac:dyDescent="0.25">
      <c r="B162" s="38" t="s">
        <v>92</v>
      </c>
      <c r="C162" s="34">
        <f t="shared" si="29"/>
        <v>1772</v>
      </c>
      <c r="D162" s="35">
        <v>1453</v>
      </c>
      <c r="E162" s="35">
        <v>319</v>
      </c>
      <c r="F162" s="35">
        <v>112</v>
      </c>
      <c r="G162" s="35">
        <v>195</v>
      </c>
      <c r="H162" s="35">
        <v>236</v>
      </c>
      <c r="I162" s="35">
        <v>166</v>
      </c>
      <c r="J162" s="35">
        <v>340</v>
      </c>
      <c r="K162" s="35">
        <v>326</v>
      </c>
      <c r="L162" s="35">
        <v>220</v>
      </c>
      <c r="M162" s="35">
        <v>177</v>
      </c>
      <c r="N162" s="35">
        <v>8</v>
      </c>
      <c r="O162" s="35">
        <v>868</v>
      </c>
      <c r="P162" s="35">
        <v>683</v>
      </c>
      <c r="Q162" s="35">
        <v>213</v>
      </c>
    </row>
    <row r="163" spans="2:19" ht="17.25" customHeight="1" x14ac:dyDescent="0.25">
      <c r="B163" s="38" t="s">
        <v>93</v>
      </c>
      <c r="C163" s="34">
        <f t="shared" si="29"/>
        <v>1450</v>
      </c>
      <c r="D163" s="35">
        <v>1236</v>
      </c>
      <c r="E163" s="35">
        <v>214</v>
      </c>
      <c r="F163" s="35">
        <v>86</v>
      </c>
      <c r="G163" s="35">
        <v>177</v>
      </c>
      <c r="H163" s="35">
        <v>261</v>
      </c>
      <c r="I163" s="35">
        <v>223</v>
      </c>
      <c r="J163" s="35">
        <v>305</v>
      </c>
      <c r="K163" s="35">
        <v>206</v>
      </c>
      <c r="L163" s="35">
        <v>130</v>
      </c>
      <c r="M163" s="35">
        <v>62</v>
      </c>
      <c r="N163" s="35">
        <v>15</v>
      </c>
      <c r="O163" s="35">
        <v>627</v>
      </c>
      <c r="P163" s="35">
        <v>525</v>
      </c>
      <c r="Q163" s="35">
        <v>283</v>
      </c>
    </row>
    <row r="164" spans="2:19" ht="17.25" customHeight="1" x14ac:dyDescent="0.25">
      <c r="B164" s="38" t="s">
        <v>94</v>
      </c>
      <c r="C164" s="34">
        <f t="shared" si="29"/>
        <v>7467</v>
      </c>
      <c r="D164" s="35">
        <v>6615</v>
      </c>
      <c r="E164" s="35">
        <v>852</v>
      </c>
      <c r="F164" s="35">
        <v>272</v>
      </c>
      <c r="G164" s="35">
        <v>706</v>
      </c>
      <c r="H164" s="35">
        <v>1201</v>
      </c>
      <c r="I164" s="35">
        <v>1225</v>
      </c>
      <c r="J164" s="35">
        <v>1823</v>
      </c>
      <c r="K164" s="35">
        <v>1275</v>
      </c>
      <c r="L164" s="35">
        <v>637</v>
      </c>
      <c r="M164" s="35">
        <v>328</v>
      </c>
      <c r="N164" s="35">
        <v>12</v>
      </c>
      <c r="O164" s="35">
        <v>3367</v>
      </c>
      <c r="P164" s="35">
        <v>2892</v>
      </c>
      <c r="Q164" s="35">
        <v>1196</v>
      </c>
    </row>
    <row r="165" spans="2:19" ht="17.25" customHeight="1" x14ac:dyDescent="0.25">
      <c r="B165" s="38" t="s">
        <v>95</v>
      </c>
      <c r="C165" s="34">
        <f t="shared" si="29"/>
        <v>4966</v>
      </c>
      <c r="D165" s="35">
        <v>4369</v>
      </c>
      <c r="E165" s="35">
        <v>597</v>
      </c>
      <c r="F165" s="35">
        <v>164</v>
      </c>
      <c r="G165" s="35">
        <v>446</v>
      </c>
      <c r="H165" s="35">
        <v>679</v>
      </c>
      <c r="I165" s="35">
        <v>607</v>
      </c>
      <c r="J165" s="35">
        <v>1010</v>
      </c>
      <c r="K165" s="35">
        <v>899</v>
      </c>
      <c r="L165" s="35">
        <v>681</v>
      </c>
      <c r="M165" s="35">
        <v>480</v>
      </c>
      <c r="N165" s="35">
        <v>29</v>
      </c>
      <c r="O165" s="35">
        <v>1948</v>
      </c>
      <c r="P165" s="35">
        <v>2295</v>
      </c>
      <c r="Q165" s="35">
        <v>694</v>
      </c>
    </row>
    <row r="166" spans="2:19" ht="17.25" customHeight="1" x14ac:dyDescent="0.25">
      <c r="B166" s="38" t="s">
        <v>96</v>
      </c>
      <c r="C166" s="34">
        <f t="shared" si="29"/>
        <v>6836</v>
      </c>
      <c r="D166" s="35">
        <v>5746</v>
      </c>
      <c r="E166" s="35">
        <v>1090</v>
      </c>
      <c r="F166" s="35">
        <v>410</v>
      </c>
      <c r="G166" s="35">
        <v>880</v>
      </c>
      <c r="H166" s="35">
        <v>1375</v>
      </c>
      <c r="I166" s="35">
        <v>939</v>
      </c>
      <c r="J166" s="35">
        <v>1342</v>
      </c>
      <c r="K166" s="35">
        <v>1009</v>
      </c>
      <c r="L166" s="35">
        <v>544</v>
      </c>
      <c r="M166" s="35">
        <v>337</v>
      </c>
      <c r="N166" s="35">
        <v>38</v>
      </c>
      <c r="O166" s="35">
        <v>2941</v>
      </c>
      <c r="P166" s="35">
        <v>2405</v>
      </c>
      <c r="Q166" s="35">
        <v>1452</v>
      </c>
    </row>
    <row r="167" spans="2:19" ht="17.25" customHeight="1" x14ac:dyDescent="0.25">
      <c r="B167" s="38" t="s">
        <v>97</v>
      </c>
      <c r="C167" s="34">
        <f t="shared" si="29"/>
        <v>3024</v>
      </c>
      <c r="D167" s="35">
        <v>2513</v>
      </c>
      <c r="E167" s="35">
        <v>511</v>
      </c>
      <c r="F167" s="35">
        <v>176</v>
      </c>
      <c r="G167" s="35">
        <v>394</v>
      </c>
      <c r="H167" s="35">
        <v>537</v>
      </c>
      <c r="I167" s="35">
        <v>315</v>
      </c>
      <c r="J167" s="35">
        <v>543</v>
      </c>
      <c r="K167" s="35">
        <v>515</v>
      </c>
      <c r="L167" s="35">
        <v>342</v>
      </c>
      <c r="M167" s="35">
        <v>202</v>
      </c>
      <c r="N167" s="35">
        <v>14</v>
      </c>
      <c r="O167" s="35">
        <v>1345</v>
      </c>
      <c r="P167" s="35">
        <v>1126</v>
      </c>
      <c r="Q167" s="35">
        <v>539</v>
      </c>
    </row>
    <row r="168" spans="2:19" ht="17.25" customHeight="1" x14ac:dyDescent="0.25">
      <c r="B168" s="38" t="s">
        <v>98</v>
      </c>
      <c r="C168" s="34">
        <f t="shared" si="29"/>
        <v>2138</v>
      </c>
      <c r="D168" s="35">
        <v>1797</v>
      </c>
      <c r="E168" s="35">
        <v>341</v>
      </c>
      <c r="F168" s="35">
        <v>140</v>
      </c>
      <c r="G168" s="35">
        <v>272</v>
      </c>
      <c r="H168" s="35">
        <v>426</v>
      </c>
      <c r="I168" s="35">
        <v>310</v>
      </c>
      <c r="J168" s="35">
        <v>458</v>
      </c>
      <c r="K168" s="35">
        <v>297</v>
      </c>
      <c r="L168" s="35">
        <v>151</v>
      </c>
      <c r="M168" s="35">
        <v>84</v>
      </c>
      <c r="N168" s="35">
        <v>1</v>
      </c>
      <c r="O168" s="35">
        <v>882</v>
      </c>
      <c r="P168" s="35">
        <v>957</v>
      </c>
      <c r="Q168" s="35">
        <v>298</v>
      </c>
    </row>
    <row r="169" spans="2:19" ht="17.25" customHeight="1" thickBot="1" x14ac:dyDescent="0.3">
      <c r="B169" s="100" t="s">
        <v>99</v>
      </c>
      <c r="C169" s="101">
        <f t="shared" si="29"/>
        <v>2567</v>
      </c>
      <c r="D169" s="102">
        <v>2252</v>
      </c>
      <c r="E169" s="102">
        <v>315</v>
      </c>
      <c r="F169" s="102">
        <v>136</v>
      </c>
      <c r="G169" s="102">
        <v>382</v>
      </c>
      <c r="H169" s="102">
        <v>746</v>
      </c>
      <c r="I169" s="102">
        <v>364</v>
      </c>
      <c r="J169" s="102">
        <v>405</v>
      </c>
      <c r="K169" s="102">
        <v>299</v>
      </c>
      <c r="L169" s="102">
        <v>166</v>
      </c>
      <c r="M169" s="102">
        <v>69</v>
      </c>
      <c r="N169" s="102">
        <v>15</v>
      </c>
      <c r="O169" s="102">
        <v>778</v>
      </c>
      <c r="P169" s="102">
        <v>863</v>
      </c>
      <c r="Q169" s="102">
        <v>911</v>
      </c>
    </row>
    <row r="170" spans="2:19" ht="20.25" customHeight="1" x14ac:dyDescent="0.25">
      <c r="B170" s="114" t="s">
        <v>3</v>
      </c>
      <c r="C170" s="115">
        <f t="shared" ref="C170:M170" si="30">SUM(C145:C169)</f>
        <v>169528</v>
      </c>
      <c r="D170" s="116">
        <f t="shared" si="30"/>
        <v>141800</v>
      </c>
      <c r="E170" s="116">
        <f t="shared" si="30"/>
        <v>27728</v>
      </c>
      <c r="F170" s="115">
        <f t="shared" si="30"/>
        <v>11322</v>
      </c>
      <c r="G170" s="115">
        <f t="shared" si="30"/>
        <v>22093</v>
      </c>
      <c r="H170" s="115">
        <f t="shared" si="30"/>
        <v>30928</v>
      </c>
      <c r="I170" s="115">
        <f t="shared" si="30"/>
        <v>22185</v>
      </c>
      <c r="J170" s="115">
        <f t="shared" si="30"/>
        <v>32337</v>
      </c>
      <c r="K170" s="115">
        <f t="shared" si="30"/>
        <v>24646</v>
      </c>
      <c r="L170" s="115">
        <f t="shared" si="30"/>
        <v>15127</v>
      </c>
      <c r="M170" s="115">
        <f t="shared" si="30"/>
        <v>10890</v>
      </c>
      <c r="N170" s="116">
        <f>SUM(N145:N169)</f>
        <v>735</v>
      </c>
      <c r="O170" s="116">
        <f t="shared" ref="O170:Q170" si="31">SUM(O145:O169)</f>
        <v>73998</v>
      </c>
      <c r="P170" s="116">
        <f t="shared" si="31"/>
        <v>62615</v>
      </c>
      <c r="Q170" s="116">
        <f t="shared" si="31"/>
        <v>32180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0.83643999811240621</v>
      </c>
      <c r="E171" s="150">
        <f t="shared" ref="E171:Q171" si="32">E170/$C$170</f>
        <v>0.16356000188759379</v>
      </c>
      <c r="F171" s="150">
        <f t="shared" si="32"/>
        <v>6.6785427775942624E-2</v>
      </c>
      <c r="G171" s="150">
        <f t="shared" si="32"/>
        <v>0.13032065499504505</v>
      </c>
      <c r="H171" s="150">
        <f t="shared" si="32"/>
        <v>0.18243593978575812</v>
      </c>
      <c r="I171" s="150">
        <f t="shared" si="32"/>
        <v>0.13086333820961729</v>
      </c>
      <c r="J171" s="150">
        <f t="shared" si="32"/>
        <v>0.19074725119154359</v>
      </c>
      <c r="K171" s="150">
        <f t="shared" si="32"/>
        <v>0.14538011419942429</v>
      </c>
      <c r="L171" s="150">
        <f t="shared" si="32"/>
        <v>8.9230097682978626E-2</v>
      </c>
      <c r="M171" s="150">
        <f t="shared" si="32"/>
        <v>6.4237176159690434E-2</v>
      </c>
      <c r="N171" s="150">
        <f t="shared" si="32"/>
        <v>4.3355669859846159E-3</v>
      </c>
      <c r="O171" s="150">
        <f t="shared" si="32"/>
        <v>0.43649426643386341</v>
      </c>
      <c r="P171" s="150">
        <f t="shared" si="32"/>
        <v>0.36934901609173704</v>
      </c>
      <c r="Q171" s="150">
        <f t="shared" si="32"/>
        <v>0.18982115048841489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2251</v>
      </c>
      <c r="D177" s="148">
        <v>126</v>
      </c>
      <c r="E177" s="35">
        <v>850</v>
      </c>
      <c r="F177" s="35">
        <v>1275</v>
      </c>
      <c r="G177" s="35">
        <v>490</v>
      </c>
      <c r="H177" s="35">
        <v>1761</v>
      </c>
      <c r="I177" s="148">
        <v>258</v>
      </c>
      <c r="J177" s="148">
        <v>1993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8194</v>
      </c>
      <c r="D178" s="35">
        <v>1390</v>
      </c>
      <c r="E178" s="35">
        <v>3857</v>
      </c>
      <c r="F178" s="35">
        <v>2947</v>
      </c>
      <c r="G178" s="35">
        <v>1963</v>
      </c>
      <c r="H178" s="35">
        <v>6231</v>
      </c>
      <c r="I178" s="35">
        <v>909</v>
      </c>
      <c r="J178" s="35">
        <v>7285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3177</v>
      </c>
      <c r="D179" s="35">
        <v>590</v>
      </c>
      <c r="E179" s="35">
        <v>1811</v>
      </c>
      <c r="F179" s="35">
        <v>776</v>
      </c>
      <c r="G179" s="35">
        <v>545</v>
      </c>
      <c r="H179" s="35">
        <v>2632</v>
      </c>
      <c r="I179" s="35">
        <v>131</v>
      </c>
      <c r="J179" s="35">
        <v>3046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16013</v>
      </c>
      <c r="D180" s="35">
        <v>3374</v>
      </c>
      <c r="E180" s="35">
        <v>9555</v>
      </c>
      <c r="F180" s="35">
        <v>3084</v>
      </c>
      <c r="G180" s="35">
        <v>1816</v>
      </c>
      <c r="H180" s="35">
        <v>14197</v>
      </c>
      <c r="I180" s="35">
        <v>1417</v>
      </c>
      <c r="J180" s="35">
        <v>14596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5934</v>
      </c>
      <c r="D181" s="35">
        <v>612</v>
      </c>
      <c r="E181" s="35">
        <v>2613</v>
      </c>
      <c r="F181" s="35">
        <v>2709</v>
      </c>
      <c r="G181" s="35">
        <v>1465</v>
      </c>
      <c r="H181" s="35">
        <v>4469</v>
      </c>
      <c r="I181" s="35">
        <v>549</v>
      </c>
      <c r="J181" s="35">
        <v>5385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4126</v>
      </c>
      <c r="D182" s="35">
        <v>1026</v>
      </c>
      <c r="E182" s="35">
        <v>1935</v>
      </c>
      <c r="F182" s="35">
        <v>1165</v>
      </c>
      <c r="G182" s="35">
        <v>401</v>
      </c>
      <c r="H182" s="35">
        <v>3725</v>
      </c>
      <c r="I182" s="35">
        <v>513</v>
      </c>
      <c r="J182" s="35">
        <v>3613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4443</v>
      </c>
      <c r="D183" s="35">
        <v>716</v>
      </c>
      <c r="E183" s="35">
        <v>2520</v>
      </c>
      <c r="F183" s="35">
        <v>1207</v>
      </c>
      <c r="G183" s="35">
        <v>765</v>
      </c>
      <c r="H183" s="35">
        <v>3678</v>
      </c>
      <c r="I183" s="35">
        <v>480</v>
      </c>
      <c r="J183" s="35">
        <v>3963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11081</v>
      </c>
      <c r="D184" s="35">
        <v>3017</v>
      </c>
      <c r="E184" s="35">
        <v>6324</v>
      </c>
      <c r="F184" s="35">
        <v>1740</v>
      </c>
      <c r="G184" s="35">
        <v>1101</v>
      </c>
      <c r="H184" s="35">
        <v>9980</v>
      </c>
      <c r="I184" s="35">
        <v>791</v>
      </c>
      <c r="J184" s="35">
        <v>10290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2674</v>
      </c>
      <c r="D185" s="35">
        <v>693</v>
      </c>
      <c r="E185" s="35">
        <v>1147</v>
      </c>
      <c r="F185" s="35">
        <v>834</v>
      </c>
      <c r="G185" s="35">
        <v>1080</v>
      </c>
      <c r="H185" s="35">
        <v>1594</v>
      </c>
      <c r="I185" s="35">
        <v>539</v>
      </c>
      <c r="J185" s="35">
        <v>2135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5659</v>
      </c>
      <c r="D186" s="35">
        <v>1795</v>
      </c>
      <c r="E186" s="35">
        <v>2634</v>
      </c>
      <c r="F186" s="35">
        <v>1230</v>
      </c>
      <c r="G186" s="35">
        <v>1241</v>
      </c>
      <c r="H186" s="35">
        <v>4418</v>
      </c>
      <c r="I186" s="35">
        <v>351</v>
      </c>
      <c r="J186" s="35">
        <v>5308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6676</v>
      </c>
      <c r="D187" s="35">
        <v>1215</v>
      </c>
      <c r="E187" s="35">
        <v>2960</v>
      </c>
      <c r="F187" s="35">
        <v>2501</v>
      </c>
      <c r="G187" s="35">
        <v>477</v>
      </c>
      <c r="H187" s="35">
        <v>6199</v>
      </c>
      <c r="I187" s="35">
        <v>425</v>
      </c>
      <c r="J187" s="35">
        <v>6251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7212</v>
      </c>
      <c r="D188" s="35">
        <v>1837</v>
      </c>
      <c r="E188" s="35">
        <v>3440</v>
      </c>
      <c r="F188" s="35">
        <v>1935</v>
      </c>
      <c r="G188" s="35">
        <v>1381</v>
      </c>
      <c r="H188" s="35">
        <v>5831</v>
      </c>
      <c r="I188" s="35">
        <v>1199</v>
      </c>
      <c r="J188" s="35">
        <v>6013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8705</v>
      </c>
      <c r="D189" s="35">
        <v>1719</v>
      </c>
      <c r="E189" s="35">
        <v>3382</v>
      </c>
      <c r="F189" s="35">
        <v>3604</v>
      </c>
      <c r="G189" s="35">
        <v>2350</v>
      </c>
      <c r="H189" s="35">
        <v>6355</v>
      </c>
      <c r="I189" s="35">
        <v>747</v>
      </c>
      <c r="J189" s="35">
        <v>7958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3958</v>
      </c>
      <c r="D190" s="35">
        <v>564</v>
      </c>
      <c r="E190" s="35">
        <v>1893</v>
      </c>
      <c r="F190" s="35">
        <v>1501</v>
      </c>
      <c r="G190" s="35">
        <v>275</v>
      </c>
      <c r="H190" s="35">
        <v>3683</v>
      </c>
      <c r="I190" s="35">
        <v>294</v>
      </c>
      <c r="J190" s="35">
        <v>3664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44226</v>
      </c>
      <c r="D191" s="35">
        <v>6279</v>
      </c>
      <c r="E191" s="35">
        <v>24341</v>
      </c>
      <c r="F191" s="35">
        <v>13606</v>
      </c>
      <c r="G191" s="35">
        <v>6637</v>
      </c>
      <c r="H191" s="35">
        <v>37589</v>
      </c>
      <c r="I191" s="35">
        <v>3861</v>
      </c>
      <c r="J191" s="35">
        <v>40365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3514</v>
      </c>
      <c r="D192" s="35">
        <v>499</v>
      </c>
      <c r="E192" s="35">
        <v>1174</v>
      </c>
      <c r="F192" s="35">
        <v>1841</v>
      </c>
      <c r="G192" s="35">
        <v>890</v>
      </c>
      <c r="H192" s="35">
        <v>2624</v>
      </c>
      <c r="I192" s="35">
        <v>378</v>
      </c>
      <c r="J192" s="35">
        <v>3136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1465</v>
      </c>
      <c r="D193" s="35">
        <v>122</v>
      </c>
      <c r="E193" s="35">
        <v>1065</v>
      </c>
      <c r="F193" s="35">
        <v>278</v>
      </c>
      <c r="G193" s="35">
        <v>522</v>
      </c>
      <c r="H193" s="35">
        <v>943</v>
      </c>
      <c r="I193" s="35">
        <v>29</v>
      </c>
      <c r="J193" s="35">
        <v>1436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1772</v>
      </c>
      <c r="D194" s="35">
        <v>454</v>
      </c>
      <c r="E194" s="35">
        <v>899</v>
      </c>
      <c r="F194" s="35">
        <v>419</v>
      </c>
      <c r="G194" s="35">
        <v>270</v>
      </c>
      <c r="H194" s="35">
        <v>1502</v>
      </c>
      <c r="I194" s="35">
        <v>301</v>
      </c>
      <c r="J194" s="35">
        <v>1471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1450</v>
      </c>
      <c r="D195" s="35">
        <v>444</v>
      </c>
      <c r="E195" s="35">
        <v>602</v>
      </c>
      <c r="F195" s="35">
        <v>404</v>
      </c>
      <c r="G195" s="35">
        <v>386</v>
      </c>
      <c r="H195" s="35">
        <v>1064</v>
      </c>
      <c r="I195" s="35">
        <v>170</v>
      </c>
      <c r="J195" s="35">
        <v>1280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7467</v>
      </c>
      <c r="D196" s="35">
        <v>1681</v>
      </c>
      <c r="E196" s="35">
        <v>3842</v>
      </c>
      <c r="F196" s="35">
        <v>1944</v>
      </c>
      <c r="G196" s="35">
        <v>1081</v>
      </c>
      <c r="H196" s="35">
        <v>6386</v>
      </c>
      <c r="I196" s="35">
        <v>420</v>
      </c>
      <c r="J196" s="35">
        <v>7047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4966</v>
      </c>
      <c r="D197" s="35">
        <v>1093</v>
      </c>
      <c r="E197" s="35">
        <v>2860</v>
      </c>
      <c r="F197" s="35">
        <v>1013</v>
      </c>
      <c r="G197" s="35">
        <v>842</v>
      </c>
      <c r="H197" s="35">
        <v>4124</v>
      </c>
      <c r="I197" s="35">
        <v>688</v>
      </c>
      <c r="J197" s="35">
        <v>4278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6836</v>
      </c>
      <c r="D198" s="35">
        <v>1160</v>
      </c>
      <c r="E198" s="35">
        <v>3460</v>
      </c>
      <c r="F198" s="35">
        <v>2216</v>
      </c>
      <c r="G198" s="35">
        <v>925</v>
      </c>
      <c r="H198" s="35">
        <v>5911</v>
      </c>
      <c r="I198" s="35">
        <v>588</v>
      </c>
      <c r="J198" s="35">
        <v>6248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3024</v>
      </c>
      <c r="D199" s="35">
        <v>317</v>
      </c>
      <c r="E199" s="35">
        <v>1715</v>
      </c>
      <c r="F199" s="35">
        <v>992</v>
      </c>
      <c r="G199" s="35">
        <v>458</v>
      </c>
      <c r="H199" s="35">
        <v>2566</v>
      </c>
      <c r="I199" s="35">
        <v>369</v>
      </c>
      <c r="J199" s="35">
        <v>2655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2138</v>
      </c>
      <c r="D200" s="35">
        <v>226</v>
      </c>
      <c r="E200" s="35">
        <v>734</v>
      </c>
      <c r="F200" s="35">
        <v>1178</v>
      </c>
      <c r="G200" s="35">
        <v>291</v>
      </c>
      <c r="H200" s="35">
        <v>1847</v>
      </c>
      <c r="I200" s="35">
        <v>100</v>
      </c>
      <c r="J200" s="35">
        <v>2038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2567</v>
      </c>
      <c r="D201" s="102">
        <v>273</v>
      </c>
      <c r="E201" s="102">
        <v>1208</v>
      </c>
      <c r="F201" s="102">
        <v>1086</v>
      </c>
      <c r="G201" s="102">
        <v>549</v>
      </c>
      <c r="H201" s="102">
        <v>2018</v>
      </c>
      <c r="I201" s="102">
        <v>150</v>
      </c>
      <c r="J201" s="102">
        <v>2417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169528</v>
      </c>
      <c r="D202" s="116">
        <f t="shared" si="34"/>
        <v>31222</v>
      </c>
      <c r="E202" s="116">
        <f t="shared" si="34"/>
        <v>86821</v>
      </c>
      <c r="F202" s="116">
        <f t="shared" si="34"/>
        <v>51485</v>
      </c>
      <c r="G202" s="115">
        <f t="shared" si="34"/>
        <v>28201</v>
      </c>
      <c r="H202" s="115">
        <f t="shared" si="34"/>
        <v>141327</v>
      </c>
      <c r="I202" s="116">
        <f t="shared" si="34"/>
        <v>15657</v>
      </c>
      <c r="J202" s="116">
        <f t="shared" si="34"/>
        <v>153871</v>
      </c>
      <c r="K202" s="157"/>
      <c r="L202" s="162"/>
      <c r="M202" s="163">
        <v>0</v>
      </c>
      <c r="N202" s="164">
        <v>5000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0.18417016658015195</v>
      </c>
      <c r="E203" s="150">
        <f t="shared" ref="E203:J203" si="35">E202/$C$202</f>
        <v>0.51213368883016375</v>
      </c>
      <c r="F203" s="150">
        <f t="shared" si="35"/>
        <v>0.3036961445896843</v>
      </c>
      <c r="G203" s="150">
        <f t="shared" si="35"/>
        <v>0.1663501014581662</v>
      </c>
      <c r="H203" s="150">
        <f t="shared" si="35"/>
        <v>0.8336498985418338</v>
      </c>
      <c r="I203" s="150">
        <f t="shared" si="35"/>
        <v>9.2356424897362094E-2</v>
      </c>
      <c r="J203" s="150">
        <f t="shared" si="35"/>
        <v>0.90764357510263793</v>
      </c>
      <c r="K203" s="165"/>
      <c r="L203" s="166"/>
      <c r="M203" s="163">
        <v>5001</v>
      </c>
      <c r="N203" s="164">
        <v>9000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9001</v>
      </c>
      <c r="N204" s="164">
        <v>13000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13001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319</v>
      </c>
      <c r="D212" s="174">
        <f t="shared" ref="D212:D236" si="37">SUM(E212:G212)</f>
        <v>291</v>
      </c>
      <c r="E212" s="35">
        <v>219</v>
      </c>
      <c r="F212" s="35">
        <v>70</v>
      </c>
      <c r="G212" s="35">
        <v>2</v>
      </c>
      <c r="H212" s="174">
        <f t="shared" ref="H212:H235" si="38">SUM(I212:K212)</f>
        <v>28</v>
      </c>
      <c r="I212" s="35">
        <v>24</v>
      </c>
      <c r="J212" s="35">
        <v>4</v>
      </c>
      <c r="K212" s="35">
        <v>0</v>
      </c>
      <c r="L212" s="63"/>
      <c r="M212" s="175" t="s">
        <v>92</v>
      </c>
      <c r="N212" s="175">
        <v>90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397</v>
      </c>
      <c r="D213" s="174">
        <f t="shared" si="37"/>
        <v>384</v>
      </c>
      <c r="E213" s="35">
        <v>228</v>
      </c>
      <c r="F213" s="35">
        <v>148</v>
      </c>
      <c r="G213" s="35">
        <v>8</v>
      </c>
      <c r="H213" s="174">
        <f t="shared" si="38"/>
        <v>13</v>
      </c>
      <c r="I213" s="35">
        <v>10</v>
      </c>
      <c r="J213" s="35">
        <v>3</v>
      </c>
      <c r="K213" s="35">
        <v>0</v>
      </c>
      <c r="L213" s="63"/>
      <c r="M213" s="175" t="s">
        <v>98</v>
      </c>
      <c r="N213" s="175">
        <v>105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195</v>
      </c>
      <c r="D214" s="174">
        <f t="shared" si="37"/>
        <v>188</v>
      </c>
      <c r="E214" s="35">
        <v>97</v>
      </c>
      <c r="F214" s="35">
        <v>87</v>
      </c>
      <c r="G214" s="35">
        <v>4</v>
      </c>
      <c r="H214" s="174">
        <f t="shared" si="38"/>
        <v>7</v>
      </c>
      <c r="I214" s="35">
        <v>7</v>
      </c>
      <c r="J214" s="35">
        <v>0</v>
      </c>
      <c r="K214" s="35">
        <v>0</v>
      </c>
      <c r="L214" s="63"/>
      <c r="M214" s="175" t="s">
        <v>93</v>
      </c>
      <c r="N214" s="175">
        <v>136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1014</v>
      </c>
      <c r="D215" s="174">
        <f t="shared" si="37"/>
        <v>958</v>
      </c>
      <c r="E215" s="35">
        <v>492</v>
      </c>
      <c r="F215" s="35">
        <v>456</v>
      </c>
      <c r="G215" s="35">
        <v>10</v>
      </c>
      <c r="H215" s="174">
        <f t="shared" si="38"/>
        <v>56</v>
      </c>
      <c r="I215" s="35">
        <v>44</v>
      </c>
      <c r="J215" s="35">
        <v>12</v>
      </c>
      <c r="K215" s="35">
        <v>0</v>
      </c>
      <c r="L215" s="63"/>
      <c r="M215" s="175" t="s">
        <v>91</v>
      </c>
      <c r="N215" s="175">
        <v>151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488</v>
      </c>
      <c r="D216" s="174">
        <f t="shared" si="37"/>
        <v>445</v>
      </c>
      <c r="E216" s="35">
        <v>292</v>
      </c>
      <c r="F216" s="35">
        <v>152</v>
      </c>
      <c r="G216" s="35">
        <v>1</v>
      </c>
      <c r="H216" s="174">
        <f t="shared" si="38"/>
        <v>43</v>
      </c>
      <c r="I216" s="35">
        <v>32</v>
      </c>
      <c r="J216" s="35">
        <v>10</v>
      </c>
      <c r="K216" s="35">
        <v>1</v>
      </c>
      <c r="L216" s="63"/>
      <c r="M216" s="175" t="s">
        <v>83</v>
      </c>
      <c r="N216" s="175">
        <v>187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397</v>
      </c>
      <c r="D217" s="174">
        <f t="shared" si="37"/>
        <v>376</v>
      </c>
      <c r="E217" s="35">
        <v>286</v>
      </c>
      <c r="F217" s="35">
        <v>84</v>
      </c>
      <c r="G217" s="35">
        <v>6</v>
      </c>
      <c r="H217" s="174">
        <f t="shared" si="38"/>
        <v>21</v>
      </c>
      <c r="I217" s="35">
        <v>20</v>
      </c>
      <c r="J217" s="35">
        <v>1</v>
      </c>
      <c r="K217" s="35">
        <v>0</v>
      </c>
      <c r="L217" s="63"/>
      <c r="M217" s="175" t="s">
        <v>77</v>
      </c>
      <c r="N217" s="175">
        <v>195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292</v>
      </c>
      <c r="D218" s="174">
        <f t="shared" si="37"/>
        <v>274</v>
      </c>
      <c r="E218" s="35">
        <v>171</v>
      </c>
      <c r="F218" s="35">
        <v>103</v>
      </c>
      <c r="G218" s="35">
        <v>0</v>
      </c>
      <c r="H218" s="174">
        <f t="shared" si="38"/>
        <v>18</v>
      </c>
      <c r="I218" s="35">
        <v>14</v>
      </c>
      <c r="J218" s="35">
        <v>4</v>
      </c>
      <c r="K218" s="35">
        <v>0</v>
      </c>
      <c r="L218" s="63"/>
      <c r="M218" s="175" t="s">
        <v>97</v>
      </c>
      <c r="N218" s="175">
        <v>227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917</v>
      </c>
      <c r="D219" s="174">
        <f t="shared" si="37"/>
        <v>883</v>
      </c>
      <c r="E219" s="35">
        <v>470</v>
      </c>
      <c r="F219" s="35">
        <v>401</v>
      </c>
      <c r="G219" s="35">
        <v>12</v>
      </c>
      <c r="H219" s="174">
        <f t="shared" si="38"/>
        <v>34</v>
      </c>
      <c r="I219" s="35">
        <v>29</v>
      </c>
      <c r="J219" s="35">
        <v>5</v>
      </c>
      <c r="K219" s="35">
        <v>0</v>
      </c>
      <c r="L219" s="63"/>
      <c r="M219" s="175" t="s">
        <v>81</v>
      </c>
      <c r="N219" s="175">
        <v>292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187</v>
      </c>
      <c r="D220" s="174">
        <f t="shared" si="37"/>
        <v>180</v>
      </c>
      <c r="E220" s="35">
        <v>114</v>
      </c>
      <c r="F220" s="35">
        <v>66</v>
      </c>
      <c r="G220" s="35">
        <v>0</v>
      </c>
      <c r="H220" s="174">
        <f t="shared" si="38"/>
        <v>7</v>
      </c>
      <c r="I220" s="35">
        <v>7</v>
      </c>
      <c r="J220" s="35">
        <v>0</v>
      </c>
      <c r="K220" s="35">
        <v>0</v>
      </c>
      <c r="L220" s="63"/>
      <c r="M220" s="175" t="s">
        <v>75</v>
      </c>
      <c r="N220" s="175">
        <v>319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519</v>
      </c>
      <c r="D221" s="174">
        <f t="shared" si="37"/>
        <v>491</v>
      </c>
      <c r="E221" s="35">
        <v>362</v>
      </c>
      <c r="F221" s="35">
        <v>123</v>
      </c>
      <c r="G221" s="35">
        <v>6</v>
      </c>
      <c r="H221" s="174">
        <f t="shared" si="38"/>
        <v>28</v>
      </c>
      <c r="I221" s="35">
        <v>18</v>
      </c>
      <c r="J221" s="35">
        <v>10</v>
      </c>
      <c r="K221" s="35">
        <v>0</v>
      </c>
      <c r="L221" s="63"/>
      <c r="M221" s="175" t="s">
        <v>88</v>
      </c>
      <c r="N221" s="175">
        <v>323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409</v>
      </c>
      <c r="D222" s="174">
        <f t="shared" si="37"/>
        <v>387</v>
      </c>
      <c r="E222" s="35">
        <v>258</v>
      </c>
      <c r="F222" s="35">
        <v>126</v>
      </c>
      <c r="G222" s="35">
        <v>3</v>
      </c>
      <c r="H222" s="174">
        <f t="shared" si="38"/>
        <v>22</v>
      </c>
      <c r="I222" s="35">
        <v>18</v>
      </c>
      <c r="J222" s="35">
        <v>4</v>
      </c>
      <c r="K222" s="35">
        <v>0</v>
      </c>
      <c r="L222" s="63"/>
      <c r="M222" s="175" t="s">
        <v>90</v>
      </c>
      <c r="N222" s="175">
        <v>349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678</v>
      </c>
      <c r="D223" s="174">
        <f t="shared" si="37"/>
        <v>633</v>
      </c>
      <c r="E223" s="35">
        <v>427</v>
      </c>
      <c r="F223" s="35">
        <v>204</v>
      </c>
      <c r="G223" s="35">
        <v>2</v>
      </c>
      <c r="H223" s="174">
        <f t="shared" si="38"/>
        <v>45</v>
      </c>
      <c r="I223" s="35">
        <v>36</v>
      </c>
      <c r="J223" s="35">
        <v>9</v>
      </c>
      <c r="K223" s="35">
        <v>0</v>
      </c>
      <c r="L223" s="63"/>
      <c r="M223" s="175" t="s">
        <v>94</v>
      </c>
      <c r="N223" s="175">
        <v>364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670</v>
      </c>
      <c r="D224" s="174">
        <f t="shared" si="37"/>
        <v>641</v>
      </c>
      <c r="E224" s="35">
        <v>463</v>
      </c>
      <c r="F224" s="35">
        <v>174</v>
      </c>
      <c r="G224" s="35">
        <v>4</v>
      </c>
      <c r="H224" s="174">
        <f t="shared" si="38"/>
        <v>29</v>
      </c>
      <c r="I224" s="35">
        <v>28</v>
      </c>
      <c r="J224" s="35">
        <v>1</v>
      </c>
      <c r="K224" s="35">
        <v>0</v>
      </c>
      <c r="L224" s="63"/>
      <c r="M224" s="175" t="s">
        <v>95</v>
      </c>
      <c r="N224" s="175">
        <v>370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323</v>
      </c>
      <c r="D225" s="174">
        <f t="shared" si="37"/>
        <v>305</v>
      </c>
      <c r="E225" s="35">
        <v>210</v>
      </c>
      <c r="F225" s="35">
        <v>95</v>
      </c>
      <c r="G225" s="35">
        <v>0</v>
      </c>
      <c r="H225" s="174">
        <f t="shared" si="38"/>
        <v>18</v>
      </c>
      <c r="I225" s="35">
        <v>11</v>
      </c>
      <c r="J225" s="35">
        <v>7</v>
      </c>
      <c r="K225" s="35">
        <v>0</v>
      </c>
      <c r="L225" s="63"/>
      <c r="M225" s="175" t="s">
        <v>99</v>
      </c>
      <c r="N225" s="175">
        <v>373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3518</v>
      </c>
      <c r="D226" s="174">
        <f t="shared" si="37"/>
        <v>3287</v>
      </c>
      <c r="E226" s="35">
        <v>1816</v>
      </c>
      <c r="F226" s="35">
        <v>1451</v>
      </c>
      <c r="G226" s="35">
        <v>20</v>
      </c>
      <c r="H226" s="174">
        <f t="shared" si="38"/>
        <v>231</v>
      </c>
      <c r="I226" s="35">
        <v>172</v>
      </c>
      <c r="J226" s="35">
        <v>59</v>
      </c>
      <c r="K226" s="35">
        <v>0</v>
      </c>
      <c r="L226" s="63"/>
      <c r="M226" s="175" t="s">
        <v>76</v>
      </c>
      <c r="N226" s="175">
        <v>397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349</v>
      </c>
      <c r="D227" s="174">
        <f t="shared" si="37"/>
        <v>324</v>
      </c>
      <c r="E227" s="35">
        <v>260</v>
      </c>
      <c r="F227" s="35">
        <v>64</v>
      </c>
      <c r="G227" s="35">
        <v>0</v>
      </c>
      <c r="H227" s="174">
        <f t="shared" si="38"/>
        <v>25</v>
      </c>
      <c r="I227" s="35">
        <v>23</v>
      </c>
      <c r="J227" s="35">
        <v>2</v>
      </c>
      <c r="K227" s="35">
        <v>0</v>
      </c>
      <c r="L227" s="63"/>
      <c r="M227" s="175" t="s">
        <v>80</v>
      </c>
      <c r="N227" s="175">
        <v>397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151</v>
      </c>
      <c r="D228" s="174">
        <f t="shared" si="37"/>
        <v>145</v>
      </c>
      <c r="E228" s="35">
        <v>99</v>
      </c>
      <c r="F228" s="35">
        <v>44</v>
      </c>
      <c r="G228" s="35">
        <v>2</v>
      </c>
      <c r="H228" s="174">
        <f t="shared" si="38"/>
        <v>6</v>
      </c>
      <c r="I228" s="35">
        <v>5</v>
      </c>
      <c r="J228" s="35">
        <v>1</v>
      </c>
      <c r="K228" s="35">
        <v>0</v>
      </c>
      <c r="L228" s="63"/>
      <c r="M228" s="175" t="s">
        <v>85</v>
      </c>
      <c r="N228" s="175">
        <v>409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90</v>
      </c>
      <c r="D229" s="174">
        <f t="shared" si="37"/>
        <v>85</v>
      </c>
      <c r="E229" s="35">
        <v>45</v>
      </c>
      <c r="F229" s="35">
        <v>38</v>
      </c>
      <c r="G229" s="35">
        <v>2</v>
      </c>
      <c r="H229" s="174">
        <f t="shared" si="38"/>
        <v>5</v>
      </c>
      <c r="I229" s="35">
        <v>4</v>
      </c>
      <c r="J229" s="35">
        <v>1</v>
      </c>
      <c r="K229" s="35">
        <v>0</v>
      </c>
      <c r="L229" s="63"/>
      <c r="M229" s="175" t="s">
        <v>79</v>
      </c>
      <c r="N229" s="175">
        <v>488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136</v>
      </c>
      <c r="D230" s="174">
        <f t="shared" si="37"/>
        <v>130</v>
      </c>
      <c r="E230" s="35">
        <v>90</v>
      </c>
      <c r="F230" s="35">
        <v>40</v>
      </c>
      <c r="G230" s="35">
        <v>0</v>
      </c>
      <c r="H230" s="174">
        <f t="shared" si="38"/>
        <v>6</v>
      </c>
      <c r="I230" s="35">
        <v>6</v>
      </c>
      <c r="J230" s="35">
        <v>0</v>
      </c>
      <c r="K230" s="35">
        <v>0</v>
      </c>
      <c r="L230" s="63"/>
      <c r="M230" s="175" t="s">
        <v>84</v>
      </c>
      <c r="N230" s="175">
        <v>519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364</v>
      </c>
      <c r="D231" s="174">
        <f t="shared" si="37"/>
        <v>328</v>
      </c>
      <c r="E231" s="35">
        <v>206</v>
      </c>
      <c r="F231" s="35">
        <v>117</v>
      </c>
      <c r="G231" s="35">
        <v>5</v>
      </c>
      <c r="H231" s="174">
        <f t="shared" si="38"/>
        <v>36</v>
      </c>
      <c r="I231" s="35">
        <v>30</v>
      </c>
      <c r="J231" s="35">
        <v>6</v>
      </c>
      <c r="K231" s="35">
        <v>0</v>
      </c>
      <c r="L231" s="63"/>
      <c r="M231" s="175" t="s">
        <v>96</v>
      </c>
      <c r="N231" s="175">
        <v>608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370</v>
      </c>
      <c r="D232" s="174">
        <f t="shared" si="37"/>
        <v>363</v>
      </c>
      <c r="E232" s="35">
        <v>208</v>
      </c>
      <c r="F232" s="35">
        <v>147</v>
      </c>
      <c r="G232" s="35">
        <v>8</v>
      </c>
      <c r="H232" s="174">
        <f t="shared" si="38"/>
        <v>7</v>
      </c>
      <c r="I232" s="35">
        <v>6</v>
      </c>
      <c r="J232" s="35">
        <v>1</v>
      </c>
      <c r="K232" s="35">
        <v>0</v>
      </c>
      <c r="L232" s="63"/>
      <c r="M232" s="175" t="s">
        <v>87</v>
      </c>
      <c r="N232" s="175">
        <v>670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608</v>
      </c>
      <c r="D233" s="174">
        <f t="shared" si="37"/>
        <v>564</v>
      </c>
      <c r="E233" s="35">
        <v>465</v>
      </c>
      <c r="F233" s="35">
        <v>94</v>
      </c>
      <c r="G233" s="35">
        <v>5</v>
      </c>
      <c r="H233" s="174">
        <f t="shared" si="38"/>
        <v>44</v>
      </c>
      <c r="I233" s="35">
        <v>39</v>
      </c>
      <c r="J233" s="35">
        <v>2</v>
      </c>
      <c r="K233" s="35">
        <v>3</v>
      </c>
      <c r="L233" s="63"/>
      <c r="M233" s="175" t="s">
        <v>86</v>
      </c>
      <c r="N233" s="175">
        <v>678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227</v>
      </c>
      <c r="D234" s="174">
        <f t="shared" si="37"/>
        <v>218</v>
      </c>
      <c r="E234" s="35">
        <v>129</v>
      </c>
      <c r="F234" s="35">
        <v>88</v>
      </c>
      <c r="G234" s="35">
        <v>1</v>
      </c>
      <c r="H234" s="174">
        <f t="shared" si="38"/>
        <v>9</v>
      </c>
      <c r="I234" s="35">
        <v>7</v>
      </c>
      <c r="J234" s="35">
        <v>1</v>
      </c>
      <c r="K234" s="35">
        <v>1</v>
      </c>
      <c r="L234" s="63"/>
      <c r="M234" s="175" t="s">
        <v>82</v>
      </c>
      <c r="N234" s="175">
        <v>917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105</v>
      </c>
      <c r="D235" s="174">
        <f t="shared" si="37"/>
        <v>100</v>
      </c>
      <c r="E235" s="35">
        <v>74</v>
      </c>
      <c r="F235" s="35">
        <v>26</v>
      </c>
      <c r="G235" s="35">
        <v>0</v>
      </c>
      <c r="H235" s="174">
        <f t="shared" si="38"/>
        <v>5</v>
      </c>
      <c r="I235" s="35">
        <v>5</v>
      </c>
      <c r="J235" s="35">
        <v>0</v>
      </c>
      <c r="K235" s="35">
        <v>0</v>
      </c>
      <c r="L235" s="63"/>
      <c r="M235" s="175" t="s">
        <v>78</v>
      </c>
      <c r="N235" s="175">
        <v>1014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373</v>
      </c>
      <c r="D236" s="177">
        <f t="shared" si="37"/>
        <v>346</v>
      </c>
      <c r="E236" s="102">
        <v>287</v>
      </c>
      <c r="F236" s="102">
        <v>59</v>
      </c>
      <c r="G236" s="102">
        <v>0</v>
      </c>
      <c r="H236" s="177">
        <f>SUM(I236:K236)</f>
        <v>27</v>
      </c>
      <c r="I236" s="102">
        <v>22</v>
      </c>
      <c r="J236" s="102">
        <v>5</v>
      </c>
      <c r="K236" s="102">
        <v>0</v>
      </c>
      <c r="L236" s="63"/>
      <c r="M236" s="175" t="s">
        <v>89</v>
      </c>
      <c r="N236" s="175">
        <v>3518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13096</v>
      </c>
      <c r="D237" s="116">
        <f t="shared" ref="D237:G237" si="39">SUM(D212:D236)</f>
        <v>12326</v>
      </c>
      <c r="E237" s="116">
        <f t="shared" si="39"/>
        <v>7768</v>
      </c>
      <c r="F237" s="116">
        <f t="shared" si="39"/>
        <v>4457</v>
      </c>
      <c r="G237" s="116">
        <f t="shared" si="39"/>
        <v>101</v>
      </c>
      <c r="H237" s="115">
        <f>SUM(H212:H236)</f>
        <v>770</v>
      </c>
      <c r="I237" s="115">
        <f t="shared" ref="I237:K237" si="40">SUM(I212:I236)</f>
        <v>617</v>
      </c>
      <c r="J237" s="115">
        <f t="shared" si="40"/>
        <v>148</v>
      </c>
      <c r="K237" s="115">
        <f t="shared" si="40"/>
        <v>5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2021</v>
      </c>
      <c r="E242" s="142">
        <v>2022</v>
      </c>
      <c r="F242" s="95">
        <v>2023</v>
      </c>
      <c r="G242" s="95">
        <v>2024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9544</v>
      </c>
      <c r="D243" s="148">
        <v>1720</v>
      </c>
      <c r="E243" s="148">
        <v>1737</v>
      </c>
      <c r="F243" s="148">
        <v>1777</v>
      </c>
      <c r="G243" s="148">
        <v>2059</v>
      </c>
      <c r="H243" s="148">
        <f>C177</f>
        <v>2251</v>
      </c>
      <c r="J243" s="175" t="s">
        <v>91</v>
      </c>
      <c r="K243" s="175">
        <v>6384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41606</v>
      </c>
      <c r="D244" s="35">
        <v>8310</v>
      </c>
      <c r="E244" s="35">
        <v>7854</v>
      </c>
      <c r="F244" s="35">
        <v>8624</v>
      </c>
      <c r="G244" s="35">
        <v>8624</v>
      </c>
      <c r="H244" s="35">
        <f t="shared" ref="H244:H266" si="42">C178</f>
        <v>8194</v>
      </c>
      <c r="J244" s="175" t="s">
        <v>93</v>
      </c>
      <c r="K244" s="175">
        <v>7237</v>
      </c>
      <c r="P244" s="183"/>
    </row>
    <row r="245" spans="2:18" ht="17.25" customHeight="1" x14ac:dyDescent="0.25">
      <c r="B245" s="38" t="s">
        <v>77</v>
      </c>
      <c r="C245" s="34">
        <f t="shared" si="41"/>
        <v>16310</v>
      </c>
      <c r="D245" s="35">
        <v>3823</v>
      </c>
      <c r="E245" s="35">
        <v>3135</v>
      </c>
      <c r="F245" s="35">
        <v>3015</v>
      </c>
      <c r="G245" s="35">
        <v>3160</v>
      </c>
      <c r="H245" s="35">
        <f t="shared" si="42"/>
        <v>3177</v>
      </c>
      <c r="J245" s="175" t="s">
        <v>92</v>
      </c>
      <c r="K245" s="175">
        <v>8139</v>
      </c>
      <c r="P245" s="183"/>
    </row>
    <row r="246" spans="2:18" ht="17.25" customHeight="1" x14ac:dyDescent="0.25">
      <c r="B246" s="38" t="s">
        <v>78</v>
      </c>
      <c r="C246" s="34">
        <f t="shared" si="41"/>
        <v>79530</v>
      </c>
      <c r="D246" s="35">
        <v>15159</v>
      </c>
      <c r="E246" s="35">
        <v>14932</v>
      </c>
      <c r="F246" s="35">
        <v>17226</v>
      </c>
      <c r="G246" s="35">
        <v>16200</v>
      </c>
      <c r="H246" s="35">
        <f t="shared" si="42"/>
        <v>16013</v>
      </c>
      <c r="J246" s="175" t="s">
        <v>75</v>
      </c>
      <c r="K246" s="175">
        <v>9544</v>
      </c>
      <c r="P246" s="183"/>
    </row>
    <row r="247" spans="2:18" ht="17.25" customHeight="1" x14ac:dyDescent="0.25">
      <c r="B247" s="38" t="s">
        <v>79</v>
      </c>
      <c r="C247" s="34">
        <f t="shared" si="41"/>
        <v>25528</v>
      </c>
      <c r="D247" s="35">
        <v>4924</v>
      </c>
      <c r="E247" s="35">
        <v>4380</v>
      </c>
      <c r="F247" s="35">
        <v>4985</v>
      </c>
      <c r="G247" s="35">
        <v>5305</v>
      </c>
      <c r="H247" s="35">
        <f t="shared" si="42"/>
        <v>5934</v>
      </c>
      <c r="J247" s="175" t="s">
        <v>98</v>
      </c>
      <c r="K247" s="175">
        <v>10142</v>
      </c>
      <c r="P247" s="183"/>
    </row>
    <row r="248" spans="2:18" ht="17.25" customHeight="1" x14ac:dyDescent="0.25">
      <c r="B248" s="38" t="s">
        <v>80</v>
      </c>
      <c r="C248" s="34">
        <f t="shared" si="41"/>
        <v>18692</v>
      </c>
      <c r="D248" s="35">
        <v>3587</v>
      </c>
      <c r="E248" s="35">
        <v>3025</v>
      </c>
      <c r="F248" s="35">
        <v>3537</v>
      </c>
      <c r="G248" s="35">
        <v>4417</v>
      </c>
      <c r="H248" s="35">
        <f t="shared" si="42"/>
        <v>4126</v>
      </c>
      <c r="J248" s="175" t="s">
        <v>83</v>
      </c>
      <c r="K248" s="175">
        <v>12625</v>
      </c>
      <c r="P248" s="183"/>
    </row>
    <row r="249" spans="2:18" ht="17.25" customHeight="1" x14ac:dyDescent="0.25">
      <c r="B249" s="38" t="s">
        <v>81</v>
      </c>
      <c r="C249" s="34">
        <f t="shared" si="41"/>
        <v>19207</v>
      </c>
      <c r="D249" s="35">
        <v>3597</v>
      </c>
      <c r="E249" s="35">
        <v>3443</v>
      </c>
      <c r="F249" s="35">
        <v>3710</v>
      </c>
      <c r="G249" s="35">
        <v>4014</v>
      </c>
      <c r="H249" s="35">
        <f t="shared" si="42"/>
        <v>4443</v>
      </c>
      <c r="J249" s="175" t="s">
        <v>99</v>
      </c>
      <c r="K249" s="175">
        <v>13368</v>
      </c>
      <c r="P249" s="183"/>
    </row>
    <row r="250" spans="2:18" ht="17.25" customHeight="1" x14ac:dyDescent="0.25">
      <c r="B250" s="38" t="s">
        <v>82</v>
      </c>
      <c r="C250" s="34">
        <f t="shared" si="41"/>
        <v>54002</v>
      </c>
      <c r="D250" s="35">
        <v>11408</v>
      </c>
      <c r="E250" s="35">
        <v>10079</v>
      </c>
      <c r="F250" s="35">
        <v>10462</v>
      </c>
      <c r="G250" s="35">
        <v>10972</v>
      </c>
      <c r="H250" s="35">
        <f t="shared" si="42"/>
        <v>11081</v>
      </c>
      <c r="J250" s="175" t="s">
        <v>97</v>
      </c>
      <c r="K250" s="175">
        <v>14130</v>
      </c>
      <c r="P250" s="183"/>
    </row>
    <row r="251" spans="2:18" ht="17.25" customHeight="1" x14ac:dyDescent="0.25">
      <c r="B251" s="38" t="s">
        <v>83</v>
      </c>
      <c r="C251" s="34">
        <f t="shared" si="41"/>
        <v>12625</v>
      </c>
      <c r="D251" s="35">
        <v>2066</v>
      </c>
      <c r="E251" s="35">
        <v>2407</v>
      </c>
      <c r="F251" s="35">
        <v>2657</v>
      </c>
      <c r="G251" s="35">
        <v>2821</v>
      </c>
      <c r="H251" s="35">
        <f t="shared" si="42"/>
        <v>2674</v>
      </c>
      <c r="J251" s="175" t="s">
        <v>90</v>
      </c>
      <c r="K251" s="175">
        <v>15378</v>
      </c>
      <c r="P251" s="183"/>
    </row>
    <row r="252" spans="2:18" ht="17.25" customHeight="1" x14ac:dyDescent="0.25">
      <c r="B252" s="38" t="s">
        <v>84</v>
      </c>
      <c r="C252" s="34">
        <f t="shared" si="41"/>
        <v>26544</v>
      </c>
      <c r="D252" s="35">
        <v>5792</v>
      </c>
      <c r="E252" s="35">
        <v>4775</v>
      </c>
      <c r="F252" s="35">
        <v>4861</v>
      </c>
      <c r="G252" s="35">
        <v>5457</v>
      </c>
      <c r="H252" s="35">
        <f t="shared" si="42"/>
        <v>5659</v>
      </c>
      <c r="J252" s="175" t="s">
        <v>77</v>
      </c>
      <c r="K252" s="175">
        <v>16310</v>
      </c>
      <c r="P252" s="183"/>
    </row>
    <row r="253" spans="2:18" ht="17.25" customHeight="1" x14ac:dyDescent="0.25">
      <c r="B253" s="38" t="s">
        <v>85</v>
      </c>
      <c r="C253" s="34">
        <f t="shared" si="41"/>
        <v>31038</v>
      </c>
      <c r="D253" s="35">
        <v>5981</v>
      </c>
      <c r="E253" s="35">
        <v>5786</v>
      </c>
      <c r="F253" s="35">
        <v>6168</v>
      </c>
      <c r="G253" s="35">
        <v>6427</v>
      </c>
      <c r="H253" s="35">
        <f t="shared" si="42"/>
        <v>6676</v>
      </c>
      <c r="J253" s="175" t="s">
        <v>80</v>
      </c>
      <c r="K253" s="175">
        <v>18692</v>
      </c>
      <c r="P253" s="183"/>
    </row>
    <row r="254" spans="2:18" ht="17.25" customHeight="1" x14ac:dyDescent="0.25">
      <c r="B254" s="38" t="s">
        <v>86</v>
      </c>
      <c r="C254" s="34">
        <f t="shared" si="41"/>
        <v>36362</v>
      </c>
      <c r="D254" s="35">
        <v>7723</v>
      </c>
      <c r="E254" s="35">
        <v>7183</v>
      </c>
      <c r="F254" s="35">
        <v>7259</v>
      </c>
      <c r="G254" s="35">
        <v>6985</v>
      </c>
      <c r="H254" s="35">
        <f t="shared" si="42"/>
        <v>7212</v>
      </c>
      <c r="J254" s="175" t="s">
        <v>81</v>
      </c>
      <c r="K254" s="175">
        <v>19207</v>
      </c>
      <c r="P254" s="183"/>
    </row>
    <row r="255" spans="2:18" ht="17.25" customHeight="1" x14ac:dyDescent="0.25">
      <c r="B255" s="38" t="s">
        <v>87</v>
      </c>
      <c r="C255" s="34">
        <f t="shared" si="41"/>
        <v>39982</v>
      </c>
      <c r="D255" s="35">
        <v>7543</v>
      </c>
      <c r="E255" s="35">
        <v>7290</v>
      </c>
      <c r="F255" s="35">
        <v>8055</v>
      </c>
      <c r="G255" s="35">
        <v>8389</v>
      </c>
      <c r="H255" s="35">
        <f t="shared" si="42"/>
        <v>8705</v>
      </c>
      <c r="J255" s="175" t="s">
        <v>88</v>
      </c>
      <c r="K255" s="175">
        <v>19833</v>
      </c>
      <c r="P255" s="183"/>
    </row>
    <row r="256" spans="2:18" ht="17.25" customHeight="1" x14ac:dyDescent="0.25">
      <c r="B256" s="38" t="s">
        <v>88</v>
      </c>
      <c r="C256" s="34">
        <f t="shared" si="41"/>
        <v>19833</v>
      </c>
      <c r="D256" s="35">
        <v>4222</v>
      </c>
      <c r="E256" s="35">
        <v>3848</v>
      </c>
      <c r="F256" s="35">
        <v>4040</v>
      </c>
      <c r="G256" s="35">
        <v>3765</v>
      </c>
      <c r="H256" s="35">
        <f t="shared" si="42"/>
        <v>3958</v>
      </c>
      <c r="J256" s="175" t="s">
        <v>95</v>
      </c>
      <c r="K256" s="175">
        <v>24277</v>
      </c>
      <c r="P256" s="183"/>
    </row>
    <row r="257" spans="2:18" ht="17.25" customHeight="1" x14ac:dyDescent="0.25">
      <c r="B257" s="38" t="s">
        <v>89</v>
      </c>
      <c r="C257" s="34">
        <f t="shared" si="41"/>
        <v>220622</v>
      </c>
      <c r="D257" s="35">
        <v>44463</v>
      </c>
      <c r="E257" s="35">
        <v>41440</v>
      </c>
      <c r="F257" s="35">
        <v>46524</v>
      </c>
      <c r="G257" s="35">
        <v>43969</v>
      </c>
      <c r="H257" s="35">
        <f t="shared" si="42"/>
        <v>44226</v>
      </c>
      <c r="J257" s="175" t="s">
        <v>79</v>
      </c>
      <c r="K257" s="175">
        <v>25528</v>
      </c>
      <c r="P257" s="183"/>
    </row>
    <row r="258" spans="2:18" ht="17.25" customHeight="1" x14ac:dyDescent="0.25">
      <c r="B258" s="38" t="s">
        <v>90</v>
      </c>
      <c r="C258" s="34">
        <f t="shared" si="41"/>
        <v>15378</v>
      </c>
      <c r="D258" s="35">
        <v>2531</v>
      </c>
      <c r="E258" s="35">
        <v>2802</v>
      </c>
      <c r="F258" s="35">
        <v>3036</v>
      </c>
      <c r="G258" s="35">
        <v>3495</v>
      </c>
      <c r="H258" s="35">
        <f t="shared" si="42"/>
        <v>3514</v>
      </c>
      <c r="J258" s="175" t="s">
        <v>84</v>
      </c>
      <c r="K258" s="175">
        <v>26544</v>
      </c>
      <c r="P258" s="183"/>
    </row>
    <row r="259" spans="2:18" ht="17.25" customHeight="1" x14ac:dyDescent="0.25">
      <c r="B259" s="38" t="s">
        <v>91</v>
      </c>
      <c r="C259" s="34">
        <f t="shared" si="41"/>
        <v>6384</v>
      </c>
      <c r="D259" s="35">
        <v>1225</v>
      </c>
      <c r="E259" s="35">
        <v>1188</v>
      </c>
      <c r="F259" s="35">
        <v>1103</v>
      </c>
      <c r="G259" s="35">
        <v>1403</v>
      </c>
      <c r="H259" s="35">
        <f t="shared" si="42"/>
        <v>1465</v>
      </c>
      <c r="J259" s="175" t="s">
        <v>85</v>
      </c>
      <c r="K259" s="175">
        <v>31038</v>
      </c>
      <c r="P259" s="183"/>
    </row>
    <row r="260" spans="2:18" ht="17.25" customHeight="1" x14ac:dyDescent="0.25">
      <c r="B260" s="38" t="s">
        <v>92</v>
      </c>
      <c r="C260" s="34">
        <f t="shared" si="41"/>
        <v>8139</v>
      </c>
      <c r="D260" s="35">
        <v>1536</v>
      </c>
      <c r="E260" s="35">
        <v>1453</v>
      </c>
      <c r="F260" s="35">
        <v>1714</v>
      </c>
      <c r="G260" s="35">
        <v>1664</v>
      </c>
      <c r="H260" s="35">
        <f t="shared" si="42"/>
        <v>1772</v>
      </c>
      <c r="J260" s="175" t="s">
        <v>96</v>
      </c>
      <c r="K260" s="175">
        <v>33943</v>
      </c>
      <c r="P260" s="183"/>
    </row>
    <row r="261" spans="2:18" ht="17.25" customHeight="1" x14ac:dyDescent="0.25">
      <c r="B261" s="38" t="s">
        <v>93</v>
      </c>
      <c r="C261" s="34">
        <f t="shared" si="41"/>
        <v>7237</v>
      </c>
      <c r="D261" s="35">
        <v>1543</v>
      </c>
      <c r="E261" s="35">
        <v>1548</v>
      </c>
      <c r="F261" s="35">
        <v>1340</v>
      </c>
      <c r="G261" s="35">
        <v>1356</v>
      </c>
      <c r="H261" s="35">
        <f t="shared" si="42"/>
        <v>1450</v>
      </c>
      <c r="J261" s="175" t="s">
        <v>86</v>
      </c>
      <c r="K261" s="175">
        <v>36362</v>
      </c>
      <c r="P261" s="183"/>
    </row>
    <row r="262" spans="2:18" ht="17.25" customHeight="1" x14ac:dyDescent="0.25">
      <c r="B262" s="38" t="s">
        <v>94</v>
      </c>
      <c r="C262" s="34">
        <f t="shared" si="41"/>
        <v>37909</v>
      </c>
      <c r="D262" s="35">
        <v>7425</v>
      </c>
      <c r="E262" s="35">
        <v>7830</v>
      </c>
      <c r="F262" s="35">
        <v>7658</v>
      </c>
      <c r="G262" s="35">
        <v>7529</v>
      </c>
      <c r="H262" s="35">
        <f t="shared" si="42"/>
        <v>7467</v>
      </c>
      <c r="J262" s="175" t="s">
        <v>94</v>
      </c>
      <c r="K262" s="175">
        <v>37909</v>
      </c>
      <c r="P262" s="183"/>
    </row>
    <row r="263" spans="2:18" ht="17.25" customHeight="1" x14ac:dyDescent="0.25">
      <c r="B263" s="38" t="s">
        <v>95</v>
      </c>
      <c r="C263" s="34">
        <f t="shared" si="41"/>
        <v>24277</v>
      </c>
      <c r="D263" s="35">
        <v>5069</v>
      </c>
      <c r="E263" s="35">
        <v>4551</v>
      </c>
      <c r="F263" s="35">
        <v>4511</v>
      </c>
      <c r="G263" s="35">
        <v>5180</v>
      </c>
      <c r="H263" s="35">
        <f t="shared" si="42"/>
        <v>4966</v>
      </c>
      <c r="J263" s="175" t="s">
        <v>87</v>
      </c>
      <c r="K263" s="175">
        <v>39982</v>
      </c>
      <c r="P263" s="183"/>
    </row>
    <row r="264" spans="2:18" ht="17.25" customHeight="1" x14ac:dyDescent="0.25">
      <c r="B264" s="38" t="s">
        <v>96</v>
      </c>
      <c r="C264" s="34">
        <f t="shared" si="41"/>
        <v>33943</v>
      </c>
      <c r="D264" s="35">
        <v>7032</v>
      </c>
      <c r="E264" s="35">
        <v>6257</v>
      </c>
      <c r="F264" s="35">
        <v>6424</v>
      </c>
      <c r="G264" s="35">
        <v>7394</v>
      </c>
      <c r="H264" s="35">
        <f t="shared" si="42"/>
        <v>6836</v>
      </c>
      <c r="J264" s="175" t="s">
        <v>76</v>
      </c>
      <c r="K264" s="175">
        <v>41606</v>
      </c>
      <c r="P264" s="183"/>
    </row>
    <row r="265" spans="2:18" ht="17.25" customHeight="1" x14ac:dyDescent="0.25">
      <c r="B265" s="38" t="s">
        <v>97</v>
      </c>
      <c r="C265" s="34">
        <f t="shared" si="41"/>
        <v>14130</v>
      </c>
      <c r="D265" s="35">
        <v>2597</v>
      </c>
      <c r="E265" s="35">
        <v>2788</v>
      </c>
      <c r="F265" s="35">
        <v>2698</v>
      </c>
      <c r="G265" s="35">
        <v>3023</v>
      </c>
      <c r="H265" s="35">
        <f t="shared" si="42"/>
        <v>3024</v>
      </c>
      <c r="J265" s="175" t="s">
        <v>82</v>
      </c>
      <c r="K265" s="175">
        <v>54002</v>
      </c>
      <c r="P265" s="183"/>
    </row>
    <row r="266" spans="2:18" ht="17.25" customHeight="1" x14ac:dyDescent="0.25">
      <c r="B266" s="38" t="s">
        <v>98</v>
      </c>
      <c r="C266" s="34">
        <f t="shared" si="41"/>
        <v>10142</v>
      </c>
      <c r="D266" s="35">
        <v>2165</v>
      </c>
      <c r="E266" s="35">
        <v>1818</v>
      </c>
      <c r="F266" s="35">
        <v>1999</v>
      </c>
      <c r="G266" s="35">
        <v>2022</v>
      </c>
      <c r="H266" s="35">
        <f t="shared" si="42"/>
        <v>2138</v>
      </c>
      <c r="J266" s="175" t="s">
        <v>78</v>
      </c>
      <c r="K266" s="175">
        <v>79530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13368</v>
      </c>
      <c r="D267" s="102">
        <v>2356</v>
      </c>
      <c r="E267" s="102">
        <v>2653</v>
      </c>
      <c r="F267" s="102">
        <v>2930</v>
      </c>
      <c r="G267" s="102">
        <v>2862</v>
      </c>
      <c r="H267" s="102">
        <f>C201</f>
        <v>2567</v>
      </c>
      <c r="J267" s="175" t="s">
        <v>89</v>
      </c>
      <c r="K267" s="175">
        <v>220622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822332</v>
      </c>
      <c r="D268" s="116">
        <f t="shared" si="43"/>
        <v>163797</v>
      </c>
      <c r="E268" s="116">
        <f t="shared" si="43"/>
        <v>154202</v>
      </c>
      <c r="F268" s="116">
        <f t="shared" si="43"/>
        <v>166313</v>
      </c>
      <c r="G268" s="116">
        <f t="shared" si="43"/>
        <v>168492</v>
      </c>
      <c r="H268" s="116">
        <f t="shared" si="43"/>
        <v>169528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</v>
      </c>
      <c r="D269" s="150">
        <f t="shared" ref="D269:E269" si="44">D268/$C$268</f>
        <v>0.19918597354839651</v>
      </c>
      <c r="E269" s="150">
        <f t="shared" si="44"/>
        <v>0.18751793679438475</v>
      </c>
      <c r="F269" s="150">
        <f>F268/$C$268</f>
        <v>0.202245565051585</v>
      </c>
      <c r="G269" s="150">
        <f>G268/$C$268</f>
        <v>0.2048953464051016</v>
      </c>
      <c r="H269" s="150">
        <f>H268/$C$268</f>
        <v>0.20615517820053214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122302</v>
      </c>
      <c r="E278" s="60">
        <v>20545</v>
      </c>
      <c r="F278" s="35">
        <v>101757</v>
      </c>
      <c r="J278" s="157"/>
      <c r="K278" s="38" t="s">
        <v>117</v>
      </c>
      <c r="L278" s="186"/>
      <c r="M278" s="34">
        <f>SUM(N278:O278)</f>
        <v>162905</v>
      </c>
      <c r="N278" s="187">
        <v>135556</v>
      </c>
      <c r="O278" s="35">
        <v>27349</v>
      </c>
    </row>
    <row r="279" spans="2:18" ht="23.25" customHeight="1" x14ac:dyDescent="0.25">
      <c r="B279" s="38" t="s">
        <v>118</v>
      </c>
      <c r="C279" s="34"/>
      <c r="D279" s="34">
        <f t="shared" si="45"/>
        <v>43686</v>
      </c>
      <c r="E279" s="35">
        <v>2255</v>
      </c>
      <c r="F279" s="35">
        <v>41431</v>
      </c>
      <c r="J279" s="157"/>
      <c r="K279" s="38" t="s">
        <v>118</v>
      </c>
      <c r="L279" s="34"/>
      <c r="M279" s="34">
        <f>SUM(N279:O279)</f>
        <v>6201</v>
      </c>
      <c r="N279" s="35">
        <v>5869</v>
      </c>
      <c r="O279" s="35">
        <v>332</v>
      </c>
    </row>
    <row r="280" spans="2:18" ht="23.25" customHeight="1" x14ac:dyDescent="0.25">
      <c r="B280" s="38" t="s">
        <v>119</v>
      </c>
      <c r="C280" s="34"/>
      <c r="D280" s="34">
        <f t="shared" si="45"/>
        <v>1986</v>
      </c>
      <c r="E280" s="35">
        <v>79</v>
      </c>
      <c r="F280" s="35">
        <v>1907</v>
      </c>
      <c r="J280" s="157"/>
      <c r="K280" s="38" t="s">
        <v>119</v>
      </c>
      <c r="L280" s="34"/>
      <c r="M280" s="34">
        <f>SUM(N280:O280)</f>
        <v>232</v>
      </c>
      <c r="N280" s="35">
        <v>201</v>
      </c>
      <c r="O280" s="35">
        <v>31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1554</v>
      </c>
      <c r="E281" s="102">
        <v>59</v>
      </c>
      <c r="F281" s="102">
        <v>1495</v>
      </c>
      <c r="J281" s="157"/>
      <c r="K281" s="100" t="s">
        <v>120</v>
      </c>
      <c r="L281" s="101"/>
      <c r="M281" s="101">
        <f>SUM(N281:O281)</f>
        <v>190</v>
      </c>
      <c r="N281" s="102">
        <v>174</v>
      </c>
      <c r="O281" s="102">
        <v>16</v>
      </c>
    </row>
    <row r="282" spans="2:18" ht="24.75" customHeight="1" x14ac:dyDescent="0.25">
      <c r="B282" s="188" t="s">
        <v>3</v>
      </c>
      <c r="C282" s="188"/>
      <c r="D282" s="115">
        <f t="shared" si="45"/>
        <v>169528</v>
      </c>
      <c r="E282" s="116">
        <f>SUM(E278:E281)</f>
        <v>22938</v>
      </c>
      <c r="F282" s="116">
        <f>SUM(F278:F281)</f>
        <v>146590</v>
      </c>
      <c r="J282" s="157"/>
      <c r="K282" s="188" t="s">
        <v>3</v>
      </c>
      <c r="L282" s="188"/>
      <c r="M282" s="115">
        <f t="shared" ref="M282:M283" si="46">SUM(N282:O282)</f>
        <v>169528</v>
      </c>
      <c r="N282" s="116">
        <f>SUM(N278:N281)</f>
        <v>141800</v>
      </c>
      <c r="O282" s="116">
        <f>SUM(O278:O281)</f>
        <v>27728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0.13530508234627908</v>
      </c>
      <c r="F283" s="150">
        <f>+F282/$D$282</f>
        <v>0.86469491765372097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0.83643999811240621</v>
      </c>
      <c r="O283" s="150">
        <f>+O282/$M$282</f>
        <v>0.16356000188759379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63648</v>
      </c>
      <c r="E293" s="204">
        <v>52929</v>
      </c>
      <c r="F293" s="205">
        <v>10719</v>
      </c>
      <c r="G293" s="206">
        <v>25421</v>
      </c>
      <c r="H293" s="206">
        <v>33922</v>
      </c>
      <c r="I293" s="207">
        <v>4305</v>
      </c>
      <c r="J293" s="206">
        <v>370</v>
      </c>
      <c r="K293" s="206">
        <v>28728</v>
      </c>
      <c r="L293" s="206">
        <v>22104</v>
      </c>
      <c r="M293" s="206">
        <v>12446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6082</v>
      </c>
      <c r="E294" s="211">
        <v>4899</v>
      </c>
      <c r="F294" s="212">
        <v>1183</v>
      </c>
      <c r="G294" s="213">
        <v>2498</v>
      </c>
      <c r="H294" s="213">
        <v>3114</v>
      </c>
      <c r="I294" s="214">
        <v>470</v>
      </c>
      <c r="J294" s="213">
        <v>23</v>
      </c>
      <c r="K294" s="213">
        <v>2821</v>
      </c>
      <c r="L294" s="213">
        <v>2056</v>
      </c>
      <c r="M294" s="213">
        <v>1182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98913</v>
      </c>
      <c r="E295" s="211">
        <v>83234</v>
      </c>
      <c r="F295" s="212">
        <v>15679</v>
      </c>
      <c r="G295" s="213">
        <v>35998</v>
      </c>
      <c r="H295" s="213">
        <v>56846</v>
      </c>
      <c r="I295" s="214">
        <v>6069</v>
      </c>
      <c r="J295" s="213">
        <v>342</v>
      </c>
      <c r="K295" s="213">
        <v>41975</v>
      </c>
      <c r="L295" s="213">
        <v>38225</v>
      </c>
      <c r="M295" s="213">
        <v>18371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885</v>
      </c>
      <c r="E296" s="218">
        <v>738</v>
      </c>
      <c r="F296" s="219">
        <v>147</v>
      </c>
      <c r="G296" s="220">
        <v>426</v>
      </c>
      <c r="H296" s="220">
        <v>413</v>
      </c>
      <c r="I296" s="221">
        <v>46</v>
      </c>
      <c r="J296" s="220">
        <v>0</v>
      </c>
      <c r="K296" s="220">
        <v>474</v>
      </c>
      <c r="L296" s="220">
        <v>230</v>
      </c>
      <c r="M296" s="220">
        <v>181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169528</v>
      </c>
      <c r="E297" s="223">
        <f>SUM(E293:E296)</f>
        <v>141800</v>
      </c>
      <c r="F297" s="223">
        <f>SUM(F293:F296)</f>
        <v>27728</v>
      </c>
      <c r="G297" s="224">
        <f t="shared" ref="G297:M297" si="47">SUM(G293:G296)</f>
        <v>64343</v>
      </c>
      <c r="H297" s="224">
        <f t="shared" si="47"/>
        <v>94295</v>
      </c>
      <c r="I297" s="224">
        <f t="shared" si="47"/>
        <v>10890</v>
      </c>
      <c r="J297" s="223">
        <f t="shared" si="47"/>
        <v>735</v>
      </c>
      <c r="K297" s="223">
        <f t="shared" si="47"/>
        <v>73998</v>
      </c>
      <c r="L297" s="223">
        <f t="shared" si="47"/>
        <v>62615</v>
      </c>
      <c r="M297" s="223">
        <f t="shared" si="47"/>
        <v>32180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2024</v>
      </c>
      <c r="E307" s="181">
        <v>2025</v>
      </c>
      <c r="F307" s="32" t="s">
        <v>129</v>
      </c>
      <c r="G307" s="225"/>
    </row>
    <row r="308" spans="2:7" ht="26.25" customHeight="1" x14ac:dyDescent="0.25">
      <c r="B308" s="226" t="s">
        <v>10</v>
      </c>
      <c r="C308" s="227"/>
      <c r="D308" s="228">
        <v>13640</v>
      </c>
      <c r="E308" s="229">
        <v>14723</v>
      </c>
      <c r="F308" s="230">
        <f t="shared" ref="F308:F318" si="48">E308/D308-1</f>
        <v>7.9398826979472092E-2</v>
      </c>
      <c r="G308" s="225"/>
    </row>
    <row r="309" spans="2:7" ht="26.25" customHeight="1" x14ac:dyDescent="0.25">
      <c r="B309" s="226" t="s">
        <v>11</v>
      </c>
      <c r="C309" s="227"/>
      <c r="D309" s="228">
        <v>12911</v>
      </c>
      <c r="E309" s="229">
        <v>13616</v>
      </c>
      <c r="F309" s="230">
        <f t="shared" si="48"/>
        <v>5.4604600728061392E-2</v>
      </c>
      <c r="G309" s="225"/>
    </row>
    <row r="310" spans="2:7" ht="26.25" customHeight="1" x14ac:dyDescent="0.25">
      <c r="B310" s="226" t="s">
        <v>12</v>
      </c>
      <c r="C310" s="227"/>
      <c r="D310" s="228">
        <v>13009</v>
      </c>
      <c r="E310" s="229">
        <v>14691</v>
      </c>
      <c r="F310" s="230">
        <f t="shared" si="48"/>
        <v>0.12929510338996075</v>
      </c>
      <c r="G310" s="225"/>
    </row>
    <row r="311" spans="2:7" ht="26.25" customHeight="1" x14ac:dyDescent="0.25">
      <c r="B311" s="226" t="s">
        <v>13</v>
      </c>
      <c r="C311" s="227"/>
      <c r="D311" s="228">
        <v>14766</v>
      </c>
      <c r="E311" s="229">
        <v>14546</v>
      </c>
      <c r="F311" s="230">
        <f t="shared" si="48"/>
        <v>-1.4899092509819911E-2</v>
      </c>
      <c r="G311" s="225"/>
    </row>
    <row r="312" spans="2:7" ht="26.25" customHeight="1" x14ac:dyDescent="0.25">
      <c r="B312" s="226" t="s">
        <v>14</v>
      </c>
      <c r="C312" s="227"/>
      <c r="D312" s="228">
        <v>14296</v>
      </c>
      <c r="E312" s="229">
        <v>14156</v>
      </c>
      <c r="F312" s="230">
        <f t="shared" si="48"/>
        <v>-9.7929490766648364E-3</v>
      </c>
      <c r="G312" s="225"/>
    </row>
    <row r="313" spans="2:7" ht="26.25" customHeight="1" x14ac:dyDescent="0.25">
      <c r="B313" s="226" t="s">
        <v>15</v>
      </c>
      <c r="C313" s="227"/>
      <c r="D313" s="228">
        <v>13332</v>
      </c>
      <c r="E313" s="229">
        <v>14401</v>
      </c>
      <c r="F313" s="230">
        <f t="shared" si="48"/>
        <v>8.0183018301830167E-2</v>
      </c>
      <c r="G313" s="225"/>
    </row>
    <row r="314" spans="2:7" ht="26.25" customHeight="1" x14ac:dyDescent="0.25">
      <c r="B314" s="226" t="s">
        <v>16</v>
      </c>
      <c r="C314" s="227"/>
      <c r="D314" s="228">
        <v>13837</v>
      </c>
      <c r="E314" s="229">
        <v>13785</v>
      </c>
      <c r="F314" s="230">
        <f t="shared" si="48"/>
        <v>-3.7580400375804013E-3</v>
      </c>
      <c r="G314" s="225"/>
    </row>
    <row r="315" spans="2:7" ht="26.25" customHeight="1" x14ac:dyDescent="0.25">
      <c r="B315" s="226" t="s">
        <v>17</v>
      </c>
      <c r="C315" s="227"/>
      <c r="D315" s="228">
        <v>14059</v>
      </c>
      <c r="E315" s="229">
        <v>13818</v>
      </c>
      <c r="F315" s="230">
        <f t="shared" si="48"/>
        <v>-1.7142044242122512E-2</v>
      </c>
      <c r="G315" s="225"/>
    </row>
    <row r="316" spans="2:7" ht="26.25" customHeight="1" x14ac:dyDescent="0.25">
      <c r="B316" s="226" t="s">
        <v>18</v>
      </c>
      <c r="C316" s="227"/>
      <c r="D316" s="228">
        <v>14707</v>
      </c>
      <c r="E316" s="229">
        <v>14755</v>
      </c>
      <c r="F316" s="230">
        <f t="shared" si="48"/>
        <v>3.2637519548515126E-3</v>
      </c>
      <c r="G316" s="225"/>
    </row>
    <row r="317" spans="2:7" ht="26.25" customHeight="1" x14ac:dyDescent="0.25">
      <c r="B317" s="226" t="s">
        <v>19</v>
      </c>
      <c r="C317" s="227"/>
      <c r="D317" s="228">
        <v>15482</v>
      </c>
      <c r="E317" s="229">
        <v>14529</v>
      </c>
      <c r="F317" s="230">
        <f t="shared" si="48"/>
        <v>-6.1555354605348112E-2</v>
      </c>
      <c r="G317" s="225"/>
    </row>
    <row r="318" spans="2:7" ht="26.25" customHeight="1" x14ac:dyDescent="0.25">
      <c r="B318" s="226" t="s">
        <v>20</v>
      </c>
      <c r="C318" s="227"/>
      <c r="D318" s="228">
        <v>14776</v>
      </c>
      <c r="E318" s="229">
        <v>14136</v>
      </c>
      <c r="F318" s="230">
        <f t="shared" si="48"/>
        <v>-4.3313481321061165E-2</v>
      </c>
      <c r="G318" s="225"/>
    </row>
    <row r="319" spans="2:7" ht="26.25" customHeight="1" thickBot="1" x14ac:dyDescent="0.3">
      <c r="B319" s="231" t="s">
        <v>21</v>
      </c>
      <c r="C319" s="232"/>
      <c r="D319" s="233">
        <v>13677</v>
      </c>
      <c r="E319" s="233">
        <v>12372</v>
      </c>
      <c r="F319" s="234">
        <f>E319/D319-1</f>
        <v>-9.5415661329238843E-2</v>
      </c>
      <c r="G319" s="225"/>
    </row>
    <row r="320" spans="2:7" ht="39.75" customHeight="1" x14ac:dyDescent="0.25">
      <c r="B320" s="235" t="s">
        <v>3</v>
      </c>
      <c r="C320" s="235"/>
      <c r="D320" s="115">
        <f>SUM(D308:D319)</f>
        <v>168492</v>
      </c>
      <c r="E320" s="115">
        <f>SUM(E308:E319)</f>
        <v>169528</v>
      </c>
      <c r="F320" s="236">
        <f>E320/D320-1</f>
        <v>6.1486598770268408E-3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37"/>
      <c r="N322" s="237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38"/>
      <c r="J326" s="28"/>
      <c r="K326" s="28"/>
      <c r="L326" s="28"/>
      <c r="M326" s="28"/>
      <c r="N326" s="239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39"/>
      <c r="H327" s="17"/>
      <c r="I327" s="158"/>
      <c r="J327" s="158"/>
      <c r="K327" s="158"/>
      <c r="L327" s="73"/>
      <c r="M327" s="40"/>
      <c r="N327" s="239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39"/>
      <c r="H328" s="17"/>
      <c r="I328" s="17"/>
      <c r="J328" s="17"/>
      <c r="K328" s="17"/>
      <c r="L328" s="17"/>
      <c r="M328" s="17"/>
      <c r="N328" s="239"/>
      <c r="O328" s="17"/>
      <c r="P328" s="17"/>
      <c r="Q328" s="17"/>
    </row>
    <row r="329" spans="2:19" ht="30" customHeight="1" x14ac:dyDescent="0.25">
      <c r="B329" s="240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2024</v>
      </c>
      <c r="L329" s="181">
        <v>2025</v>
      </c>
      <c r="M329" s="90" t="s">
        <v>129</v>
      </c>
      <c r="N329" s="91"/>
      <c r="O329" s="17"/>
      <c r="P329" s="17"/>
      <c r="Q329" s="17"/>
    </row>
    <row r="330" spans="2:19" ht="35.25" customHeight="1" x14ac:dyDescent="0.25">
      <c r="B330" s="41" t="s">
        <v>10</v>
      </c>
      <c r="C330" s="99">
        <f>SUM(D330:G330)</f>
        <v>477709</v>
      </c>
      <c r="D330" s="35">
        <v>7096</v>
      </c>
      <c r="E330" s="35">
        <v>156581</v>
      </c>
      <c r="F330" s="35">
        <v>126232</v>
      </c>
      <c r="G330" s="35">
        <v>187800</v>
      </c>
      <c r="H330" s="182"/>
      <c r="I330" s="241" t="s">
        <v>10</v>
      </c>
      <c r="J330" s="242"/>
      <c r="K330" s="243">
        <v>432560</v>
      </c>
      <c r="L330" s="243">
        <v>477709</v>
      </c>
      <c r="M330" s="244">
        <f t="shared" ref="M330:M341" si="49">L330/K330-1</f>
        <v>0.10437627149990747</v>
      </c>
      <c r="N330" s="245"/>
      <c r="O330" s="17"/>
      <c r="P330" s="17"/>
      <c r="Q330" s="17"/>
      <c r="R330" s="17"/>
      <c r="S330" s="124"/>
    </row>
    <row r="331" spans="2:19" ht="26.25" customHeight="1" x14ac:dyDescent="0.25">
      <c r="B331" s="41" t="s">
        <v>11</v>
      </c>
      <c r="C331" s="99">
        <f t="shared" ref="C331:C340" si="50">SUM(D331:G331)</f>
        <v>434355</v>
      </c>
      <c r="D331" s="35">
        <v>6688</v>
      </c>
      <c r="E331" s="35">
        <v>145702</v>
      </c>
      <c r="F331" s="35">
        <v>120052</v>
      </c>
      <c r="G331" s="35">
        <v>161913</v>
      </c>
      <c r="I331" s="241" t="s">
        <v>11</v>
      </c>
      <c r="J331" s="242"/>
      <c r="K331" s="243">
        <v>392249</v>
      </c>
      <c r="L331" s="243">
        <v>434355</v>
      </c>
      <c r="M331" s="244">
        <f t="shared" si="49"/>
        <v>0.10734507927362458</v>
      </c>
      <c r="N331" s="245"/>
      <c r="O331" s="17"/>
      <c r="P331" s="17"/>
      <c r="Q331" s="17"/>
      <c r="R331" s="17"/>
      <c r="S331" s="124"/>
    </row>
    <row r="332" spans="2:19" ht="35.25" customHeight="1" x14ac:dyDescent="0.25">
      <c r="B332" s="41" t="s">
        <v>12</v>
      </c>
      <c r="C332" s="99">
        <f t="shared" si="50"/>
        <v>501246</v>
      </c>
      <c r="D332" s="35">
        <v>7256</v>
      </c>
      <c r="E332" s="35">
        <v>165263</v>
      </c>
      <c r="F332" s="35">
        <v>135005</v>
      </c>
      <c r="G332" s="35">
        <v>193722</v>
      </c>
      <c r="I332" s="241" t="s">
        <v>12</v>
      </c>
      <c r="J332" s="242"/>
      <c r="K332" s="243">
        <v>415606</v>
      </c>
      <c r="L332" s="243">
        <v>501246</v>
      </c>
      <c r="M332" s="244">
        <f t="shared" si="49"/>
        <v>0.20606054773030236</v>
      </c>
      <c r="N332" s="245"/>
      <c r="O332" s="17"/>
      <c r="P332" s="17"/>
      <c r="Q332" s="17"/>
      <c r="R332" s="17"/>
      <c r="S332" s="124"/>
    </row>
    <row r="333" spans="2:19" ht="35.25" customHeight="1" x14ac:dyDescent="0.25">
      <c r="B333" s="41" t="s">
        <v>13</v>
      </c>
      <c r="C333" s="99">
        <f t="shared" si="50"/>
        <v>474331</v>
      </c>
      <c r="D333" s="35">
        <v>7543</v>
      </c>
      <c r="E333" s="35">
        <v>155492</v>
      </c>
      <c r="F333" s="35">
        <v>126015</v>
      </c>
      <c r="G333" s="35">
        <v>185281</v>
      </c>
      <c r="I333" s="241" t="s">
        <v>13</v>
      </c>
      <c r="J333" s="242"/>
      <c r="K333" s="243">
        <v>480293</v>
      </c>
      <c r="L333" s="243">
        <v>474331</v>
      </c>
      <c r="M333" s="244">
        <f t="shared" si="49"/>
        <v>-1.2413256074937595E-2</v>
      </c>
      <c r="N333" s="245"/>
      <c r="O333" s="17"/>
      <c r="P333" s="17"/>
      <c r="Q333" s="17"/>
      <c r="R333" s="17"/>
      <c r="S333" s="124"/>
    </row>
    <row r="334" spans="2:19" ht="35.25" customHeight="1" x14ac:dyDescent="0.25">
      <c r="B334" s="41" t="s">
        <v>14</v>
      </c>
      <c r="C334" s="99">
        <f t="shared" si="50"/>
        <v>488393</v>
      </c>
      <c r="D334" s="35">
        <v>7608</v>
      </c>
      <c r="E334" s="35">
        <v>158530</v>
      </c>
      <c r="F334" s="35">
        <v>132584</v>
      </c>
      <c r="G334" s="35">
        <v>189671</v>
      </c>
      <c r="I334" s="241" t="s">
        <v>14</v>
      </c>
      <c r="J334" s="242"/>
      <c r="K334" s="243">
        <v>482321</v>
      </c>
      <c r="L334" s="243">
        <v>488393</v>
      </c>
      <c r="M334" s="244">
        <f t="shared" si="49"/>
        <v>1.2589126328731215E-2</v>
      </c>
      <c r="N334" s="245"/>
      <c r="O334" s="17"/>
      <c r="P334" s="17"/>
      <c r="Q334" s="17"/>
      <c r="R334" s="17"/>
      <c r="S334" s="124"/>
    </row>
    <row r="335" spans="2:19" ht="35.25" customHeight="1" x14ac:dyDescent="0.25">
      <c r="B335" s="41" t="s">
        <v>15</v>
      </c>
      <c r="C335" s="99">
        <f t="shared" si="50"/>
        <v>493679</v>
      </c>
      <c r="D335" s="35">
        <v>7683</v>
      </c>
      <c r="E335" s="35">
        <v>161368</v>
      </c>
      <c r="F335" s="35">
        <v>134419</v>
      </c>
      <c r="G335" s="35">
        <v>190209</v>
      </c>
      <c r="I335" s="241" t="s">
        <v>15</v>
      </c>
      <c r="J335" s="242"/>
      <c r="K335" s="243">
        <v>419866</v>
      </c>
      <c r="L335" s="243">
        <v>493679</v>
      </c>
      <c r="M335" s="244">
        <f t="shared" si="49"/>
        <v>0.17580132709007157</v>
      </c>
      <c r="N335" s="245"/>
      <c r="O335" s="17"/>
      <c r="P335" s="17"/>
      <c r="Q335" s="17"/>
      <c r="R335" s="17"/>
      <c r="S335" s="124"/>
    </row>
    <row r="336" spans="2:19" ht="35.25" customHeight="1" x14ac:dyDescent="0.25">
      <c r="B336" s="41" t="s">
        <v>16</v>
      </c>
      <c r="C336" s="99">
        <f t="shared" si="50"/>
        <v>467826</v>
      </c>
      <c r="D336" s="35">
        <v>7009</v>
      </c>
      <c r="E336" s="35">
        <v>154585</v>
      </c>
      <c r="F336" s="35">
        <v>127304</v>
      </c>
      <c r="G336" s="35">
        <v>178928</v>
      </c>
      <c r="I336" s="241" t="s">
        <v>16</v>
      </c>
      <c r="J336" s="242"/>
      <c r="K336" s="243">
        <v>446733</v>
      </c>
      <c r="L336" s="243">
        <v>467826</v>
      </c>
      <c r="M336" s="244">
        <f t="shared" si="49"/>
        <v>4.7216122381825487E-2</v>
      </c>
      <c r="N336" s="245"/>
      <c r="O336" s="17"/>
      <c r="P336" s="17"/>
      <c r="Q336" s="17"/>
      <c r="R336" s="17"/>
      <c r="S336" s="124"/>
    </row>
    <row r="337" spans="2:19" ht="35.25" customHeight="1" x14ac:dyDescent="0.25">
      <c r="B337" s="41" t="s">
        <v>17</v>
      </c>
      <c r="C337" s="99">
        <f t="shared" si="50"/>
        <v>457602</v>
      </c>
      <c r="D337" s="35">
        <v>6839</v>
      </c>
      <c r="E337" s="35">
        <v>149945</v>
      </c>
      <c r="F337" s="35">
        <v>121124</v>
      </c>
      <c r="G337" s="35">
        <v>179694</v>
      </c>
      <c r="I337" s="241" t="s">
        <v>17</v>
      </c>
      <c r="J337" s="242"/>
      <c r="K337" s="243">
        <v>445111</v>
      </c>
      <c r="L337" s="243">
        <v>457602</v>
      </c>
      <c r="M337" s="244">
        <f t="shared" si="49"/>
        <v>2.8062663021134027E-2</v>
      </c>
      <c r="N337" s="245"/>
      <c r="O337" s="17"/>
      <c r="P337" s="17"/>
      <c r="Q337" s="17"/>
      <c r="R337" s="17"/>
      <c r="S337" s="124"/>
    </row>
    <row r="338" spans="2:19" ht="35.25" customHeight="1" x14ac:dyDescent="0.25">
      <c r="B338" s="41" t="s">
        <v>18</v>
      </c>
      <c r="C338" s="99">
        <f t="shared" si="50"/>
        <v>499136</v>
      </c>
      <c r="D338" s="35">
        <v>8262</v>
      </c>
      <c r="E338" s="35">
        <v>162341</v>
      </c>
      <c r="F338" s="35">
        <v>133363</v>
      </c>
      <c r="G338" s="35">
        <v>195170</v>
      </c>
      <c r="I338" s="241" t="s">
        <v>18</v>
      </c>
      <c r="J338" s="242"/>
      <c r="K338" s="243">
        <v>494404</v>
      </c>
      <c r="L338" s="243">
        <v>499136</v>
      </c>
      <c r="M338" s="244">
        <f t="shared" si="49"/>
        <v>9.5711199747574582E-3</v>
      </c>
      <c r="N338" s="245"/>
      <c r="O338" s="17"/>
      <c r="P338" s="17"/>
      <c r="Q338" s="17"/>
      <c r="R338" s="17"/>
      <c r="S338" s="124"/>
    </row>
    <row r="339" spans="2:19" ht="35.25" customHeight="1" x14ac:dyDescent="0.25">
      <c r="B339" s="41" t="s">
        <v>19</v>
      </c>
      <c r="C339" s="99">
        <f t="shared" si="50"/>
        <v>495817</v>
      </c>
      <c r="D339" s="35">
        <v>7651</v>
      </c>
      <c r="E339" s="35">
        <v>162719</v>
      </c>
      <c r="F339" s="35">
        <v>134404</v>
      </c>
      <c r="G339" s="35">
        <v>191043</v>
      </c>
      <c r="I339" s="241" t="s">
        <v>19</v>
      </c>
      <c r="J339" s="242"/>
      <c r="K339" s="243">
        <v>512043</v>
      </c>
      <c r="L339" s="243">
        <v>495817</v>
      </c>
      <c r="M339" s="244">
        <f t="shared" si="49"/>
        <v>-3.1688744890565834E-2</v>
      </c>
      <c r="N339" s="245"/>
      <c r="O339" s="17"/>
      <c r="P339" s="17"/>
      <c r="Q339" s="17"/>
      <c r="R339" s="17"/>
      <c r="S339" s="124"/>
    </row>
    <row r="340" spans="2:19" ht="35.25" customHeight="1" x14ac:dyDescent="0.25">
      <c r="B340" s="41" t="s">
        <v>20</v>
      </c>
      <c r="C340" s="99">
        <f t="shared" si="50"/>
        <v>471706</v>
      </c>
      <c r="D340" s="35">
        <v>7575</v>
      </c>
      <c r="E340" s="35">
        <v>152968</v>
      </c>
      <c r="F340" s="35">
        <v>126095</v>
      </c>
      <c r="G340" s="35">
        <v>185068</v>
      </c>
      <c r="I340" s="241" t="s">
        <v>20</v>
      </c>
      <c r="J340" s="242"/>
      <c r="K340" s="243">
        <v>478724</v>
      </c>
      <c r="L340" s="243">
        <v>471706</v>
      </c>
      <c r="M340" s="244">
        <f t="shared" si="49"/>
        <v>-1.4659803978910646E-2</v>
      </c>
      <c r="N340" s="245"/>
      <c r="O340" s="17"/>
      <c r="P340" s="17"/>
      <c r="Q340" s="17"/>
      <c r="R340" s="17"/>
      <c r="S340" s="124"/>
    </row>
    <row r="341" spans="2:19" s="182" customFormat="1" ht="27" customHeight="1" thickBot="1" x14ac:dyDescent="0.3">
      <c r="B341" s="100" t="s">
        <v>21</v>
      </c>
      <c r="C341" s="246">
        <f>SUM(D341:G341)</f>
        <v>390219</v>
      </c>
      <c r="D341" s="102">
        <v>6289</v>
      </c>
      <c r="E341" s="102">
        <v>127728</v>
      </c>
      <c r="F341" s="102">
        <v>105619</v>
      </c>
      <c r="G341" s="102">
        <v>150583</v>
      </c>
      <c r="I341" s="247" t="s">
        <v>21</v>
      </c>
      <c r="J341" s="248"/>
      <c r="K341" s="249">
        <v>422163</v>
      </c>
      <c r="L341" s="249">
        <v>390219</v>
      </c>
      <c r="M341" s="250">
        <f t="shared" si="49"/>
        <v>-7.5667455461516098E-2</v>
      </c>
      <c r="N341" s="251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5652019</v>
      </c>
      <c r="D342" s="116">
        <f>SUM(D330:D341)</f>
        <v>87499</v>
      </c>
      <c r="E342" s="116">
        <f>SUM(E330:E341)</f>
        <v>1853222</v>
      </c>
      <c r="F342" s="116">
        <f>SUM(F330:F341)</f>
        <v>1522216</v>
      </c>
      <c r="G342" s="116">
        <f>SUM(G330:G341)</f>
        <v>2189082</v>
      </c>
      <c r="I342" s="252" t="s">
        <v>3</v>
      </c>
      <c r="J342" s="252"/>
      <c r="K342" s="115">
        <f>SUM(K330:K341)</f>
        <v>5422073</v>
      </c>
      <c r="L342" s="115">
        <f>SUM(L330:L341)</f>
        <v>5652019</v>
      </c>
      <c r="M342" s="253">
        <f>L342/K342-1</f>
        <v>4.2409240893658273E-2</v>
      </c>
      <c r="N342" s="253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39"/>
      <c r="H343" s="17"/>
      <c r="I343" s="19"/>
      <c r="J343" s="19"/>
      <c r="K343" s="19"/>
      <c r="L343" s="19"/>
      <c r="M343" s="28"/>
      <c r="N343" s="239"/>
      <c r="O343" s="17"/>
      <c r="P343" s="17"/>
      <c r="Q343" s="17"/>
      <c r="R343" s="17"/>
      <c r="S343" s="124"/>
    </row>
    <row r="344" spans="2:19" s="182" customFormat="1" ht="27" customHeight="1" x14ac:dyDescent="0.25">
      <c r="B344" s="254"/>
      <c r="C344" s="255"/>
      <c r="D344" s="255"/>
      <c r="E344" s="255"/>
      <c r="F344" s="255"/>
      <c r="G344" s="256"/>
      <c r="H344" s="17"/>
      <c r="I344" s="19"/>
      <c r="J344" s="19"/>
      <c r="K344" s="19"/>
      <c r="L344" s="19"/>
      <c r="M344" s="255"/>
      <c r="N344" s="256"/>
      <c r="O344" s="17"/>
      <c r="P344" s="17"/>
      <c r="Q344" s="17"/>
      <c r="R344" s="17"/>
      <c r="S344" s="124"/>
    </row>
    <row r="345" spans="2:19" ht="27" customHeight="1" x14ac:dyDescent="0.25">
      <c r="B345" s="257"/>
      <c r="C345" s="28"/>
      <c r="D345" s="28"/>
      <c r="E345" s="28"/>
      <c r="F345" s="28"/>
      <c r="G345" s="239"/>
      <c r="H345" s="17"/>
      <c r="I345" s="19"/>
      <c r="J345" s="19"/>
      <c r="K345" s="19"/>
      <c r="L345" s="19"/>
      <c r="M345" s="28"/>
      <c r="N345" s="239"/>
      <c r="O345" s="17"/>
      <c r="P345" s="17"/>
      <c r="Q345" s="17"/>
      <c r="R345" s="17"/>
      <c r="S345" s="124"/>
    </row>
    <row r="346" spans="2:19" ht="27" customHeight="1" x14ac:dyDescent="0.25">
      <c r="B346" s="258" t="s">
        <v>134</v>
      </c>
      <c r="C346" s="28"/>
      <c r="D346" s="28"/>
      <c r="E346" s="28"/>
      <c r="F346" s="28"/>
      <c r="G346" s="239"/>
      <c r="H346" s="17"/>
      <c r="I346" s="19"/>
      <c r="J346" s="19"/>
      <c r="K346" s="19"/>
      <c r="L346" s="19"/>
      <c r="M346" s="28"/>
      <c r="N346" s="239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2026-01-21T20:46:09Z</dcterms:created>
  <dcterms:modified xsi:type="dcterms:W3CDTF">2026-01-21T20:47:09Z</dcterms:modified>
</cp:coreProperties>
</file>