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6\cierre enero\"/>
    </mc:Choice>
  </mc:AlternateContent>
  <xr:revisionPtr revIDLastSave="0" documentId="8_{E1E16C8E-0EC2-49FD-B042-FAA05A4E5C31}" xr6:coauthVersionLast="47" xr6:coauthVersionMax="47" xr10:uidLastSave="{00000000-0000-0000-0000-000000000000}"/>
  <bookViews>
    <workbookView xWindow="555" yWindow="2130" windowWidth="25005" windowHeight="13035" xr2:uid="{3F45FBCB-8E49-404F-821F-B344198BD769}"/>
  </bookViews>
  <sheets>
    <sheet name="Casos del CEM" sheetId="1" r:id="rId1"/>
  </sheets>
  <externalReferences>
    <externalReference r:id="rId2"/>
    <externalReference r:id="rId3"/>
  </externalReferences>
  <definedNames>
    <definedName name="_xlnm.Print_Area" localSheetId="0">'Casos del CEM'!$A$1:$S$346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342" i="1" l="1"/>
  <c r="M342" i="1" s="1"/>
  <c r="K342" i="1"/>
  <c r="G342" i="1"/>
  <c r="F342" i="1"/>
  <c r="E342" i="1"/>
  <c r="D342" i="1"/>
  <c r="L341" i="1"/>
  <c r="M341" i="1" s="1"/>
  <c r="C341" i="1"/>
  <c r="C340" i="1"/>
  <c r="L340" i="1" s="1"/>
  <c r="M340" i="1" s="1"/>
  <c r="C339" i="1"/>
  <c r="L339" i="1" s="1"/>
  <c r="M339" i="1" s="1"/>
  <c r="M338" i="1"/>
  <c r="L338" i="1"/>
  <c r="C338" i="1"/>
  <c r="L337" i="1"/>
  <c r="M337" i="1" s="1"/>
  <c r="C337" i="1"/>
  <c r="C336" i="1"/>
  <c r="L336" i="1" s="1"/>
  <c r="M336" i="1" s="1"/>
  <c r="C335" i="1"/>
  <c r="L335" i="1" s="1"/>
  <c r="M335" i="1" s="1"/>
  <c r="M334" i="1"/>
  <c r="L334" i="1"/>
  <c r="C334" i="1"/>
  <c r="L333" i="1"/>
  <c r="M333" i="1" s="1"/>
  <c r="C333" i="1"/>
  <c r="C332" i="1"/>
  <c r="L332" i="1" s="1"/>
  <c r="M332" i="1" s="1"/>
  <c r="C331" i="1"/>
  <c r="L331" i="1" s="1"/>
  <c r="M331" i="1" s="1"/>
  <c r="M330" i="1"/>
  <c r="L330" i="1"/>
  <c r="C330" i="1"/>
  <c r="C342" i="1" s="1"/>
  <c r="D320" i="1"/>
  <c r="F319" i="1"/>
  <c r="F318" i="1"/>
  <c r="F317" i="1"/>
  <c r="F316" i="1"/>
  <c r="F315" i="1"/>
  <c r="F314" i="1"/>
  <c r="F313" i="1"/>
  <c r="F312" i="1"/>
  <c r="F311" i="1"/>
  <c r="F310" i="1"/>
  <c r="F309" i="1"/>
  <c r="M297" i="1"/>
  <c r="L297" i="1"/>
  <c r="K297" i="1"/>
  <c r="J297" i="1"/>
  <c r="I297" i="1"/>
  <c r="H297" i="1"/>
  <c r="G297" i="1"/>
  <c r="F297" i="1"/>
  <c r="E297" i="1"/>
  <c r="C297" i="1"/>
  <c r="D296" i="1"/>
  <c r="D295" i="1"/>
  <c r="D294" i="1"/>
  <c r="D297" i="1" s="1"/>
  <c r="D293" i="1"/>
  <c r="O282" i="1"/>
  <c r="N282" i="1"/>
  <c r="M282" i="1" s="1"/>
  <c r="N283" i="1" s="1"/>
  <c r="F282" i="1"/>
  <c r="F283" i="1" s="1"/>
  <c r="E282" i="1"/>
  <c r="D282" i="1" s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6" i="1"/>
  <c r="C266" i="1" s="1"/>
  <c r="H264" i="1"/>
  <c r="C264" i="1" s="1"/>
  <c r="H262" i="1"/>
  <c r="C262" i="1" s="1"/>
  <c r="H260" i="1"/>
  <c r="C260" i="1" s="1"/>
  <c r="H258" i="1"/>
  <c r="C258" i="1" s="1"/>
  <c r="H256" i="1"/>
  <c r="C256" i="1" s="1"/>
  <c r="H254" i="1"/>
  <c r="C254" i="1" s="1"/>
  <c r="H252" i="1"/>
  <c r="C252" i="1" s="1"/>
  <c r="H250" i="1"/>
  <c r="C250" i="1" s="1"/>
  <c r="H248" i="1"/>
  <c r="C248" i="1" s="1"/>
  <c r="H246" i="1"/>
  <c r="C246" i="1" s="1"/>
  <c r="H244" i="1"/>
  <c r="C244" i="1" s="1"/>
  <c r="K237" i="1"/>
  <c r="J237" i="1"/>
  <c r="I237" i="1"/>
  <c r="G237" i="1"/>
  <c r="F237" i="1"/>
  <c r="E237" i="1"/>
  <c r="H236" i="1"/>
  <c r="D236" i="1"/>
  <c r="C236" i="1"/>
  <c r="H235" i="1"/>
  <c r="D235" i="1"/>
  <c r="C235" i="1" s="1"/>
  <c r="H234" i="1"/>
  <c r="D234" i="1"/>
  <c r="C234" i="1" s="1"/>
  <c r="H233" i="1"/>
  <c r="D233" i="1"/>
  <c r="C233" i="1"/>
  <c r="H232" i="1"/>
  <c r="D232" i="1"/>
  <c r="C232" i="1"/>
  <c r="H231" i="1"/>
  <c r="D231" i="1"/>
  <c r="C231" i="1" s="1"/>
  <c r="H230" i="1"/>
  <c r="D230" i="1"/>
  <c r="C230" i="1" s="1"/>
  <c r="H229" i="1"/>
  <c r="D229" i="1"/>
  <c r="C229" i="1"/>
  <c r="H228" i="1"/>
  <c r="D228" i="1"/>
  <c r="C228" i="1"/>
  <c r="H227" i="1"/>
  <c r="D227" i="1"/>
  <c r="C227" i="1" s="1"/>
  <c r="H226" i="1"/>
  <c r="D226" i="1"/>
  <c r="C226" i="1" s="1"/>
  <c r="H225" i="1"/>
  <c r="D225" i="1"/>
  <c r="C225" i="1"/>
  <c r="H224" i="1"/>
  <c r="D224" i="1"/>
  <c r="C224" i="1"/>
  <c r="H223" i="1"/>
  <c r="D223" i="1"/>
  <c r="C223" i="1" s="1"/>
  <c r="H222" i="1"/>
  <c r="D222" i="1"/>
  <c r="C222" i="1" s="1"/>
  <c r="H221" i="1"/>
  <c r="D221" i="1"/>
  <c r="C221" i="1"/>
  <c r="H220" i="1"/>
  <c r="D220" i="1"/>
  <c r="C220" i="1"/>
  <c r="H219" i="1"/>
  <c r="D219" i="1"/>
  <c r="C219" i="1" s="1"/>
  <c r="H218" i="1"/>
  <c r="D218" i="1"/>
  <c r="C218" i="1" s="1"/>
  <c r="H217" i="1"/>
  <c r="D217" i="1"/>
  <c r="C217" i="1"/>
  <c r="H216" i="1"/>
  <c r="D216" i="1"/>
  <c r="C216" i="1"/>
  <c r="H215" i="1"/>
  <c r="D215" i="1"/>
  <c r="C215" i="1" s="1"/>
  <c r="H214" i="1"/>
  <c r="H237" i="1" s="1"/>
  <c r="D214" i="1"/>
  <c r="C214" i="1" s="1"/>
  <c r="H213" i="1"/>
  <c r="D213" i="1"/>
  <c r="D237" i="1" s="1"/>
  <c r="C213" i="1"/>
  <c r="H212" i="1"/>
  <c r="D212" i="1"/>
  <c r="C212" i="1"/>
  <c r="J202" i="1"/>
  <c r="J203" i="1" s="1"/>
  <c r="I202" i="1"/>
  <c r="I203" i="1" s="1"/>
  <c r="H202" i="1"/>
  <c r="H203" i="1" s="1"/>
  <c r="G202" i="1"/>
  <c r="F202" i="1"/>
  <c r="F203" i="1" s="1"/>
  <c r="E202" i="1"/>
  <c r="E203" i="1" s="1"/>
  <c r="D202" i="1"/>
  <c r="D203" i="1" s="1"/>
  <c r="C201" i="1"/>
  <c r="H267" i="1" s="1"/>
  <c r="C267" i="1" s="1"/>
  <c r="C200" i="1"/>
  <c r="C199" i="1"/>
  <c r="H265" i="1" s="1"/>
  <c r="C265" i="1" s="1"/>
  <c r="C198" i="1"/>
  <c r="C197" i="1"/>
  <c r="H263" i="1" s="1"/>
  <c r="C263" i="1" s="1"/>
  <c r="C196" i="1"/>
  <c r="C195" i="1"/>
  <c r="H261" i="1" s="1"/>
  <c r="C261" i="1" s="1"/>
  <c r="C194" i="1"/>
  <c r="C193" i="1"/>
  <c r="H259" i="1" s="1"/>
  <c r="C259" i="1" s="1"/>
  <c r="C192" i="1"/>
  <c r="C191" i="1"/>
  <c r="H257" i="1" s="1"/>
  <c r="C257" i="1" s="1"/>
  <c r="C190" i="1"/>
  <c r="C189" i="1"/>
  <c r="H255" i="1" s="1"/>
  <c r="C255" i="1" s="1"/>
  <c r="C188" i="1"/>
  <c r="C187" i="1"/>
  <c r="H253" i="1" s="1"/>
  <c r="C253" i="1" s="1"/>
  <c r="C186" i="1"/>
  <c r="C185" i="1"/>
  <c r="H251" i="1" s="1"/>
  <c r="C251" i="1" s="1"/>
  <c r="C184" i="1"/>
  <c r="C183" i="1"/>
  <c r="H249" i="1" s="1"/>
  <c r="C249" i="1" s="1"/>
  <c r="C182" i="1"/>
  <c r="C181" i="1"/>
  <c r="H247" i="1" s="1"/>
  <c r="C247" i="1" s="1"/>
  <c r="C180" i="1"/>
  <c r="C179" i="1"/>
  <c r="H245" i="1" s="1"/>
  <c r="C245" i="1" s="1"/>
  <c r="C178" i="1"/>
  <c r="C177" i="1"/>
  <c r="C202" i="1" s="1"/>
  <c r="Q170" i="1"/>
  <c r="P170" i="1"/>
  <c r="P171" i="1" s="1"/>
  <c r="O170" i="1"/>
  <c r="N170" i="1"/>
  <c r="M170" i="1"/>
  <c r="L170" i="1"/>
  <c r="L171" i="1" s="1"/>
  <c r="K170" i="1"/>
  <c r="J170" i="1"/>
  <c r="I170" i="1"/>
  <c r="H170" i="1"/>
  <c r="H171" i="1" s="1"/>
  <c r="G170" i="1"/>
  <c r="F170" i="1"/>
  <c r="E170" i="1"/>
  <c r="D170" i="1"/>
  <c r="D171" i="1" s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70" i="1" s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C132" i="1"/>
  <c r="C131" i="1"/>
  <c r="C130" i="1"/>
  <c r="C129" i="1"/>
  <c r="C133" i="1" s="1"/>
  <c r="R119" i="1"/>
  <c r="Q119" i="1"/>
  <c r="L119" i="1"/>
  <c r="K119" i="1"/>
  <c r="J119" i="1"/>
  <c r="J120" i="1" s="1"/>
  <c r="I119" i="1"/>
  <c r="H119" i="1"/>
  <c r="G119" i="1"/>
  <c r="F119" i="1"/>
  <c r="F120" i="1" s="1"/>
  <c r="E119" i="1"/>
  <c r="D119" i="1"/>
  <c r="P118" i="1"/>
  <c r="C118" i="1"/>
  <c r="P117" i="1"/>
  <c r="C117" i="1"/>
  <c r="P116" i="1"/>
  <c r="C116" i="1"/>
  <c r="P115" i="1"/>
  <c r="P119" i="1" s="1"/>
  <c r="R120" i="1" s="1"/>
  <c r="C115" i="1"/>
  <c r="C119" i="1" s="1"/>
  <c r="K108" i="1"/>
  <c r="K109" i="1" s="1"/>
  <c r="J108" i="1"/>
  <c r="J109" i="1" s="1"/>
  <c r="I108" i="1"/>
  <c r="H108" i="1"/>
  <c r="G108" i="1"/>
  <c r="G109" i="1" s="1"/>
  <c r="F108" i="1"/>
  <c r="F109" i="1" s="1"/>
  <c r="E108" i="1"/>
  <c r="D108" i="1"/>
  <c r="Q107" i="1"/>
  <c r="P107" i="1"/>
  <c r="O107" i="1"/>
  <c r="N107" i="1"/>
  <c r="C107" i="1"/>
  <c r="Q106" i="1"/>
  <c r="P106" i="1"/>
  <c r="O106" i="1"/>
  <c r="N106" i="1"/>
  <c r="C106" i="1"/>
  <c r="Q105" i="1"/>
  <c r="P105" i="1"/>
  <c r="O105" i="1"/>
  <c r="N105" i="1"/>
  <c r="C105" i="1"/>
  <c r="Q104" i="1"/>
  <c r="Q108" i="1" s="1"/>
  <c r="P104" i="1"/>
  <c r="P108" i="1" s="1"/>
  <c r="O104" i="1"/>
  <c r="O108" i="1" s="1"/>
  <c r="N104" i="1"/>
  <c r="N108" i="1" s="1"/>
  <c r="C104" i="1"/>
  <c r="C108" i="1" s="1"/>
  <c r="R91" i="1"/>
  <c r="Q91" i="1"/>
  <c r="Q92" i="1" s="1"/>
  <c r="P91" i="1"/>
  <c r="P92" i="1" s="1"/>
  <c r="N91" i="1"/>
  <c r="M91" i="1"/>
  <c r="L91" i="1"/>
  <c r="J91" i="1"/>
  <c r="J92" i="1" s="1"/>
  <c r="I91" i="1"/>
  <c r="H91" i="1"/>
  <c r="F91" i="1"/>
  <c r="F92" i="1" s="1"/>
  <c r="E91" i="1"/>
  <c r="E92" i="1" s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G80" i="1"/>
  <c r="C80" i="1"/>
  <c r="O79" i="1"/>
  <c r="O91" i="1" s="1"/>
  <c r="K79" i="1"/>
  <c r="K91" i="1" s="1"/>
  <c r="N92" i="1" s="1"/>
  <c r="G79" i="1"/>
  <c r="G91" i="1" s="1"/>
  <c r="C79" i="1"/>
  <c r="C91" i="1" s="1"/>
  <c r="D67" i="1"/>
  <c r="H66" i="1"/>
  <c r="G66" i="1"/>
  <c r="F66" i="1"/>
  <c r="E66" i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H67" i="1" s="1"/>
  <c r="K48" i="1"/>
  <c r="J48" i="1"/>
  <c r="I48" i="1"/>
  <c r="H48" i="1"/>
  <c r="G48" i="1"/>
  <c r="F48" i="1"/>
  <c r="E48" i="1"/>
  <c r="D48" i="1"/>
  <c r="C47" i="1"/>
  <c r="C46" i="1"/>
  <c r="C45" i="1"/>
  <c r="C44" i="1"/>
  <c r="C43" i="1"/>
  <c r="C42" i="1"/>
  <c r="C41" i="1"/>
  <c r="C40" i="1"/>
  <c r="C39" i="1"/>
  <c r="C38" i="1"/>
  <c r="C37" i="1"/>
  <c r="C36" i="1"/>
  <c r="C48" i="1" s="1"/>
  <c r="C49" i="1" s="1"/>
  <c r="O35" i="1"/>
  <c r="O33" i="1"/>
  <c r="R31" i="1"/>
  <c r="R30" i="1"/>
  <c r="Q30" i="1"/>
  <c r="Q31" i="1" s="1"/>
  <c r="P30" i="1"/>
  <c r="P31" i="1" s="1"/>
  <c r="O30" i="1"/>
  <c r="N30" i="1"/>
  <c r="N31" i="1" s="1"/>
  <c r="E30" i="1"/>
  <c r="E31" i="1" s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C18" i="1"/>
  <c r="C30" i="1" s="1"/>
  <c r="C31" i="1" s="1"/>
  <c r="D49" i="1" l="1"/>
  <c r="O32" i="1"/>
  <c r="H134" i="1"/>
  <c r="G49" i="1"/>
  <c r="M92" i="1"/>
  <c r="I109" i="1"/>
  <c r="E109" i="1"/>
  <c r="C109" i="1"/>
  <c r="D109" i="1"/>
  <c r="H109" i="1"/>
  <c r="K120" i="1"/>
  <c r="G120" i="1"/>
  <c r="D120" i="1"/>
  <c r="H120" i="1"/>
  <c r="L120" i="1"/>
  <c r="E134" i="1"/>
  <c r="I134" i="1"/>
  <c r="M134" i="1"/>
  <c r="Q134" i="1"/>
  <c r="E171" i="1"/>
  <c r="C171" i="1" s="1"/>
  <c r="I171" i="1"/>
  <c r="M171" i="1"/>
  <c r="Q171" i="1"/>
  <c r="M283" i="1"/>
  <c r="L92" i="1"/>
  <c r="K92" i="1" s="1"/>
  <c r="D134" i="1"/>
  <c r="L134" i="1"/>
  <c r="P134" i="1"/>
  <c r="E49" i="1"/>
  <c r="I49" i="1"/>
  <c r="F67" i="1"/>
  <c r="H92" i="1"/>
  <c r="R92" i="1"/>
  <c r="O92" i="1" s="1"/>
  <c r="O31" i="1"/>
  <c r="F49" i="1"/>
  <c r="J49" i="1"/>
  <c r="K49" i="1"/>
  <c r="G67" i="1"/>
  <c r="D92" i="1"/>
  <c r="C92" i="1" s="1"/>
  <c r="I92" i="1"/>
  <c r="E120" i="1"/>
  <c r="I120" i="1"/>
  <c r="Q120" i="1"/>
  <c r="P120" i="1" s="1"/>
  <c r="F134" i="1"/>
  <c r="J134" i="1"/>
  <c r="N134" i="1"/>
  <c r="R134" i="1"/>
  <c r="G203" i="1"/>
  <c r="C237" i="1"/>
  <c r="O283" i="1"/>
  <c r="H49" i="1"/>
  <c r="O34" i="1"/>
  <c r="D31" i="1"/>
  <c r="E67" i="1"/>
  <c r="C67" i="1"/>
  <c r="G134" i="1"/>
  <c r="K134" i="1"/>
  <c r="O134" i="1"/>
  <c r="O171" i="1"/>
  <c r="K171" i="1"/>
  <c r="G171" i="1"/>
  <c r="N171" i="1"/>
  <c r="J171" i="1"/>
  <c r="F171" i="1"/>
  <c r="C203" i="1"/>
  <c r="H243" i="1"/>
  <c r="E283" i="1"/>
  <c r="D283" i="1" s="1"/>
  <c r="E308" i="1"/>
  <c r="F308" i="1" l="1"/>
  <c r="E320" i="1"/>
  <c r="F320" i="1" s="1"/>
  <c r="C134" i="1"/>
  <c r="C243" i="1"/>
  <c r="C268" i="1" s="1"/>
  <c r="H268" i="1"/>
  <c r="G92" i="1"/>
  <c r="C120" i="1"/>
  <c r="O36" i="1"/>
  <c r="P34" i="1" s="1"/>
  <c r="P32" i="1"/>
  <c r="G269" i="1" l="1"/>
  <c r="F269" i="1"/>
  <c r="E269" i="1"/>
  <c r="D269" i="1"/>
  <c r="P35" i="1"/>
  <c r="P33" i="1"/>
  <c r="P36" i="1" s="1"/>
  <c r="H269" i="1"/>
  <c r="C269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<sst xmlns="http://schemas.openxmlformats.org/spreadsheetml/2006/main" count="499" uniqueCount="135">
  <si>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</si>
  <si>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 xml:space="preserve">Periodo: Enero, 2026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</si>
  <si>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</si>
  <si>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</si>
  <si>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</si>
  <si>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</si>
  <si>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</si>
  <si>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</si>
  <si>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</si>
  <si>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</si>
  <si>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</si>
  <si>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</si>
  <si>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</si>
  <si>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</si>
  <si>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</si>
  <si>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</si>
  <si>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</si>
  <si>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</si>
  <si>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</si>
  <si>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</si>
  <si>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</si>
  <si>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</si>
  <si>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</si>
  <si>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</si>
  <si>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</si>
  <si>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</si>
  <si>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</si>
  <si>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</si>
  <si>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</si>
  <si>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</si>
  <si>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</si>
  <si>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</si>
  <si>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</si>
  <si>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</si>
  <si>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</si>
  <si>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</si>
  <si>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</si>
  <si>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</si>
  <si>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</si>
  <si>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</si>
  <si>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</si>
  <si>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</si>
  <si>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</si>
  <si>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</si>
  <si>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</si>
  <si>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</si>
  <si>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</si>
  <si>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</si>
  <si>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</si>
  <si>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</si>
  <si>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</si>
  <si>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</si>
  <si>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</si>
  <si>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</si>
  <si>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</si>
  <si>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</si>
  <si>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</si>
  <si>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</si>
  <si>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</si>
  <si>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</si>
  <si>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</si>
  <si>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</si>
  <si>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</si>
  <si>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</si>
  <si>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</si>
  <si>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</si>
  <si>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</si>
  <si>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</si>
  <si>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</si>
  <si>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</si>
  <si>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</si>
  <si>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</si>
  <si>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</si>
  <si>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</si>
  <si>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</si>
  <si>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</si>
  <si>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</si>
  <si>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</si>
  <si>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</si>
  <si>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</si>
  <si>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</si>
  <si>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</si>
  <si>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</si>
  <si>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</si>
  <si>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</si>
  <si>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</si>
  <si>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</si>
  <si>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</si>
  <si>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</si>
  <si>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</si>
  <si>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</si>
  <si>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</si>
  <si>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</si>
  <si>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</si>
  <si>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</si>
  <si>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</si>
  <si>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</si>
  <si>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</si>
  <si>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</si>
  <si>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</si>
  <si>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</si>
  <si>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</si>
  <si>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</si>
  <si>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</si>
  <si>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</si>
  <si>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</si>
  <si>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</si>
  <si>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</si>
  <si>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</si>
  <si>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</si>
  <si>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</si>
  <si>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</si>
  <si>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</si>
  <si>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</si>
  <si>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2026*</t>
  </si>
  <si>
    <t>* Información estadística preliminar correspondiente al mes de enero 2026.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</si>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</sst>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i/>
      <sz val="9"/>
      <name val="Arial"/>
      <family val="2"/>
    </font>
    <font>
      <sz val="11"/>
      <color theme="0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C0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medium">
        <color rgb="FFC00000"/>
      </bottom>
      <diagonal/>
    </border>
    <border>
      <left style="hair">
        <color theme="2" tint="-9.9948118533890809E-2"/>
      </left>
      <right/>
      <top/>
      <bottom style="medium">
        <color rgb="FFC00000"/>
      </bottom>
      <diagonal/>
    </border>
    <border>
      <left/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74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164" fontId="21" fillId="0" borderId="47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3" fontId="22" fillId="0" borderId="51" xfId="1" applyNumberFormat="1" applyFont="1" applyBorder="1" applyAlignment="1">
      <alignment horizontal="center" vertical="center"/>
    </xf>
    <xf numFmtId="164" fontId="21" fillId="0" borderId="50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8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52" xfId="1" applyNumberFormat="1" applyFont="1" applyBorder="1" applyAlignment="1">
      <alignment horizontal="left" vertical="center"/>
    </xf>
    <xf numFmtId="3" fontId="21" fillId="0" borderId="52" xfId="1" applyNumberFormat="1" applyFont="1" applyBorder="1" applyAlignment="1">
      <alignment horizontal="center" vertical="center"/>
    </xf>
    <xf numFmtId="3" fontId="22" fillId="0" borderId="52" xfId="1" applyNumberFormat="1" applyFont="1" applyBorder="1" applyAlignment="1">
      <alignment horizontal="center" vertical="center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4" xfId="1" applyNumberFormat="1" applyFont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164" fontId="21" fillId="0" borderId="56" xfId="4" applyNumberFormat="1" applyFont="1" applyFill="1" applyBorder="1" applyAlignment="1">
      <alignment horizontal="center" vertical="center"/>
    </xf>
    <xf numFmtId="3" fontId="21" fillId="0" borderId="29" xfId="1" applyNumberFormat="1" applyFont="1" applyBorder="1" applyAlignment="1">
      <alignment horizontal="left" vertical="center"/>
    </xf>
    <xf numFmtId="3" fontId="21" fillId="0" borderId="29" xfId="1" applyNumberFormat="1" applyFont="1" applyBorder="1" applyAlignment="1">
      <alignment horizontal="center" vertical="center"/>
    </xf>
    <xf numFmtId="3" fontId="21" fillId="0" borderId="57" xfId="1" applyNumberFormat="1" applyFont="1" applyBorder="1" applyAlignment="1">
      <alignment horizontal="left" vertical="center"/>
    </xf>
    <xf numFmtId="3" fontId="21" fillId="0" borderId="58" xfId="1" applyNumberFormat="1" applyFont="1" applyBorder="1" applyAlignment="1">
      <alignment horizontal="left" vertical="center"/>
    </xf>
    <xf numFmtId="3" fontId="39" fillId="0" borderId="58" xfId="1" applyNumberFormat="1" applyFont="1" applyBorder="1" applyAlignment="1">
      <alignment horizontal="center" vertical="center"/>
    </xf>
    <xf numFmtId="164" fontId="17" fillId="0" borderId="58" xfId="4" applyNumberFormat="1" applyFont="1" applyFill="1" applyBorder="1" applyAlignment="1">
      <alignment horizontal="center" vertical="center"/>
    </xf>
    <xf numFmtId="164" fontId="17" fillId="0" borderId="59" xfId="4" applyNumberFormat="1" applyFont="1" applyFill="1" applyBorder="1" applyAlignment="1">
      <alignment horizontal="center" vertical="center"/>
    </xf>
    <xf numFmtId="3" fontId="21" fillId="0" borderId="6" xfId="1" applyNumberFormat="1" applyFont="1" applyBorder="1" applyAlignment="1">
      <alignment horizontal="left" vertical="center"/>
    </xf>
    <xf numFmtId="3" fontId="21" fillId="0" borderId="60" xfId="1" applyNumberFormat="1" applyFont="1" applyBorder="1" applyAlignment="1">
      <alignment horizontal="left" vertical="center"/>
    </xf>
    <xf numFmtId="3" fontId="21" fillId="0" borderId="61" xfId="1" applyNumberFormat="1" applyFont="1" applyBorder="1" applyAlignment="1">
      <alignment horizontal="left" vertical="center"/>
    </xf>
    <xf numFmtId="3" fontId="39" fillId="0" borderId="61" xfId="1" applyNumberFormat="1" applyFont="1" applyBorder="1" applyAlignment="1">
      <alignment horizontal="center" vertical="center"/>
    </xf>
    <xf numFmtId="3" fontId="21" fillId="0" borderId="17" xfId="1" applyNumberFormat="1" applyFont="1" applyBorder="1" applyAlignment="1">
      <alignment horizontal="left" vertical="center"/>
    </xf>
    <xf numFmtId="3" fontId="21" fillId="0" borderId="62" xfId="1" applyNumberFormat="1" applyFont="1" applyBorder="1" applyAlignment="1">
      <alignment horizontal="center" vertical="center"/>
    </xf>
    <xf numFmtId="0" fontId="21" fillId="2" borderId="63" xfId="1" applyFont="1" applyFill="1" applyBorder="1" applyAlignment="1">
      <alignment horizontal="left" vertical="center"/>
    </xf>
    <xf numFmtId="0" fontId="21" fillId="2" borderId="64" xfId="1" applyFont="1" applyFill="1" applyBorder="1" applyAlignment="1">
      <alignment horizontal="left" vertical="center"/>
    </xf>
    <xf numFmtId="3" fontId="39" fillId="2" borderId="65" xfId="1" applyNumberFormat="1" applyFont="1" applyFill="1" applyBorder="1" applyAlignment="1">
      <alignment horizontal="center" vertical="center"/>
    </xf>
    <xf numFmtId="164" fontId="17" fillId="0" borderId="65" xfId="4" applyNumberFormat="1" applyFont="1" applyFill="1" applyBorder="1" applyAlignment="1">
      <alignment horizontal="center" vertical="center"/>
    </xf>
    <xf numFmtId="164" fontId="17" fillId="0" borderId="66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9DC78839-3F49-448D-ACEA-4231FC1024FE}"/>
    <cellStyle name="Normal 2 3" xfId="1" xr:uid="{9F0DE5AC-BB79-4976-8E7B-8AED4CB6D141}"/>
    <cellStyle name="Normal 2 4" xfId="6" xr:uid="{1676427B-04A1-4C03-B130-828B1EB6AECA}"/>
    <cellStyle name="Normal 3 2" xfId="7" xr:uid="{473F6DF6-6F7A-488C-A6DA-324FD86EAC5F}"/>
    <cellStyle name="Normal_Directorio CEMs - agos - 2009 - UGTAI" xfId="2" xr:uid="{7C2F4B27-53C7-45F3-81A8-AB631569DDB5}"/>
    <cellStyle name="Porcentaje 10" xfId="4" xr:uid="{91972D69-E3D5-4D71-9C14-7CC0D7C7EF76}"/>
    <cellStyle name="Porcentaje 2" xfId="3" xr:uid="{BC63133F-3722-4C85-86FB-714C87EC6D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9DEC-4EA1-B6BC-DDADA2F1BD4C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9DEC-4EA1-B6BC-DDADA2F1BD4C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DEC-4EA1-B6BC-DDADA2F1BD4C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DEC-4EA1-B6BC-DDADA2F1BD4C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CEM'!$D$30:$E$30</c:f>
              <c:numCache>
                <c:formatCode>#,##0</c:formatCode>
                <c:ptCount val="2"/>
                <c:pt idx="0">
                  <c:v>11518</c:v>
                </c:pt>
                <c:pt idx="1">
                  <c:v>2150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DEC-4EA1-B6BC-DDADA2F1BD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6113675447"/>
          <c:y val="0.17987066803126386"/>
          <c:w val="0.77358837903882705"/>
          <c:h val="0.81011962976382723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B5E1-4C04-862A-E174A569BC36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B5E1-4C04-862A-E174A569BC36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B5E1-4C04-862A-E174A569BC36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B5E1-4C04-862A-E174A569BC36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E1-4C04-862A-E174A569BC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CEM'!$O$32:$O$35</c:f>
              <c:numCache>
                <c:formatCode>#,##0</c:formatCode>
                <c:ptCount val="4"/>
                <c:pt idx="0">
                  <c:v>2385</c:v>
                </c:pt>
                <c:pt idx="1">
                  <c:v>2211</c:v>
                </c:pt>
                <c:pt idx="2">
                  <c:v>8156</c:v>
                </c:pt>
                <c:pt idx="3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5E1-4C04-862A-E174A569BC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CEM'!$N$104:$Q$104</c:f>
              <c:numCache>
                <c:formatCode>#,##0</c:formatCode>
                <c:ptCount val="4"/>
                <c:pt idx="0">
                  <c:v>7</c:v>
                </c:pt>
                <c:pt idx="1">
                  <c:v>3</c:v>
                </c:pt>
                <c:pt idx="2">
                  <c:v>21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C74-45BA-9780-125AA7775442}"/>
            </c:ext>
          </c:extLst>
        </c:ser>
        <c:ser>
          <c:idx val="1"/>
          <c:order val="1"/>
          <c:tx>
            <c:strRef>
              <c:f>'Casos del CEM'!$M$105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CEM'!$N$105:$Q$105</c:f>
              <c:numCache>
                <c:formatCode>#,##0</c:formatCode>
                <c:ptCount val="4"/>
                <c:pt idx="0">
                  <c:v>1361</c:v>
                </c:pt>
                <c:pt idx="1">
                  <c:v>682</c:v>
                </c:pt>
                <c:pt idx="2">
                  <c:v>3650</c:v>
                </c:pt>
                <c:pt idx="3">
                  <c:v>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C74-45BA-9780-125AA7775442}"/>
            </c:ext>
          </c:extLst>
        </c:ser>
        <c:ser>
          <c:idx val="2"/>
          <c:order val="2"/>
          <c:tx>
            <c:strRef>
              <c:f>'Casos del CEM'!$M$106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CEM'!$N$106:$Q$106</c:f>
              <c:numCache>
                <c:formatCode>#,##0</c:formatCode>
                <c:ptCount val="4"/>
                <c:pt idx="0">
                  <c:v>604</c:v>
                </c:pt>
                <c:pt idx="1">
                  <c:v>565</c:v>
                </c:pt>
                <c:pt idx="2">
                  <c:v>3605</c:v>
                </c:pt>
                <c:pt idx="3">
                  <c:v>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C74-45BA-9780-125AA7775442}"/>
            </c:ext>
          </c:extLst>
        </c:ser>
        <c:ser>
          <c:idx val="3"/>
          <c:order val="3"/>
          <c:tx>
            <c:strRef>
              <c:f>'Casos del CEM'!$M$107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CEM'!$N$107:$Q$107</c:f>
              <c:numCache>
                <c:formatCode>#,##0</c:formatCode>
                <c:ptCount val="4"/>
                <c:pt idx="0">
                  <c:v>413</c:v>
                </c:pt>
                <c:pt idx="1">
                  <c:v>961</c:v>
                </c:pt>
                <c:pt idx="2">
                  <c:v>880</c:v>
                </c:pt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C74-45BA-9780-125AA77754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CEM'!$M$212:$M$236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Madre De Dios</c:v>
                </c:pt>
                <c:pt idx="3">
                  <c:v>Pasco</c:v>
                </c:pt>
                <c:pt idx="4">
                  <c:v>Apurimac</c:v>
                </c:pt>
                <c:pt idx="5">
                  <c:v>Tacna</c:v>
                </c:pt>
                <c:pt idx="6">
                  <c:v>Amazonas</c:v>
                </c:pt>
                <c:pt idx="7">
                  <c:v>Huancavelica</c:v>
                </c:pt>
                <c:pt idx="8">
                  <c:v>Piura</c:v>
                </c:pt>
                <c:pt idx="9">
                  <c:v>Callao</c:v>
                </c:pt>
                <c:pt idx="10">
                  <c:v>Puno</c:v>
                </c:pt>
                <c:pt idx="11">
                  <c:v>Ucayali</c:v>
                </c:pt>
                <c:pt idx="12">
                  <c:v>Ancash</c:v>
                </c:pt>
                <c:pt idx="13">
                  <c:v>Lambayeque</c:v>
                </c:pt>
                <c:pt idx="14">
                  <c:v>Cajamarca</c:v>
                </c:pt>
                <c:pt idx="15">
                  <c:v>Loreto</c:v>
                </c:pt>
                <c:pt idx="16">
                  <c:v>Ayacucho</c:v>
                </c:pt>
                <c:pt idx="17">
                  <c:v>Ica</c:v>
                </c:pt>
                <c:pt idx="18">
                  <c:v>Huanuco</c:v>
                </c:pt>
                <c:pt idx="19">
                  <c:v>Junin</c:v>
                </c:pt>
                <c:pt idx="20">
                  <c:v>La Libertad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CEM'!$N$212:$N$236</c:f>
              <c:numCache>
                <c:formatCode>#,##0</c:formatCode>
                <c:ptCount val="25"/>
                <c:pt idx="0">
                  <c:v>1</c:v>
                </c:pt>
                <c:pt idx="1">
                  <c:v>8</c:v>
                </c:pt>
                <c:pt idx="2">
                  <c:v>10</c:v>
                </c:pt>
                <c:pt idx="3">
                  <c:v>10</c:v>
                </c:pt>
                <c:pt idx="4">
                  <c:v>16</c:v>
                </c:pt>
                <c:pt idx="5">
                  <c:v>16</c:v>
                </c:pt>
                <c:pt idx="6">
                  <c:v>17</c:v>
                </c:pt>
                <c:pt idx="7">
                  <c:v>18</c:v>
                </c:pt>
                <c:pt idx="8">
                  <c:v>22</c:v>
                </c:pt>
                <c:pt idx="9">
                  <c:v>24</c:v>
                </c:pt>
                <c:pt idx="10">
                  <c:v>24</c:v>
                </c:pt>
                <c:pt idx="11">
                  <c:v>25</c:v>
                </c:pt>
                <c:pt idx="12">
                  <c:v>27</c:v>
                </c:pt>
                <c:pt idx="13">
                  <c:v>27</c:v>
                </c:pt>
                <c:pt idx="14">
                  <c:v>28</c:v>
                </c:pt>
                <c:pt idx="15">
                  <c:v>32</c:v>
                </c:pt>
                <c:pt idx="16">
                  <c:v>34</c:v>
                </c:pt>
                <c:pt idx="17">
                  <c:v>35</c:v>
                </c:pt>
                <c:pt idx="18">
                  <c:v>41</c:v>
                </c:pt>
                <c:pt idx="19">
                  <c:v>45</c:v>
                </c:pt>
                <c:pt idx="20">
                  <c:v>45</c:v>
                </c:pt>
                <c:pt idx="21">
                  <c:v>52</c:v>
                </c:pt>
                <c:pt idx="22">
                  <c:v>53</c:v>
                </c:pt>
                <c:pt idx="23">
                  <c:v>70</c:v>
                </c:pt>
                <c:pt idx="24">
                  <c:v>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C7-4137-9AE1-1584E8F9FE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C030-48FC-B6C0-5F73AF8B79E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C030-48FC-B6C0-5F73AF8B79EC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C030-48FC-B6C0-5F73AF8B79EC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C030-48FC-B6C0-5F73AF8B79EC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C030-48FC-B6C0-5F73AF8B79E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CEM'!$D$66:$H$66</c:f>
              <c:numCache>
                <c:formatCode>#,##0</c:formatCode>
                <c:ptCount val="5"/>
                <c:pt idx="0">
                  <c:v>9826</c:v>
                </c:pt>
                <c:pt idx="1">
                  <c:v>1412</c:v>
                </c:pt>
                <c:pt idx="2">
                  <c:v>1413</c:v>
                </c:pt>
                <c:pt idx="3">
                  <c:v>1001</c:v>
                </c:pt>
                <c:pt idx="4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030-48FC-B6C0-5F73AF8B79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Apurimac</c:v>
                </c:pt>
                <c:pt idx="9">
                  <c:v>Loreto</c:v>
                </c:pt>
                <c:pt idx="10">
                  <c:v>Cajamarca</c:v>
                </c:pt>
                <c:pt idx="11">
                  <c:v>Lambayeque</c:v>
                </c:pt>
                <c:pt idx="12">
                  <c:v>Callao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CEM'!$K$243:$K$267</c:f>
              <c:numCache>
                <c:formatCode>#,##0</c:formatCode>
                <c:ptCount val="25"/>
                <c:pt idx="0">
                  <c:v>5256</c:v>
                </c:pt>
                <c:pt idx="1">
                  <c:v>5812</c:v>
                </c:pt>
                <c:pt idx="2">
                  <c:v>6736</c:v>
                </c:pt>
                <c:pt idx="3">
                  <c:v>8021</c:v>
                </c:pt>
                <c:pt idx="4">
                  <c:v>8117</c:v>
                </c:pt>
                <c:pt idx="5">
                  <c:v>10764</c:v>
                </c:pt>
                <c:pt idx="6">
                  <c:v>11173</c:v>
                </c:pt>
                <c:pt idx="7">
                  <c:v>11797</c:v>
                </c:pt>
                <c:pt idx="8">
                  <c:v>12730</c:v>
                </c:pt>
                <c:pt idx="9">
                  <c:v>13104</c:v>
                </c:pt>
                <c:pt idx="10">
                  <c:v>15423</c:v>
                </c:pt>
                <c:pt idx="11">
                  <c:v>15951</c:v>
                </c:pt>
                <c:pt idx="12">
                  <c:v>16024</c:v>
                </c:pt>
                <c:pt idx="13">
                  <c:v>19578</c:v>
                </c:pt>
                <c:pt idx="14">
                  <c:v>21065</c:v>
                </c:pt>
                <c:pt idx="15">
                  <c:v>21254</c:v>
                </c:pt>
                <c:pt idx="16">
                  <c:v>25632</c:v>
                </c:pt>
                <c:pt idx="17">
                  <c:v>27410</c:v>
                </c:pt>
                <c:pt idx="18">
                  <c:v>29216</c:v>
                </c:pt>
                <c:pt idx="19">
                  <c:v>31099</c:v>
                </c:pt>
                <c:pt idx="20">
                  <c:v>33097</c:v>
                </c:pt>
                <c:pt idx="21">
                  <c:v>33929</c:v>
                </c:pt>
                <c:pt idx="22">
                  <c:v>43495</c:v>
                </c:pt>
                <c:pt idx="23">
                  <c:v>65661</c:v>
                </c:pt>
                <c:pt idx="24">
                  <c:v>179867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CD-40E9-A847-A43007ED60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837851</xdr:colOff>
      <xdr:row>14</xdr:row>
      <xdr:rowOff>48832</xdr:rowOff>
    </xdr:from>
    <xdr:to>
      <xdr:col>10</xdr:col>
      <xdr:colOff>369094</xdr:colOff>
      <xdr:row>32</xdr:row>
      <xdr:rowOff>83344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75F50760-C3BF-413C-AE00-97773B10B17E}"/>
            </a:ext>
          </a:extLst>
        </xdr:cNvPr>
        <xdr:cNvGrpSpPr/>
      </xdr:nvGrpSpPr>
      <xdr:grpSpPr>
        <a:xfrm>
          <a:off x="6418380" y="3298538"/>
          <a:ext cx="3722243" cy="2242071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23D1FBDF-572B-4DB0-AF73-10D282C4606F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C2ACD58F-A343-494D-A29B-E2593C1DE139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9356" y="3798677"/>
            <a:ext cx="380997" cy="836929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E18463AC-D0B9-4E9D-A82A-20C7B4E7522C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043B54AB-1731-49AF-9BEF-E5B0E4099B38}"/>
            </a:ext>
          </a:extLst>
        </xdr:cNvPr>
        <xdr:cNvSpPr/>
      </xdr:nvSpPr>
      <xdr:spPr>
        <a:xfrm>
          <a:off x="14865163" y="18799853"/>
          <a:ext cx="3246665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D5047BA6-8929-4458-8B55-E791D58413C2}"/>
            </a:ext>
          </a:extLst>
        </xdr:cNvPr>
        <xdr:cNvSpPr txBox="1"/>
      </xdr:nvSpPr>
      <xdr:spPr>
        <a:xfrm>
          <a:off x="47626" y="10219305"/>
          <a:ext cx="1792196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9C0E9D3E-206C-4C6B-B09F-D1F924B95B33}"/>
            </a:ext>
          </a:extLst>
        </xdr:cNvPr>
        <xdr:cNvSpPr/>
      </xdr:nvSpPr>
      <xdr:spPr>
        <a:xfrm>
          <a:off x="1596749" y="2793529"/>
          <a:ext cx="16383049" cy="35480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5D8E3198-A3D8-403A-9A81-8A2414534728}"/>
            </a:ext>
          </a:extLst>
        </xdr:cNvPr>
        <xdr:cNvSpPr/>
      </xdr:nvSpPr>
      <xdr:spPr>
        <a:xfrm>
          <a:off x="123825" y="2793529"/>
          <a:ext cx="1548366" cy="3538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3932D526-BEB4-4FFC-9B3A-A5D30F32E3DD}"/>
            </a:ext>
          </a:extLst>
        </xdr:cNvPr>
        <xdr:cNvSpPr/>
      </xdr:nvSpPr>
      <xdr:spPr>
        <a:xfrm>
          <a:off x="7128201" y="166686"/>
          <a:ext cx="9045512" cy="5540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190500</xdr:colOff>
      <xdr:row>32</xdr:row>
      <xdr:rowOff>11907</xdr:rowOff>
    </xdr:from>
    <xdr:to>
      <xdr:col>17</xdr:col>
      <xdr:colOff>297656</xdr:colOff>
      <xdr:row>51</xdr:row>
      <xdr:rowOff>35720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AA737DF5-83AB-4D0F-8A78-DCFE9ADF8BFB}"/>
            </a:ext>
          </a:extLst>
        </xdr:cNvPr>
        <xdr:cNvGrpSpPr/>
      </xdr:nvGrpSpPr>
      <xdr:grpSpPr>
        <a:xfrm>
          <a:off x="11037794" y="5469172"/>
          <a:ext cx="6281597" cy="2578754"/>
          <a:chOff x="10390189" y="6335074"/>
          <a:chExt cx="4798220" cy="3983677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14C872A8-AB46-4427-B6F8-1FF35FE40F9A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D324AD8A-2DDD-498C-8D74-582E665A1147}"/>
              </a:ext>
            </a:extLst>
          </xdr:cNvPr>
          <xdr:cNvSpPr txBox="1"/>
        </xdr:nvSpPr>
        <xdr:spPr>
          <a:xfrm>
            <a:off x="10925969" y="6335074"/>
            <a:ext cx="3976686" cy="94086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7ADE0BF5-49AE-48EC-A5E9-A38F9A4CC675}"/>
            </a:ext>
          </a:extLst>
        </xdr:cNvPr>
        <xdr:cNvSpPr txBox="1"/>
      </xdr:nvSpPr>
      <xdr:spPr>
        <a:xfrm>
          <a:off x="135733" y="1897518"/>
          <a:ext cx="17833862" cy="77900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D8CF92D8-4D4D-4E36-BFA6-5F0A57FAC7C1}"/>
            </a:ext>
          </a:extLst>
        </xdr:cNvPr>
        <xdr:cNvSpPr/>
      </xdr:nvSpPr>
      <xdr:spPr>
        <a:xfrm>
          <a:off x="971550" y="3374231"/>
          <a:ext cx="366712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ECEDE0B0-24AC-45FF-9F75-38E4A08333EB}"/>
            </a:ext>
          </a:extLst>
        </xdr:cNvPr>
        <xdr:cNvSpPr/>
      </xdr:nvSpPr>
      <xdr:spPr>
        <a:xfrm>
          <a:off x="141143" y="3362325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219207F0-B4D6-4EB6-8F8A-DD46AD7247F4}"/>
            </a:ext>
          </a:extLst>
        </xdr:cNvPr>
        <xdr:cNvSpPr/>
      </xdr:nvSpPr>
      <xdr:spPr>
        <a:xfrm>
          <a:off x="1062408" y="5523139"/>
          <a:ext cx="9786567" cy="308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83DC9EF4-EA65-40D1-B67D-46A50C5A1EFA}"/>
            </a:ext>
          </a:extLst>
        </xdr:cNvPr>
        <xdr:cNvSpPr/>
      </xdr:nvSpPr>
      <xdr:spPr>
        <a:xfrm>
          <a:off x="123826" y="5539436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44F5E4D1-9241-44BC-9AB2-8FEBC32A8E0E}"/>
            </a:ext>
          </a:extLst>
        </xdr:cNvPr>
        <xdr:cNvSpPr/>
      </xdr:nvSpPr>
      <xdr:spPr>
        <a:xfrm>
          <a:off x="13080206" y="3341914"/>
          <a:ext cx="5046831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7FD8420D-9A3D-488F-A47B-473F2096777B}"/>
            </a:ext>
          </a:extLst>
        </xdr:cNvPr>
        <xdr:cNvSpPr/>
      </xdr:nvSpPr>
      <xdr:spPr>
        <a:xfrm>
          <a:off x="11890388" y="3341052"/>
          <a:ext cx="1285068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54E1DFFA-7BCB-4A97-85C1-357E81F9BCD1}"/>
            </a:ext>
          </a:extLst>
        </xdr:cNvPr>
        <xdr:cNvSpPr/>
      </xdr:nvSpPr>
      <xdr:spPr>
        <a:xfrm>
          <a:off x="954231" y="7812852"/>
          <a:ext cx="6913419" cy="2424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945C98A8-061B-4589-BC96-1301AC8AEF09}"/>
            </a:ext>
          </a:extLst>
        </xdr:cNvPr>
        <xdr:cNvSpPr/>
      </xdr:nvSpPr>
      <xdr:spPr>
        <a:xfrm>
          <a:off x="123825" y="7812850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5508E16A-3DE7-442D-AEB2-77A51D767BB2}"/>
            </a:ext>
          </a:extLst>
        </xdr:cNvPr>
        <xdr:cNvSpPr/>
      </xdr:nvSpPr>
      <xdr:spPr>
        <a:xfrm>
          <a:off x="939807" y="11424659"/>
          <a:ext cx="17019580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3C4352D1-908A-4F3B-B6A3-2936F9772098}"/>
            </a:ext>
          </a:extLst>
        </xdr:cNvPr>
        <xdr:cNvSpPr/>
      </xdr:nvSpPr>
      <xdr:spPr>
        <a:xfrm>
          <a:off x="90513" y="11424656"/>
          <a:ext cx="998641" cy="261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944440C3-D620-459E-BB51-6DD26FB97000}"/>
            </a:ext>
          </a:extLst>
        </xdr:cNvPr>
        <xdr:cNvSpPr txBox="1"/>
      </xdr:nvSpPr>
      <xdr:spPr>
        <a:xfrm>
          <a:off x="135730" y="13785055"/>
          <a:ext cx="17833863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A3979A15-4295-4105-B447-061C230CEA1D}"/>
            </a:ext>
          </a:extLst>
        </xdr:cNvPr>
        <xdr:cNvSpPr/>
      </xdr:nvSpPr>
      <xdr:spPr>
        <a:xfrm>
          <a:off x="1610357" y="15390838"/>
          <a:ext cx="16506874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C9948AC8-BA9B-425A-952E-36BE835A0ADB}"/>
            </a:ext>
          </a:extLst>
        </xdr:cNvPr>
        <xdr:cNvSpPr/>
      </xdr:nvSpPr>
      <xdr:spPr>
        <a:xfrm>
          <a:off x="83344" y="15375031"/>
          <a:ext cx="1565035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0DB35D16-032A-483F-AE91-BC270A8D87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D0F74CAF-64C0-493C-BADF-8B75B03164E7}"/>
            </a:ext>
          </a:extLst>
        </xdr:cNvPr>
        <xdr:cNvSpPr/>
      </xdr:nvSpPr>
      <xdr:spPr>
        <a:xfrm>
          <a:off x="934562" y="15821025"/>
          <a:ext cx="9923938" cy="2565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C94721E8-4678-4CB3-8158-2763926CA515}"/>
            </a:ext>
          </a:extLst>
        </xdr:cNvPr>
        <xdr:cNvSpPr/>
      </xdr:nvSpPr>
      <xdr:spPr>
        <a:xfrm>
          <a:off x="100228" y="15821023"/>
          <a:ext cx="989982" cy="2565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5527006D-BF9D-4972-B47B-1DF6B6A292F1}"/>
            </a:ext>
          </a:extLst>
        </xdr:cNvPr>
        <xdr:cNvSpPr/>
      </xdr:nvSpPr>
      <xdr:spPr>
        <a:xfrm>
          <a:off x="1008289" y="18925972"/>
          <a:ext cx="1105204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A50D0890-7CEC-4217-BCBD-7D8791D30E90}"/>
            </a:ext>
          </a:extLst>
        </xdr:cNvPr>
        <xdr:cNvSpPr/>
      </xdr:nvSpPr>
      <xdr:spPr>
        <a:xfrm>
          <a:off x="144111" y="1892597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02658215-04D8-42DD-B5DE-802E1BF59BA6}"/>
            </a:ext>
          </a:extLst>
        </xdr:cNvPr>
        <xdr:cNvSpPr/>
      </xdr:nvSpPr>
      <xdr:spPr>
        <a:xfrm>
          <a:off x="1600151" y="27253729"/>
          <a:ext cx="16506874" cy="35480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549BE08B-27ED-4694-BEA0-8F1524E71009}"/>
            </a:ext>
          </a:extLst>
        </xdr:cNvPr>
        <xdr:cNvSpPr/>
      </xdr:nvSpPr>
      <xdr:spPr>
        <a:xfrm>
          <a:off x="123825" y="27253729"/>
          <a:ext cx="1548366" cy="3538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2B36712-9E51-4B71-8798-AAAF283F6123}"/>
            </a:ext>
          </a:extLst>
        </xdr:cNvPr>
        <xdr:cNvSpPr txBox="1"/>
      </xdr:nvSpPr>
      <xdr:spPr>
        <a:xfrm>
          <a:off x="89647" y="22308531"/>
          <a:ext cx="11970683" cy="45902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7751C587-982D-49C9-B3F2-EB711956B833}"/>
            </a:ext>
          </a:extLst>
        </xdr:cNvPr>
        <xdr:cNvSpPr/>
      </xdr:nvSpPr>
      <xdr:spPr>
        <a:xfrm>
          <a:off x="986678" y="35303018"/>
          <a:ext cx="8785973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20EA6F53-5F32-41EB-B436-DA6EB907AC62}"/>
            </a:ext>
          </a:extLst>
        </xdr:cNvPr>
        <xdr:cNvSpPr/>
      </xdr:nvSpPr>
      <xdr:spPr>
        <a:xfrm>
          <a:off x="89647" y="35303017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A2B7031E-2058-438C-BCD8-6148D872193C}"/>
            </a:ext>
          </a:extLst>
        </xdr:cNvPr>
        <xdr:cNvSpPr txBox="1"/>
      </xdr:nvSpPr>
      <xdr:spPr>
        <a:xfrm>
          <a:off x="135732" y="42917269"/>
          <a:ext cx="9648824" cy="58816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0939C459-22B9-49BB-9EB6-2DD767E90083}"/>
            </a:ext>
          </a:extLst>
        </xdr:cNvPr>
        <xdr:cNvSpPr/>
      </xdr:nvSpPr>
      <xdr:spPr>
        <a:xfrm>
          <a:off x="1600151" y="58380086"/>
          <a:ext cx="16506874" cy="34254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64A886E-C7A4-4BAA-BFFC-89135CFE8306}"/>
            </a:ext>
          </a:extLst>
        </xdr:cNvPr>
        <xdr:cNvSpPr/>
      </xdr:nvSpPr>
      <xdr:spPr>
        <a:xfrm>
          <a:off x="123825" y="58380086"/>
          <a:ext cx="1548366" cy="34254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69CBA084-1266-4B36-95A8-3A1B1567874A}"/>
            </a:ext>
          </a:extLst>
        </xdr:cNvPr>
        <xdr:cNvSpPr/>
      </xdr:nvSpPr>
      <xdr:spPr>
        <a:xfrm>
          <a:off x="1100139" y="59068038"/>
          <a:ext cx="4493417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8C67C046-772A-4F9B-80D6-1AB3619EB449}"/>
            </a:ext>
          </a:extLst>
        </xdr:cNvPr>
        <xdr:cNvSpPr/>
      </xdr:nvSpPr>
      <xdr:spPr>
        <a:xfrm>
          <a:off x="135731" y="59068037"/>
          <a:ext cx="1302544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3747309B-2687-414A-B281-D9E4E27E6000}"/>
            </a:ext>
          </a:extLst>
        </xdr:cNvPr>
        <xdr:cNvSpPr/>
      </xdr:nvSpPr>
      <xdr:spPr>
        <a:xfrm>
          <a:off x="10872787" y="59059874"/>
          <a:ext cx="4188619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02F8011A-B669-477C-B2A1-1D5FD0FD6321}"/>
            </a:ext>
          </a:extLst>
        </xdr:cNvPr>
        <xdr:cNvSpPr/>
      </xdr:nvSpPr>
      <xdr:spPr>
        <a:xfrm>
          <a:off x="9646443" y="59064638"/>
          <a:ext cx="135638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368DAF96-F2DB-468D-87CF-7D669B90F774}"/>
            </a:ext>
          </a:extLst>
        </xdr:cNvPr>
        <xdr:cNvSpPr/>
      </xdr:nvSpPr>
      <xdr:spPr>
        <a:xfrm>
          <a:off x="1597883" y="62245875"/>
          <a:ext cx="1638304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74C82350-82F8-4E8B-982C-77B3F9909CA3}"/>
            </a:ext>
          </a:extLst>
        </xdr:cNvPr>
        <xdr:cNvSpPr/>
      </xdr:nvSpPr>
      <xdr:spPr>
        <a:xfrm>
          <a:off x="123825" y="62245875"/>
          <a:ext cx="1548366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D3F6CCBC-AD50-4258-B8AE-950190674614}"/>
            </a:ext>
          </a:extLst>
        </xdr:cNvPr>
        <xdr:cNvSpPr/>
      </xdr:nvSpPr>
      <xdr:spPr>
        <a:xfrm>
          <a:off x="1397793" y="62784252"/>
          <a:ext cx="11575257" cy="242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7FB09944-79DD-4001-A294-98175C27E9B7}"/>
            </a:ext>
          </a:extLst>
        </xdr:cNvPr>
        <xdr:cNvSpPr/>
      </xdr:nvSpPr>
      <xdr:spPr>
        <a:xfrm>
          <a:off x="103043" y="62784253"/>
          <a:ext cx="1429681" cy="2331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7462697A-7874-4E28-ADAB-E117F74B232D}"/>
            </a:ext>
          </a:extLst>
        </xdr:cNvPr>
        <xdr:cNvSpPr/>
      </xdr:nvSpPr>
      <xdr:spPr>
        <a:xfrm>
          <a:off x="1150144" y="66932175"/>
          <a:ext cx="4443412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E3C3639B-30FE-493A-8DC5-73564A77C7F0}"/>
            </a:ext>
          </a:extLst>
        </xdr:cNvPr>
        <xdr:cNvSpPr/>
      </xdr:nvSpPr>
      <xdr:spPr>
        <a:xfrm>
          <a:off x="137432" y="66932175"/>
          <a:ext cx="1326356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75D6894C-7F0F-4105-AD73-C4174E969583}"/>
            </a:ext>
          </a:extLst>
        </xdr:cNvPr>
        <xdr:cNvSpPr txBox="1"/>
      </xdr:nvSpPr>
      <xdr:spPr>
        <a:xfrm>
          <a:off x="8265667" y="67618122"/>
          <a:ext cx="5536617" cy="84757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descenso</a:t>
          </a:r>
          <a:r>
            <a:rPr lang="es-PE" sz="1100" b="0" i="1"/>
            <a:t> de 7,2 puntos porcentuales en el mes de enero de 2026 frente a lo registrado en el mismo mes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7626794E-17B6-49D0-A4B8-323EEC67D1F4}"/>
            </a:ext>
          </a:extLst>
        </xdr:cNvPr>
        <xdr:cNvSpPr/>
      </xdr:nvSpPr>
      <xdr:spPr bwMode="auto">
        <a:xfrm>
          <a:off x="5896168" y="67782815"/>
          <a:ext cx="1780770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4EFDF998-EA7C-4ED0-9D41-19DFCF89DF6C}"/>
            </a:ext>
          </a:extLst>
        </xdr:cNvPr>
        <xdr:cNvSpPr/>
      </xdr:nvSpPr>
      <xdr:spPr>
        <a:xfrm>
          <a:off x="986679" y="43780268"/>
          <a:ext cx="9874203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F8BB3F9E-1CD2-4CE9-8228-14170B2B4ACB}"/>
            </a:ext>
          </a:extLst>
        </xdr:cNvPr>
        <xdr:cNvSpPr/>
      </xdr:nvSpPr>
      <xdr:spPr>
        <a:xfrm>
          <a:off x="89647" y="43780267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02B78B35-35F8-4BB6-B615-5BC8F189E9CB}"/>
            </a:ext>
          </a:extLst>
        </xdr:cNvPr>
        <xdr:cNvSpPr txBox="1"/>
      </xdr:nvSpPr>
      <xdr:spPr>
        <a:xfrm>
          <a:off x="95251" y="65579626"/>
          <a:ext cx="12751593" cy="11525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209720</xdr:colOff>
      <xdr:row>209</xdr:row>
      <xdr:rowOff>287456</xdr:rowOff>
    </xdr:from>
    <xdr:to>
      <xdr:col>17</xdr:col>
      <xdr:colOff>745500</xdr:colOff>
      <xdr:row>236</xdr:row>
      <xdr:rowOff>209909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626E2028-815A-4FD7-9CC5-A593E9D0FB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332012</xdr:colOff>
      <xdr:row>51</xdr:row>
      <xdr:rowOff>165086</xdr:rowOff>
    </xdr:from>
    <xdr:to>
      <xdr:col>15</xdr:col>
      <xdr:colOff>47626</xdr:colOff>
      <xdr:row>68</xdr:row>
      <xdr:rowOff>35719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07630C9D-FDCE-4EE8-AA11-C70E05227A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E7E62170-4A75-4CD1-B2ED-979F5C1EA99C}"/>
            </a:ext>
          </a:extLst>
        </xdr:cNvPr>
        <xdr:cNvSpPr/>
      </xdr:nvSpPr>
      <xdr:spPr>
        <a:xfrm>
          <a:off x="986679" y="51162143"/>
          <a:ext cx="6880972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23AA39E6-0BF6-41AA-A2CD-8EC048C2C571}"/>
            </a:ext>
          </a:extLst>
        </xdr:cNvPr>
        <xdr:cNvSpPr/>
      </xdr:nvSpPr>
      <xdr:spPr>
        <a:xfrm>
          <a:off x="89647" y="51162142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496835</xdr:colOff>
      <xdr:row>241</xdr:row>
      <xdr:rowOff>133860</xdr:rowOff>
    </xdr:from>
    <xdr:to>
      <xdr:col>15</xdr:col>
      <xdr:colOff>381642</xdr:colOff>
      <xdr:row>268</xdr:row>
      <xdr:rowOff>67165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04079CE5-F2AA-49CC-82D9-95AEB78B98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7CF09B05-1760-46D9-AC22-29B99E18C126}"/>
            </a:ext>
          </a:extLst>
        </xdr:cNvPr>
        <xdr:cNvSpPr/>
      </xdr:nvSpPr>
      <xdr:spPr>
        <a:xfrm>
          <a:off x="13923424" y="18811353"/>
          <a:ext cx="118440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5AB385C8-B838-4FBD-84D7-592A4FE41F9D}"/>
            </a:ext>
          </a:extLst>
        </xdr:cNvPr>
        <xdr:cNvSpPr/>
      </xdr:nvSpPr>
      <xdr:spPr>
        <a:xfrm>
          <a:off x="986678" y="27911618"/>
          <a:ext cx="8785973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2C884B2B-E9A6-492B-8380-5E0B3C7E4EB1}"/>
            </a:ext>
          </a:extLst>
        </xdr:cNvPr>
        <xdr:cNvSpPr/>
      </xdr:nvSpPr>
      <xdr:spPr>
        <a:xfrm>
          <a:off x="89647" y="27911617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76921668-F592-4C2C-87EF-E99E7E7C8C98}"/>
            </a:ext>
          </a:extLst>
        </xdr:cNvPr>
        <xdr:cNvSpPr/>
      </xdr:nvSpPr>
      <xdr:spPr>
        <a:xfrm>
          <a:off x="941054" y="23359020"/>
          <a:ext cx="9728067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60C92722-AB98-4D1D-9534-BB3C25ACCB8A}"/>
            </a:ext>
          </a:extLst>
        </xdr:cNvPr>
        <xdr:cNvSpPr/>
      </xdr:nvSpPr>
      <xdr:spPr>
        <a:xfrm>
          <a:off x="132905" y="23359019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46E510AF-62CF-464B-A857-5EC20C4F762C}"/>
            </a:ext>
          </a:extLst>
        </xdr:cNvPr>
        <xdr:cNvSpPr txBox="1"/>
      </xdr:nvSpPr>
      <xdr:spPr>
        <a:xfrm>
          <a:off x="123827" y="26611031"/>
          <a:ext cx="17994404" cy="48479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A4727F9C-5742-4EE7-9DF6-9B90E8DED6DE}"/>
            </a:ext>
          </a:extLst>
        </xdr:cNvPr>
        <xdr:cNvSpPr/>
      </xdr:nvSpPr>
      <xdr:spPr>
        <a:xfrm>
          <a:off x="133371" y="69255736"/>
          <a:ext cx="17840843" cy="3560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75115BA3-DB18-4E5F-8963-E59E1A4314B1}"/>
            </a:ext>
          </a:extLst>
        </xdr:cNvPr>
        <xdr:cNvSpPr/>
      </xdr:nvSpPr>
      <xdr:spPr>
        <a:xfrm>
          <a:off x="123825" y="69684900"/>
          <a:ext cx="1548366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9C9CFBBE-7F14-4D8B-8231-3614EEA24533}"/>
            </a:ext>
          </a:extLst>
        </xdr:cNvPr>
        <xdr:cNvSpPr/>
      </xdr:nvSpPr>
      <xdr:spPr>
        <a:xfrm>
          <a:off x="1404259" y="70265765"/>
          <a:ext cx="5129892" cy="520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D71874CA-B9AC-4E47-AA59-9EA5B36AC8C1}"/>
            </a:ext>
          </a:extLst>
        </xdr:cNvPr>
        <xdr:cNvSpPr/>
      </xdr:nvSpPr>
      <xdr:spPr>
        <a:xfrm>
          <a:off x="128736" y="70260001"/>
          <a:ext cx="1408977" cy="3405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CF50431C-65C5-4106-B201-CFFA5E7AFAD1}"/>
            </a:ext>
          </a:extLst>
        </xdr:cNvPr>
        <xdr:cNvSpPr/>
      </xdr:nvSpPr>
      <xdr:spPr>
        <a:xfrm>
          <a:off x="8893548" y="70279036"/>
          <a:ext cx="5019835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2026 en relación al año 2025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9FF1E709-C619-4F75-8C46-67760EB48269}"/>
            </a:ext>
          </a:extLst>
        </xdr:cNvPr>
        <xdr:cNvSpPr/>
      </xdr:nvSpPr>
      <xdr:spPr>
        <a:xfrm>
          <a:off x="7870052" y="70275450"/>
          <a:ext cx="1180378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8C20DAC8-7CE4-4F76-A894-72143B130754}"/>
            </a:ext>
          </a:extLst>
        </xdr:cNvPr>
        <xdr:cNvSpPr/>
      </xdr:nvSpPr>
      <xdr:spPr bwMode="auto">
        <a:xfrm>
          <a:off x="14104341" y="71025492"/>
          <a:ext cx="1505454" cy="66918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700289</xdr:colOff>
      <xdr:row>326</xdr:row>
      <xdr:rowOff>303878</xdr:rowOff>
    </xdr:from>
    <xdr:to>
      <xdr:col>18</xdr:col>
      <xdr:colOff>0</xdr:colOff>
      <xdr:row>342</xdr:row>
      <xdr:rowOff>47626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D5A00715-7F21-4B00-ABFC-FBA8EF334180}"/>
            </a:ext>
          </a:extLst>
        </xdr:cNvPr>
        <xdr:cNvSpPr txBox="1"/>
      </xdr:nvSpPr>
      <xdr:spPr>
        <a:xfrm>
          <a:off x="15749789" y="70579328"/>
          <a:ext cx="2357236" cy="150587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disminución de 7,6 puntos porcentuales en el mes de enero de 2026 frente a lo registrado en el mismo mes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199303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FDD8F75-A00F-45AB-B4E1-86AB4C6D7C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31" y="67234"/>
          <a:ext cx="6788062" cy="6481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95248</xdr:colOff>
      <xdr:row>173</xdr:row>
      <xdr:rowOff>285751</xdr:rowOff>
    </xdr:from>
    <xdr:to>
      <xdr:col>18</xdr:col>
      <xdr:colOff>27212</xdr:colOff>
      <xdr:row>206</xdr:row>
      <xdr:rowOff>160306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657B157-6010-4A70-A765-3BC81B115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3" y="35566351"/>
          <a:ext cx="7190014" cy="8004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11518</v>
          </cell>
          <cell r="E30">
            <v>2150</v>
          </cell>
        </row>
        <row r="32">
          <cell r="O32">
            <v>2385</v>
          </cell>
        </row>
        <row r="33">
          <cell r="O33">
            <v>2211</v>
          </cell>
        </row>
        <row r="34">
          <cell r="O34">
            <v>8156</v>
          </cell>
        </row>
        <row r="35">
          <cell r="O35">
            <v>916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9826</v>
          </cell>
          <cell r="E66">
            <v>1412</v>
          </cell>
          <cell r="F66">
            <v>1413</v>
          </cell>
          <cell r="G66">
            <v>1001</v>
          </cell>
          <cell r="H66">
            <v>16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7</v>
          </cell>
          <cell r="O104">
            <v>3</v>
          </cell>
          <cell r="P104">
            <v>21</v>
          </cell>
          <cell r="Q104">
            <v>13</v>
          </cell>
        </row>
        <row r="105">
          <cell r="M105" t="str">
            <v>Psicológica</v>
          </cell>
          <cell r="N105">
            <v>1361</v>
          </cell>
          <cell r="O105">
            <v>682</v>
          </cell>
          <cell r="P105">
            <v>3650</v>
          </cell>
          <cell r="Q105">
            <v>554</v>
          </cell>
        </row>
        <row r="106">
          <cell r="M106" t="str">
            <v>Física</v>
          </cell>
          <cell r="N106">
            <v>604</v>
          </cell>
          <cell r="O106">
            <v>565</v>
          </cell>
          <cell r="P106">
            <v>3605</v>
          </cell>
          <cell r="Q106">
            <v>334</v>
          </cell>
        </row>
        <row r="107">
          <cell r="M107" t="str">
            <v>Sexual</v>
          </cell>
          <cell r="N107">
            <v>413</v>
          </cell>
          <cell r="O107">
            <v>961</v>
          </cell>
          <cell r="P107">
            <v>880</v>
          </cell>
          <cell r="Q107">
            <v>15</v>
          </cell>
        </row>
        <row r="212">
          <cell r="M212" t="str">
            <v>Tumbes</v>
          </cell>
          <cell r="N212">
            <v>1</v>
          </cell>
        </row>
        <row r="213">
          <cell r="M213" t="str">
            <v>Moquegua</v>
          </cell>
          <cell r="N213">
            <v>8</v>
          </cell>
        </row>
        <row r="214">
          <cell r="M214" t="str">
            <v>Madre De Dios</v>
          </cell>
          <cell r="N214">
            <v>10</v>
          </cell>
        </row>
        <row r="215">
          <cell r="M215" t="str">
            <v>Pasco</v>
          </cell>
          <cell r="N215">
            <v>10</v>
          </cell>
        </row>
        <row r="216">
          <cell r="M216" t="str">
            <v>Apurimac</v>
          </cell>
          <cell r="N216">
            <v>16</v>
          </cell>
        </row>
        <row r="217">
          <cell r="M217" t="str">
            <v>Tacna</v>
          </cell>
          <cell r="N217">
            <v>16</v>
          </cell>
        </row>
        <row r="218">
          <cell r="M218" t="str">
            <v>Amazonas</v>
          </cell>
          <cell r="N218">
            <v>17</v>
          </cell>
        </row>
        <row r="219">
          <cell r="M219" t="str">
            <v>Huancavelica</v>
          </cell>
          <cell r="N219">
            <v>18</v>
          </cell>
        </row>
        <row r="220">
          <cell r="M220" t="str">
            <v>Piura</v>
          </cell>
          <cell r="N220">
            <v>22</v>
          </cell>
        </row>
        <row r="221">
          <cell r="M221" t="str">
            <v>Callao</v>
          </cell>
          <cell r="N221">
            <v>24</v>
          </cell>
        </row>
        <row r="222">
          <cell r="M222" t="str">
            <v>Puno</v>
          </cell>
          <cell r="N222">
            <v>24</v>
          </cell>
        </row>
        <row r="223">
          <cell r="M223" t="str">
            <v>Ucayali</v>
          </cell>
          <cell r="N223">
            <v>25</v>
          </cell>
        </row>
        <row r="224">
          <cell r="M224" t="str">
            <v>Ancash</v>
          </cell>
          <cell r="N224">
            <v>27</v>
          </cell>
        </row>
        <row r="225">
          <cell r="M225" t="str">
            <v>Lambayeque</v>
          </cell>
          <cell r="N225">
            <v>27</v>
          </cell>
        </row>
        <row r="226">
          <cell r="M226" t="str">
            <v>Cajamarca</v>
          </cell>
          <cell r="N226">
            <v>28</v>
          </cell>
        </row>
        <row r="227">
          <cell r="M227" t="str">
            <v>Loreto</v>
          </cell>
          <cell r="N227">
            <v>32</v>
          </cell>
        </row>
        <row r="228">
          <cell r="M228" t="str">
            <v>Ayacucho</v>
          </cell>
          <cell r="N228">
            <v>34</v>
          </cell>
        </row>
        <row r="229">
          <cell r="M229" t="str">
            <v>Ica</v>
          </cell>
          <cell r="N229">
            <v>35</v>
          </cell>
        </row>
        <row r="230">
          <cell r="M230" t="str">
            <v>Huanuco</v>
          </cell>
          <cell r="N230">
            <v>41</v>
          </cell>
        </row>
        <row r="231">
          <cell r="M231" t="str">
            <v>Junin</v>
          </cell>
          <cell r="N231">
            <v>45</v>
          </cell>
        </row>
        <row r="232">
          <cell r="M232" t="str">
            <v>La Libertad</v>
          </cell>
          <cell r="N232">
            <v>45</v>
          </cell>
        </row>
        <row r="233">
          <cell r="M233" t="str">
            <v>San Martin</v>
          </cell>
          <cell r="N233">
            <v>52</v>
          </cell>
        </row>
        <row r="234">
          <cell r="M234" t="str">
            <v>Cusco</v>
          </cell>
          <cell r="N234">
            <v>53</v>
          </cell>
        </row>
        <row r="235">
          <cell r="M235" t="str">
            <v>Arequipa</v>
          </cell>
          <cell r="N235">
            <v>70</v>
          </cell>
        </row>
        <row r="236">
          <cell r="M236" t="str">
            <v>Lima</v>
          </cell>
          <cell r="N236">
            <v>292</v>
          </cell>
        </row>
        <row r="243">
          <cell r="J243" t="str">
            <v>Madre De Dios</v>
          </cell>
          <cell r="K243">
            <v>5256</v>
          </cell>
        </row>
        <row r="244">
          <cell r="J244" t="str">
            <v>Pasco</v>
          </cell>
          <cell r="K244">
            <v>5812</v>
          </cell>
        </row>
        <row r="245">
          <cell r="J245" t="str">
            <v>Moquegua</v>
          </cell>
          <cell r="K245">
            <v>6736</v>
          </cell>
        </row>
        <row r="246">
          <cell r="J246" t="str">
            <v>Amazonas</v>
          </cell>
          <cell r="K246">
            <v>8021</v>
          </cell>
        </row>
        <row r="247">
          <cell r="J247" t="str">
            <v>Tumbes</v>
          </cell>
          <cell r="K247">
            <v>8117</v>
          </cell>
        </row>
        <row r="248">
          <cell r="J248" t="str">
            <v>Huancavelica</v>
          </cell>
          <cell r="K248">
            <v>10764</v>
          </cell>
        </row>
        <row r="249">
          <cell r="J249" t="str">
            <v>Ucayali</v>
          </cell>
          <cell r="K249">
            <v>11173</v>
          </cell>
        </row>
        <row r="250">
          <cell r="J250" t="str">
            <v>Tacna</v>
          </cell>
          <cell r="K250">
            <v>11797</v>
          </cell>
        </row>
        <row r="251">
          <cell r="J251" t="str">
            <v>Apurimac</v>
          </cell>
          <cell r="K251">
            <v>12730</v>
          </cell>
        </row>
        <row r="252">
          <cell r="J252" t="str">
            <v>Loreto</v>
          </cell>
          <cell r="K252">
            <v>13104</v>
          </cell>
        </row>
        <row r="253">
          <cell r="J253" t="str">
            <v>Cajamarca</v>
          </cell>
          <cell r="K253">
            <v>15423</v>
          </cell>
        </row>
        <row r="254">
          <cell r="J254" t="str">
            <v>Lambayeque</v>
          </cell>
          <cell r="K254">
            <v>15951</v>
          </cell>
        </row>
        <row r="255">
          <cell r="J255" t="str">
            <v>Callao</v>
          </cell>
          <cell r="K255">
            <v>16024</v>
          </cell>
        </row>
        <row r="256">
          <cell r="J256" t="str">
            <v>Puno</v>
          </cell>
          <cell r="K256">
            <v>19578</v>
          </cell>
        </row>
        <row r="257">
          <cell r="J257" t="str">
            <v>Ayacucho</v>
          </cell>
          <cell r="K257">
            <v>21065</v>
          </cell>
        </row>
        <row r="258">
          <cell r="J258" t="str">
            <v>Huanuco</v>
          </cell>
          <cell r="K258">
            <v>21254</v>
          </cell>
        </row>
        <row r="259">
          <cell r="J259" t="str">
            <v>Ica</v>
          </cell>
          <cell r="K259">
            <v>25632</v>
          </cell>
        </row>
        <row r="260">
          <cell r="J260" t="str">
            <v>San Martin</v>
          </cell>
          <cell r="K260">
            <v>27410</v>
          </cell>
        </row>
        <row r="261">
          <cell r="J261" t="str">
            <v>Junin</v>
          </cell>
          <cell r="K261">
            <v>29216</v>
          </cell>
        </row>
        <row r="262">
          <cell r="J262" t="str">
            <v>Piura</v>
          </cell>
          <cell r="K262">
            <v>31099</v>
          </cell>
        </row>
        <row r="263">
          <cell r="J263" t="str">
            <v>La Libertad</v>
          </cell>
          <cell r="K263">
            <v>33097</v>
          </cell>
        </row>
        <row r="264">
          <cell r="J264" t="str">
            <v>Ancash</v>
          </cell>
          <cell r="K264">
            <v>33929</v>
          </cell>
        </row>
        <row r="265">
          <cell r="J265" t="str">
            <v>Cusco</v>
          </cell>
          <cell r="K265">
            <v>43495</v>
          </cell>
        </row>
        <row r="266">
          <cell r="J266" t="str">
            <v>Arequipa</v>
          </cell>
          <cell r="K266">
            <v>65661</v>
          </cell>
        </row>
        <row r="267">
          <cell r="J267" t="str">
            <v>Lima</v>
          </cell>
          <cell r="K267">
            <v>179867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5A5D2-EC45-46AA-BE44-76066FE67573}">
  <sheetPr>
    <tabColor theme="1" tint="0.14999847407452621"/>
  </sheetPr>
  <dimension ref="B1:S346"/>
  <sheetViews>
    <sheetView showGridLines="0" tabSelected="1" view="pageBreakPreview" zoomScale="85" zoomScaleNormal="85" zoomScaleSheetLayoutView="85" workbookViewId="0">
      <selection activeCell="U342" sqref="U342"/>
    </sheetView>
  </sheetViews>
  <sheetFormatPr baseColWidth="10" defaultColWidth="13" defaultRowHeight="15" x14ac:dyDescent="0.25"/>
  <cols>
    <col min="1" max="1" width="1.85546875" style="2" customWidth="1"/>
    <col min="2" max="2" width="19" style="2" customWidth="1"/>
    <col min="3" max="3" width="16.140625" style="2" customWidth="1"/>
    <col min="4" max="4" width="17" style="2" customWidth="1"/>
    <col min="5" max="5" width="15.5703125" style="2" customWidth="1"/>
    <col min="6" max="6" width="14.140625" style="2" customWidth="1"/>
    <col min="7" max="7" width="16.7109375" style="2" customWidth="1"/>
    <col min="8" max="8" width="17.5703125" style="2" customWidth="1"/>
    <col min="9" max="9" width="14.7109375" style="2" customWidth="1"/>
    <col min="10" max="10" width="13.85546875" style="2" customWidth="1"/>
    <col min="11" max="11" width="16.140625" style="2" customWidth="1"/>
    <col min="12" max="12" width="18" style="2" customWidth="1"/>
    <col min="13" max="13" width="13.85546875" style="2" customWidth="1"/>
    <col min="14" max="14" width="16.140625" style="2" customWidth="1"/>
    <col min="15" max="15" width="15" style="2" customWidth="1"/>
    <col min="16" max="16" width="15.5703125" style="2" customWidth="1"/>
    <col min="17" max="17" width="14.140625" style="2" customWidth="1"/>
    <col min="18" max="18" width="16.140625" style="2" customWidth="1"/>
    <col min="19" max="19" width="1.28515625" style="2" customWidth="1"/>
    <col min="20" max="16384" width="13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25">
      <c r="B16" s="22"/>
      <c r="C16" s="1"/>
      <c r="D16" s="1"/>
      <c r="E16" s="1"/>
      <c r="F16" s="17"/>
      <c r="G16" s="17"/>
    </row>
    <row r="17" spans="2:19" ht="32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37.5" customHeight="1" thickBot="1" x14ac:dyDescent="0.3">
      <c r="B18" s="33" t="s">
        <v>10</v>
      </c>
      <c r="C18" s="34">
        <f>SUM(D18:E18)</f>
        <v>13668</v>
      </c>
      <c r="D18" s="35">
        <v>11518</v>
      </c>
      <c r="E18" s="35">
        <v>2150</v>
      </c>
      <c r="F18" s="36"/>
      <c r="G18" s="37"/>
      <c r="M18" s="38" t="s">
        <v>10</v>
      </c>
      <c r="N18" s="34">
        <f>SUM(O18:R18)</f>
        <v>13668</v>
      </c>
      <c r="O18" s="35">
        <v>44</v>
      </c>
      <c r="P18" s="35">
        <v>6247</v>
      </c>
      <c r="Q18" s="35">
        <v>5108</v>
      </c>
      <c r="R18" s="35">
        <v>2269</v>
      </c>
    </row>
    <row r="19" spans="2:19" ht="27.75" hidden="1" customHeight="1" x14ac:dyDescent="0.25">
      <c r="B19" s="33" t="s">
        <v>11</v>
      </c>
      <c r="C19" s="34">
        <f>SUM(D19:E19)</f>
        <v>0</v>
      </c>
      <c r="D19" s="35"/>
      <c r="E19" s="35"/>
      <c r="F19" s="36"/>
      <c r="G19" s="37"/>
      <c r="M19" s="38" t="s">
        <v>11</v>
      </c>
      <c r="N19" s="34">
        <f t="shared" ref="N19:N29" si="0">SUM(O19:R19)</f>
        <v>0</v>
      </c>
      <c r="O19" s="35"/>
      <c r="P19" s="35"/>
      <c r="Q19" s="35"/>
      <c r="R19" s="35"/>
    </row>
    <row r="20" spans="2:19" ht="27.75" hidden="1" customHeight="1" x14ac:dyDescent="0.25">
      <c r="B20" s="33" t="s">
        <v>12</v>
      </c>
      <c r="C20" s="34">
        <f t="shared" ref="C20:C29" si="1">SUM(D20:E20)</f>
        <v>0</v>
      </c>
      <c r="D20" s="35"/>
      <c r="E20" s="35"/>
      <c r="F20" s="36"/>
      <c r="G20" s="37"/>
      <c r="M20" s="38" t="s">
        <v>12</v>
      </c>
      <c r="N20" s="34">
        <f t="shared" si="0"/>
        <v>0</v>
      </c>
      <c r="O20" s="35"/>
      <c r="P20" s="35"/>
      <c r="Q20" s="35"/>
      <c r="R20" s="35"/>
    </row>
    <row r="21" spans="2:19" ht="28.5" hidden="1" customHeight="1" x14ac:dyDescent="0.25">
      <c r="B21" s="33" t="s">
        <v>13</v>
      </c>
      <c r="C21" s="34">
        <f t="shared" si="1"/>
        <v>0</v>
      </c>
      <c r="D21" s="35"/>
      <c r="E21" s="35"/>
      <c r="F21" s="36"/>
      <c r="G21" s="37"/>
      <c r="M21" s="38" t="s">
        <v>13</v>
      </c>
      <c r="N21" s="34">
        <f t="shared" si="0"/>
        <v>0</v>
      </c>
      <c r="O21" s="35"/>
      <c r="P21" s="35"/>
      <c r="Q21" s="35"/>
      <c r="R21" s="35"/>
    </row>
    <row r="22" spans="2:19" ht="28.5" hidden="1" customHeight="1" x14ac:dyDescent="0.25">
      <c r="B22" s="33" t="s">
        <v>14</v>
      </c>
      <c r="C22" s="34">
        <f t="shared" si="1"/>
        <v>0</v>
      </c>
      <c r="D22" s="35"/>
      <c r="E22" s="35"/>
      <c r="F22" s="36"/>
      <c r="G22" s="39"/>
      <c r="M22" s="38" t="s">
        <v>14</v>
      </c>
      <c r="N22" s="34">
        <f t="shared" si="0"/>
        <v>0</v>
      </c>
      <c r="O22" s="35"/>
      <c r="P22" s="35"/>
      <c r="Q22" s="35"/>
      <c r="R22" s="35"/>
    </row>
    <row r="23" spans="2:19" ht="28.5" hidden="1" customHeight="1" x14ac:dyDescent="0.25">
      <c r="B23" s="33" t="s">
        <v>15</v>
      </c>
      <c r="C23" s="34">
        <f t="shared" si="1"/>
        <v>0</v>
      </c>
      <c r="D23" s="35"/>
      <c r="E23" s="35"/>
      <c r="F23" s="36"/>
      <c r="G23" s="40"/>
      <c r="M23" s="41" t="s">
        <v>15</v>
      </c>
      <c r="N23" s="34">
        <f t="shared" si="0"/>
        <v>0</v>
      </c>
      <c r="O23" s="42"/>
      <c r="P23" s="42"/>
      <c r="Q23" s="42"/>
      <c r="R23" s="42"/>
    </row>
    <row r="24" spans="2:19" ht="28.5" hidden="1" customHeight="1" x14ac:dyDescent="0.25">
      <c r="B24" s="33" t="s">
        <v>16</v>
      </c>
      <c r="C24" s="34">
        <f t="shared" si="1"/>
        <v>0</v>
      </c>
      <c r="D24" s="35"/>
      <c r="E24" s="35"/>
      <c r="F24" s="36"/>
      <c r="G24" s="40"/>
      <c r="M24" s="38" t="s">
        <v>16</v>
      </c>
      <c r="N24" s="34">
        <f t="shared" si="0"/>
        <v>0</v>
      </c>
      <c r="O24" s="35"/>
      <c r="P24" s="35"/>
      <c r="Q24" s="35"/>
      <c r="R24" s="35"/>
    </row>
    <row r="25" spans="2:19" ht="28.5" hidden="1" customHeight="1" x14ac:dyDescent="0.25">
      <c r="B25" s="33" t="s">
        <v>17</v>
      </c>
      <c r="C25" s="34">
        <f t="shared" si="1"/>
        <v>0</v>
      </c>
      <c r="D25" s="35"/>
      <c r="E25" s="35"/>
      <c r="F25" s="36"/>
      <c r="G25" s="40"/>
      <c r="M25" s="38" t="s">
        <v>17</v>
      </c>
      <c r="N25" s="34">
        <f t="shared" si="0"/>
        <v>0</v>
      </c>
      <c r="O25" s="35"/>
      <c r="P25" s="35"/>
      <c r="Q25" s="35"/>
      <c r="R25" s="35"/>
    </row>
    <row r="26" spans="2:19" ht="28.5" hidden="1" customHeight="1" x14ac:dyDescent="0.25">
      <c r="B26" s="33" t="s">
        <v>18</v>
      </c>
      <c r="C26" s="34">
        <f t="shared" si="1"/>
        <v>0</v>
      </c>
      <c r="D26" s="35"/>
      <c r="E26" s="35"/>
      <c r="F26" s="36"/>
      <c r="G26" s="40"/>
      <c r="M26" s="38" t="s">
        <v>18</v>
      </c>
      <c r="N26" s="34">
        <f t="shared" si="0"/>
        <v>0</v>
      </c>
      <c r="O26" s="35"/>
      <c r="P26" s="35"/>
      <c r="Q26" s="35"/>
      <c r="R26" s="35"/>
    </row>
    <row r="27" spans="2:19" ht="28.5" hidden="1" customHeight="1" x14ac:dyDescent="0.25">
      <c r="B27" s="33" t="s">
        <v>19</v>
      </c>
      <c r="C27" s="34">
        <f t="shared" si="1"/>
        <v>0</v>
      </c>
      <c r="D27" s="42"/>
      <c r="E27" s="42"/>
      <c r="F27" s="36"/>
      <c r="G27" s="40"/>
      <c r="M27" s="38" t="s">
        <v>19</v>
      </c>
      <c r="N27" s="34">
        <f t="shared" si="0"/>
        <v>0</v>
      </c>
      <c r="O27" s="35"/>
      <c r="P27" s="35"/>
      <c r="Q27" s="35"/>
      <c r="R27" s="35"/>
    </row>
    <row r="28" spans="2:19" ht="28.15" hidden="1" customHeight="1" x14ac:dyDescent="0.25">
      <c r="B28" s="33" t="s">
        <v>20</v>
      </c>
      <c r="C28" s="34">
        <f t="shared" si="1"/>
        <v>0</v>
      </c>
      <c r="D28" s="35"/>
      <c r="E28" s="35"/>
      <c r="F28" s="36"/>
      <c r="G28" s="40"/>
      <c r="M28" s="38" t="s">
        <v>20</v>
      </c>
      <c r="N28" s="34">
        <f t="shared" si="0"/>
        <v>0</v>
      </c>
      <c r="O28" s="35"/>
      <c r="P28" s="35"/>
      <c r="Q28" s="35"/>
      <c r="R28" s="35"/>
    </row>
    <row r="29" spans="2:19" ht="28.5" hidden="1" customHeight="1" thickBot="1" x14ac:dyDescent="0.3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25">
      <c r="B30" s="43" t="s">
        <v>3</v>
      </c>
      <c r="C30" s="44">
        <f>SUM(C18:C29)</f>
        <v>13668</v>
      </c>
      <c r="D30" s="45">
        <f>SUM(D18:D29)</f>
        <v>11518</v>
      </c>
      <c r="E30" s="45">
        <f>SUM(E18:E29)</f>
        <v>2150</v>
      </c>
      <c r="F30" s="40"/>
      <c r="G30" s="46"/>
      <c r="M30" s="47" t="s">
        <v>3</v>
      </c>
      <c r="N30" s="44">
        <f>SUM(N18:N29)</f>
        <v>13668</v>
      </c>
      <c r="O30" s="44">
        <f>SUM(O18:O29)</f>
        <v>44</v>
      </c>
      <c r="P30" s="44">
        <f>SUM(P18:P29)</f>
        <v>6247</v>
      </c>
      <c r="Q30" s="44">
        <f>SUM(Q18:Q29)</f>
        <v>5108</v>
      </c>
      <c r="R30" s="44">
        <f>SUM(R18:R29)</f>
        <v>2269</v>
      </c>
    </row>
    <row r="31" spans="2:19" ht="22.5" customHeight="1" thickBot="1" x14ac:dyDescent="0.3">
      <c r="B31" s="48" t="s">
        <v>22</v>
      </c>
      <c r="C31" s="49">
        <f>C30/$C30</f>
        <v>1</v>
      </c>
      <c r="D31" s="49">
        <f>D30/$C30</f>
        <v>0.84269827333918645</v>
      </c>
      <c r="E31" s="49">
        <f>E30/$C30</f>
        <v>0.15730172666081357</v>
      </c>
      <c r="F31" s="1"/>
      <c r="M31" s="48" t="s">
        <v>22</v>
      </c>
      <c r="N31" s="50">
        <f>N30/$N30</f>
        <v>1</v>
      </c>
      <c r="O31" s="50">
        <f>O30/$N30</f>
        <v>3.2191981270119989E-3</v>
      </c>
      <c r="P31" s="50">
        <f>P30/$N30</f>
        <v>0.45705297044190812</v>
      </c>
      <c r="Q31" s="50">
        <f>Q30/$N30</f>
        <v>0.37371963710857475</v>
      </c>
      <c r="R31" s="50">
        <f>R30/$N30</f>
        <v>0.16600819432250513</v>
      </c>
    </row>
    <row r="32" spans="2:19" x14ac:dyDescent="0.25">
      <c r="B32" s="1"/>
      <c r="C32" s="1"/>
      <c r="D32" s="1"/>
      <c r="E32" s="1"/>
      <c r="F32" s="1"/>
      <c r="G32" s="1"/>
      <c r="N32" s="51" t="s">
        <v>23</v>
      </c>
      <c r="O32" s="52">
        <f>+D48+E48</f>
        <v>2385</v>
      </c>
      <c r="P32" s="53">
        <f>O32/O$36</f>
        <v>0.17449517120280947</v>
      </c>
      <c r="S32" s="1"/>
    </row>
    <row r="33" spans="2:18" ht="23.25" customHeight="1" x14ac:dyDescent="0.2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2211</v>
      </c>
      <c r="P33" s="53">
        <f>O33/O$36</f>
        <v>0.16176470588235295</v>
      </c>
      <c r="Q33" s="55"/>
      <c r="R33" s="55"/>
    </row>
    <row r="34" spans="2:18" ht="21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8156</v>
      </c>
      <c r="P34" s="53">
        <f>O34/O$36</f>
        <v>0.59672227099795139</v>
      </c>
      <c r="Q34" s="55"/>
      <c r="R34" s="55"/>
    </row>
    <row r="35" spans="2:18" ht="32.25" customHeight="1" x14ac:dyDescent="0.2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916</v>
      </c>
      <c r="P35" s="53">
        <f>O35/O$36</f>
        <v>6.7017851916886154E-2</v>
      </c>
      <c r="Q35" s="55"/>
      <c r="R35" s="55"/>
    </row>
    <row r="36" spans="2:18" ht="37.5" customHeight="1" thickBot="1" x14ac:dyDescent="0.3">
      <c r="B36" s="38" t="s">
        <v>10</v>
      </c>
      <c r="C36" s="34">
        <f>SUM(D36:K36)</f>
        <v>13668</v>
      </c>
      <c r="D36" s="35">
        <v>809</v>
      </c>
      <c r="E36" s="35">
        <v>1576</v>
      </c>
      <c r="F36" s="35">
        <v>2211</v>
      </c>
      <c r="G36" s="60">
        <v>1802</v>
      </c>
      <c r="H36" s="35">
        <v>2804</v>
      </c>
      <c r="I36" s="35">
        <v>2165</v>
      </c>
      <c r="J36" s="35">
        <v>1385</v>
      </c>
      <c r="K36" s="35">
        <v>916</v>
      </c>
      <c r="L36" s="1"/>
      <c r="M36" s="55"/>
      <c r="N36" s="61" t="s">
        <v>3</v>
      </c>
      <c r="O36" s="52">
        <f>SUM(O32:O35)</f>
        <v>13668</v>
      </c>
      <c r="P36" s="62">
        <f>SUM(P32:P35)</f>
        <v>0.99999999999999989</v>
      </c>
      <c r="Q36" s="55"/>
      <c r="R36" s="55"/>
    </row>
    <row r="37" spans="2:18" ht="23.25" hidden="1" customHeight="1" x14ac:dyDescent="0.25">
      <c r="B37" s="38" t="s">
        <v>11</v>
      </c>
      <c r="C37" s="34">
        <f t="shared" ref="C37:C47" si="2">SUM(D37:K37)</f>
        <v>0</v>
      </c>
      <c r="D37" s="35"/>
      <c r="E37" s="35"/>
      <c r="F37" s="35"/>
      <c r="G37" s="35"/>
      <c r="H37" s="35"/>
      <c r="I37" s="35"/>
      <c r="J37" s="35"/>
      <c r="K37" s="35"/>
      <c r="L37" s="1"/>
      <c r="M37" s="55"/>
      <c r="Q37" s="55"/>
      <c r="R37" s="55"/>
    </row>
    <row r="38" spans="2:18" ht="23.25" hidden="1" customHeight="1" x14ac:dyDescent="0.25">
      <c r="B38" s="38" t="s">
        <v>12</v>
      </c>
      <c r="C38" s="34">
        <f t="shared" si="2"/>
        <v>0</v>
      </c>
      <c r="D38" s="35"/>
      <c r="E38" s="35"/>
      <c r="F38" s="35"/>
      <c r="G38" s="35"/>
      <c r="H38" s="35"/>
      <c r="I38" s="35"/>
      <c r="J38" s="35"/>
      <c r="K38" s="35"/>
      <c r="L38" s="1"/>
      <c r="M38" s="55"/>
      <c r="Q38" s="55"/>
      <c r="R38" s="55"/>
    </row>
    <row r="39" spans="2:18" ht="23.25" hidden="1" customHeight="1" x14ac:dyDescent="0.25">
      <c r="B39" s="38" t="s">
        <v>13</v>
      </c>
      <c r="C39" s="34">
        <f t="shared" si="2"/>
        <v>0</v>
      </c>
      <c r="D39" s="35"/>
      <c r="E39" s="35"/>
      <c r="F39" s="35"/>
      <c r="G39" s="35"/>
      <c r="H39" s="35"/>
      <c r="I39" s="35"/>
      <c r="J39" s="35"/>
      <c r="K39" s="35"/>
      <c r="L39" s="1"/>
      <c r="M39" s="55"/>
      <c r="N39" s="63"/>
      <c r="O39" s="63"/>
      <c r="P39" s="63"/>
      <c r="Q39" s="55"/>
      <c r="R39" s="55"/>
    </row>
    <row r="40" spans="2:18" ht="23.25" hidden="1" customHeight="1" x14ac:dyDescent="0.25">
      <c r="B40" s="38" t="s">
        <v>14</v>
      </c>
      <c r="C40" s="34">
        <f t="shared" si="2"/>
        <v>0</v>
      </c>
      <c r="D40" s="35"/>
      <c r="E40" s="35"/>
      <c r="F40" s="35"/>
      <c r="G40" s="35"/>
      <c r="H40" s="35"/>
      <c r="I40" s="35"/>
      <c r="J40" s="35"/>
      <c r="K40" s="35"/>
      <c r="L40" s="1"/>
      <c r="M40" s="55"/>
      <c r="N40" s="63"/>
      <c r="O40" s="63"/>
      <c r="P40" s="63"/>
      <c r="Q40" s="55"/>
      <c r="R40" s="55"/>
    </row>
    <row r="41" spans="2:18" ht="23.25" hidden="1" customHeight="1" x14ac:dyDescent="0.25">
      <c r="B41" s="38" t="s">
        <v>15</v>
      </c>
      <c r="C41" s="34">
        <f t="shared" si="2"/>
        <v>0</v>
      </c>
      <c r="D41" s="35"/>
      <c r="E41" s="35"/>
      <c r="F41" s="35"/>
      <c r="G41" s="35"/>
      <c r="H41" s="35"/>
      <c r="I41" s="35"/>
      <c r="J41" s="35"/>
      <c r="K41" s="35"/>
      <c r="L41" s="1"/>
      <c r="M41" s="55"/>
      <c r="N41" s="63"/>
      <c r="O41" s="63"/>
      <c r="P41" s="63"/>
      <c r="Q41" s="55"/>
      <c r="R41" s="1"/>
    </row>
    <row r="42" spans="2:18" ht="23.25" hidden="1" customHeight="1" x14ac:dyDescent="0.25">
      <c r="B42" s="41" t="s">
        <v>16</v>
      </c>
      <c r="C42" s="34">
        <f t="shared" si="2"/>
        <v>0</v>
      </c>
      <c r="D42" s="42"/>
      <c r="E42" s="42"/>
      <c r="F42" s="42"/>
      <c r="G42" s="42"/>
      <c r="H42" s="42"/>
      <c r="I42" s="42"/>
      <c r="J42" s="42"/>
      <c r="K42" s="42"/>
      <c r="L42" s="1"/>
      <c r="M42" s="55"/>
      <c r="N42" s="55"/>
      <c r="O42" s="63"/>
      <c r="P42" s="55"/>
      <c r="Q42" s="1"/>
      <c r="R42" s="1"/>
    </row>
    <row r="43" spans="2:18" ht="23.25" hidden="1" customHeight="1" x14ac:dyDescent="0.25">
      <c r="B43" s="38" t="s">
        <v>17</v>
      </c>
      <c r="C43" s="34">
        <f t="shared" si="2"/>
        <v>0</v>
      </c>
      <c r="D43" s="35"/>
      <c r="E43" s="35"/>
      <c r="F43" s="35"/>
      <c r="G43" s="35"/>
      <c r="H43" s="35"/>
      <c r="I43" s="35"/>
      <c r="J43" s="35"/>
      <c r="K43" s="35"/>
      <c r="L43" s="1"/>
      <c r="M43" s="55"/>
      <c r="N43" s="55"/>
      <c r="O43" s="63"/>
      <c r="P43" s="55"/>
      <c r="Q43" s="1"/>
      <c r="R43" s="1"/>
    </row>
    <row r="44" spans="2:18" ht="23.25" hidden="1" customHeight="1" x14ac:dyDescent="0.25">
      <c r="B44" s="38" t="s">
        <v>18</v>
      </c>
      <c r="C44" s="34">
        <f t="shared" si="2"/>
        <v>0</v>
      </c>
      <c r="D44" s="35"/>
      <c r="E44" s="35"/>
      <c r="F44" s="35"/>
      <c r="G44" s="35"/>
      <c r="H44" s="35"/>
      <c r="I44" s="35"/>
      <c r="J44" s="35"/>
      <c r="K44" s="35"/>
      <c r="L44" s="1"/>
      <c r="M44" s="55"/>
      <c r="N44" s="55"/>
      <c r="O44" s="63"/>
      <c r="P44" s="55"/>
      <c r="Q44" s="1"/>
      <c r="R44" s="1"/>
    </row>
    <row r="45" spans="2:18" ht="23.25" hidden="1" customHeight="1" x14ac:dyDescent="0.25">
      <c r="B45" s="38" t="s">
        <v>19</v>
      </c>
      <c r="C45" s="34">
        <f t="shared" si="2"/>
        <v>0</v>
      </c>
      <c r="D45" s="35"/>
      <c r="E45" s="35"/>
      <c r="F45" s="35"/>
      <c r="G45" s="35"/>
      <c r="H45" s="35"/>
      <c r="I45" s="35"/>
      <c r="J45" s="35"/>
      <c r="K45" s="35"/>
      <c r="L45" s="1"/>
      <c r="M45" s="55"/>
      <c r="N45" s="55"/>
      <c r="O45" s="55"/>
      <c r="P45" s="55"/>
      <c r="Q45" s="1"/>
      <c r="R45" s="1"/>
    </row>
    <row r="46" spans="2:18" ht="23.25" hidden="1" customHeight="1" x14ac:dyDescent="0.25">
      <c r="B46" s="38" t="s">
        <v>20</v>
      </c>
      <c r="C46" s="34">
        <f t="shared" si="2"/>
        <v>0</v>
      </c>
      <c r="D46" s="35"/>
      <c r="E46" s="35"/>
      <c r="F46" s="35"/>
      <c r="G46" s="35"/>
      <c r="H46" s="35"/>
      <c r="I46" s="35"/>
      <c r="J46" s="35"/>
      <c r="K46" s="35"/>
      <c r="L46" s="1"/>
      <c r="M46" s="1"/>
      <c r="N46" s="1"/>
      <c r="O46" s="1"/>
      <c r="P46" s="1"/>
      <c r="Q46" s="1"/>
      <c r="R46" s="1"/>
    </row>
    <row r="47" spans="2:18" ht="23.25" hidden="1" customHeight="1" thickBot="1" x14ac:dyDescent="0.3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3.25" customHeight="1" x14ac:dyDescent="0.25">
      <c r="B48" s="47" t="s">
        <v>3</v>
      </c>
      <c r="C48" s="44">
        <f t="shared" ref="C48:K48" si="3">SUM(C36:C47)</f>
        <v>13668</v>
      </c>
      <c r="D48" s="44">
        <f t="shared" si="3"/>
        <v>809</v>
      </c>
      <c r="E48" s="44">
        <f t="shared" si="3"/>
        <v>1576</v>
      </c>
      <c r="F48" s="44">
        <f t="shared" si="3"/>
        <v>2211</v>
      </c>
      <c r="G48" s="44">
        <f t="shared" si="3"/>
        <v>1802</v>
      </c>
      <c r="H48" s="44">
        <f t="shared" si="3"/>
        <v>2804</v>
      </c>
      <c r="I48" s="44">
        <f t="shared" si="3"/>
        <v>2165</v>
      </c>
      <c r="J48" s="44">
        <f t="shared" si="3"/>
        <v>1385</v>
      </c>
      <c r="K48" s="44">
        <f t="shared" si="3"/>
        <v>916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">
      <c r="B49" s="48" t="s">
        <v>22</v>
      </c>
      <c r="C49" s="50">
        <f t="shared" ref="C49:K49" si="4">C48/$C30</f>
        <v>1</v>
      </c>
      <c r="D49" s="50">
        <f t="shared" si="4"/>
        <v>5.9189347380743343E-2</v>
      </c>
      <c r="E49" s="50">
        <f t="shared" si="4"/>
        <v>0.11530582382206614</v>
      </c>
      <c r="F49" s="50">
        <f t="shared" si="4"/>
        <v>0.16176470588235295</v>
      </c>
      <c r="G49" s="50">
        <f t="shared" si="4"/>
        <v>0.13184079601990051</v>
      </c>
      <c r="H49" s="50">
        <f t="shared" si="4"/>
        <v>0.20515071700321919</v>
      </c>
      <c r="I49" s="50">
        <f t="shared" si="4"/>
        <v>0.15839918056774949</v>
      </c>
      <c r="J49" s="50">
        <f t="shared" si="4"/>
        <v>0.10133157740708224</v>
      </c>
      <c r="K49" s="50">
        <f t="shared" si="4"/>
        <v>6.7017851916886154E-2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75" x14ac:dyDescent="0.2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2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2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37.5" customHeight="1" thickBot="1" x14ac:dyDescent="0.3">
      <c r="B54" s="38" t="s">
        <v>10</v>
      </c>
      <c r="C54" s="34">
        <f>SUM(D54:H54)</f>
        <v>13668</v>
      </c>
      <c r="D54" s="35">
        <v>9826</v>
      </c>
      <c r="E54" s="35">
        <v>1412</v>
      </c>
      <c r="F54" s="35">
        <v>1413</v>
      </c>
      <c r="G54" s="35">
        <v>1001</v>
      </c>
      <c r="H54" s="35">
        <v>16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3.25" hidden="1" customHeight="1" x14ac:dyDescent="0.25">
      <c r="B55" s="38" t="s">
        <v>11</v>
      </c>
      <c r="C55" s="34">
        <f t="shared" ref="C55:C65" si="5">SUM(D55:H55)</f>
        <v>0</v>
      </c>
      <c r="D55" s="35"/>
      <c r="E55" s="35"/>
      <c r="F55" s="35"/>
      <c r="G55" s="35"/>
      <c r="H55" s="35"/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3.25" hidden="1" customHeight="1" x14ac:dyDescent="0.25">
      <c r="B56" s="38" t="s">
        <v>12</v>
      </c>
      <c r="C56" s="34">
        <f t="shared" si="5"/>
        <v>0</v>
      </c>
      <c r="D56" s="35"/>
      <c r="E56" s="35"/>
      <c r="F56" s="35"/>
      <c r="G56" s="35"/>
      <c r="H56" s="35"/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3.25" hidden="1" customHeight="1" x14ac:dyDescent="0.25">
      <c r="B57" s="38" t="s">
        <v>13</v>
      </c>
      <c r="C57" s="34">
        <f t="shared" si="5"/>
        <v>0</v>
      </c>
      <c r="D57" s="35"/>
      <c r="E57" s="35"/>
      <c r="F57" s="35"/>
      <c r="G57" s="35"/>
      <c r="H57" s="35"/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3.25" hidden="1" customHeight="1" x14ac:dyDescent="0.25">
      <c r="B58" s="38" t="s">
        <v>14</v>
      </c>
      <c r="C58" s="34">
        <f t="shared" si="5"/>
        <v>0</v>
      </c>
      <c r="D58" s="35"/>
      <c r="E58" s="35"/>
      <c r="F58" s="35"/>
      <c r="G58" s="35"/>
      <c r="H58" s="35"/>
      <c r="I58" s="40"/>
      <c r="J58" s="75"/>
      <c r="M58" s="75"/>
      <c r="N58" s="75"/>
      <c r="O58" s="78"/>
      <c r="P58" s="36"/>
      <c r="Q58" s="75"/>
      <c r="R58" s="75"/>
    </row>
    <row r="59" spans="2:18" ht="23.25" hidden="1" customHeight="1" x14ac:dyDescent="0.25">
      <c r="B59" s="38" t="s">
        <v>15</v>
      </c>
      <c r="C59" s="34">
        <f t="shared" si="5"/>
        <v>0</v>
      </c>
      <c r="D59" s="35"/>
      <c r="E59" s="35"/>
      <c r="F59" s="35"/>
      <c r="G59" s="35"/>
      <c r="H59" s="35"/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3.25" hidden="1" customHeight="1" x14ac:dyDescent="0.25">
      <c r="B60" s="38" t="s">
        <v>16</v>
      </c>
      <c r="C60" s="34">
        <f t="shared" si="5"/>
        <v>0</v>
      </c>
      <c r="D60" s="35"/>
      <c r="E60" s="35"/>
      <c r="F60" s="35"/>
      <c r="G60" s="35"/>
      <c r="H60" s="35"/>
      <c r="I60" s="40"/>
      <c r="J60" s="75"/>
      <c r="N60" s="75"/>
      <c r="O60" s="78"/>
      <c r="P60" s="36"/>
      <c r="Q60" s="75"/>
      <c r="R60" s="75"/>
    </row>
    <row r="61" spans="2:18" ht="23.25" hidden="1" customHeight="1" x14ac:dyDescent="0.25">
      <c r="B61" s="38" t="s">
        <v>17</v>
      </c>
      <c r="C61" s="34">
        <f t="shared" si="5"/>
        <v>0</v>
      </c>
      <c r="D61" s="42"/>
      <c r="E61" s="42"/>
      <c r="F61" s="42"/>
      <c r="G61" s="42"/>
      <c r="H61" s="42"/>
      <c r="I61" s="40"/>
      <c r="J61" s="75"/>
      <c r="N61" s="75"/>
      <c r="O61" s="78"/>
      <c r="P61" s="36"/>
      <c r="Q61" s="75"/>
      <c r="R61" s="75"/>
    </row>
    <row r="62" spans="2:18" ht="23.25" hidden="1" customHeight="1" x14ac:dyDescent="0.25">
      <c r="B62" s="38" t="s">
        <v>18</v>
      </c>
      <c r="C62" s="34">
        <f t="shared" si="5"/>
        <v>0</v>
      </c>
      <c r="D62" s="35"/>
      <c r="E62" s="35"/>
      <c r="F62" s="35"/>
      <c r="G62" s="35"/>
      <c r="H62" s="35"/>
      <c r="I62" s="40"/>
      <c r="J62" s="75"/>
      <c r="N62" s="75"/>
      <c r="O62" s="78"/>
      <c r="P62" s="36"/>
      <c r="Q62" s="75"/>
      <c r="R62" s="75"/>
    </row>
    <row r="63" spans="2:18" ht="23.25" hidden="1" customHeight="1" x14ac:dyDescent="0.25">
      <c r="B63" s="38" t="s">
        <v>19</v>
      </c>
      <c r="C63" s="34">
        <f t="shared" si="5"/>
        <v>0</v>
      </c>
      <c r="D63" s="35"/>
      <c r="E63" s="35"/>
      <c r="F63" s="35"/>
      <c r="G63" s="35"/>
      <c r="H63" s="35"/>
      <c r="I63" s="40"/>
      <c r="J63" s="75"/>
      <c r="N63" s="75"/>
      <c r="O63" s="78"/>
      <c r="P63" s="36"/>
      <c r="Q63" s="75"/>
      <c r="R63" s="75"/>
    </row>
    <row r="64" spans="2:18" ht="23.25" hidden="1" customHeight="1" x14ac:dyDescent="0.25">
      <c r="B64" s="38" t="s">
        <v>20</v>
      </c>
      <c r="C64" s="34">
        <f t="shared" si="5"/>
        <v>0</v>
      </c>
      <c r="D64" s="35"/>
      <c r="E64" s="35"/>
      <c r="F64" s="35"/>
      <c r="G64" s="35"/>
      <c r="H64" s="35"/>
      <c r="I64" s="40"/>
      <c r="J64" s="75"/>
      <c r="N64" s="75"/>
      <c r="O64" s="78"/>
      <c r="P64" s="36"/>
      <c r="Q64" s="75"/>
      <c r="R64" s="75"/>
    </row>
    <row r="65" spans="2:18" ht="23.25" hidden="1" customHeight="1" thickBot="1" x14ac:dyDescent="0.3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3.25" customHeight="1" x14ac:dyDescent="0.25">
      <c r="B66" s="43" t="s">
        <v>3</v>
      </c>
      <c r="C66" s="44">
        <f t="shared" ref="C66:H66" si="6">SUM(C54:C65)</f>
        <v>13668</v>
      </c>
      <c r="D66" s="79">
        <f t="shared" si="6"/>
        <v>9826</v>
      </c>
      <c r="E66" s="79">
        <f t="shared" si="6"/>
        <v>1412</v>
      </c>
      <c r="F66" s="79">
        <f t="shared" si="6"/>
        <v>1413</v>
      </c>
      <c r="G66" s="79">
        <f t="shared" si="6"/>
        <v>1001</v>
      </c>
      <c r="H66" s="79">
        <f t="shared" si="6"/>
        <v>16</v>
      </c>
      <c r="I66" s="71"/>
      <c r="O66" s="80"/>
      <c r="P66" s="80"/>
      <c r="Q66" s="75"/>
      <c r="R66" s="75"/>
    </row>
    <row r="67" spans="2:18" ht="25.5" customHeight="1" thickBot="1" x14ac:dyDescent="0.3">
      <c r="B67" s="48" t="s">
        <v>22</v>
      </c>
      <c r="C67" s="50">
        <f t="shared" ref="C67:H67" si="7">C66/$C66</f>
        <v>1</v>
      </c>
      <c r="D67" s="50">
        <f t="shared" si="7"/>
        <v>0.71890547263681592</v>
      </c>
      <c r="E67" s="50">
        <f t="shared" si="7"/>
        <v>0.10330699443956687</v>
      </c>
      <c r="F67" s="50">
        <f t="shared" si="7"/>
        <v>0.1033801580333626</v>
      </c>
      <c r="G67" s="50">
        <f t="shared" si="7"/>
        <v>7.3236757389522969E-2</v>
      </c>
      <c r="H67" s="50">
        <f t="shared" si="7"/>
        <v>1.1706175007316359E-3</v>
      </c>
      <c r="I67" s="71"/>
      <c r="O67" s="1"/>
      <c r="P67" s="1"/>
      <c r="Q67" s="80"/>
      <c r="R67" s="1"/>
    </row>
    <row r="68" spans="2:18" ht="21.75" customHeight="1" x14ac:dyDescent="0.2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2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2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2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2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2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2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75" x14ac:dyDescent="0.2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2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2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2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38.25" customHeight="1" thickBot="1" x14ac:dyDescent="0.3">
      <c r="B79" s="41" t="s">
        <v>10</v>
      </c>
      <c r="C79" s="99">
        <f>SUM(D79:F79)</f>
        <v>133</v>
      </c>
      <c r="D79" s="42">
        <v>55</v>
      </c>
      <c r="E79" s="42">
        <v>31</v>
      </c>
      <c r="F79" s="42">
        <v>47</v>
      </c>
      <c r="G79" s="99">
        <f>SUM(H79:J79)</f>
        <v>972</v>
      </c>
      <c r="H79" s="42">
        <v>595</v>
      </c>
      <c r="I79" s="42">
        <v>370</v>
      </c>
      <c r="J79" s="42">
        <v>7</v>
      </c>
      <c r="K79" s="99">
        <f>SUM(L79:N79)</f>
        <v>9</v>
      </c>
      <c r="L79" s="42">
        <v>1</v>
      </c>
      <c r="M79" s="42">
        <v>8</v>
      </c>
      <c r="N79" s="42">
        <v>0</v>
      </c>
      <c r="O79" s="99">
        <f>SUM(P79:R79)</f>
        <v>41</v>
      </c>
      <c r="P79" s="42">
        <v>14</v>
      </c>
      <c r="Q79" s="42">
        <v>27</v>
      </c>
      <c r="R79" s="42">
        <v>0</v>
      </c>
    </row>
    <row r="80" spans="2:18" ht="24" hidden="1" customHeight="1" x14ac:dyDescent="0.25">
      <c r="B80" s="41" t="s">
        <v>11</v>
      </c>
      <c r="C80" s="99">
        <f>SUM(D80:F80)</f>
        <v>0</v>
      </c>
      <c r="D80" s="42"/>
      <c r="E80" s="42"/>
      <c r="F80" s="42"/>
      <c r="G80" s="99">
        <f>SUM(H80:J80)</f>
        <v>0</v>
      </c>
      <c r="H80" s="42"/>
      <c r="I80" s="42"/>
      <c r="J80" s="42"/>
      <c r="K80" s="99">
        <f>SUM(L80:N80)</f>
        <v>0</v>
      </c>
      <c r="L80" s="42"/>
      <c r="M80" s="42"/>
      <c r="N80" s="42"/>
      <c r="O80" s="99">
        <f>SUM(P80:R80)</f>
        <v>0</v>
      </c>
      <c r="P80" s="42"/>
      <c r="Q80" s="42"/>
      <c r="R80" s="42"/>
    </row>
    <row r="81" spans="2:18" ht="24" hidden="1" customHeight="1" x14ac:dyDescent="0.25">
      <c r="B81" s="41" t="s">
        <v>12</v>
      </c>
      <c r="C81" s="99">
        <f>SUM(D81:F81)</f>
        <v>0</v>
      </c>
      <c r="D81" s="42"/>
      <c r="E81" s="42"/>
      <c r="F81" s="42"/>
      <c r="G81" s="99">
        <f>SUM(H81:J81)</f>
        <v>0</v>
      </c>
      <c r="H81" s="42"/>
      <c r="I81" s="42"/>
      <c r="J81" s="42"/>
      <c r="K81" s="99">
        <f>SUM(L81:N81)</f>
        <v>0</v>
      </c>
      <c r="L81" s="42"/>
      <c r="M81" s="42"/>
      <c r="N81" s="42"/>
      <c r="O81" s="99">
        <f>SUM(P81:R81)</f>
        <v>0</v>
      </c>
      <c r="P81" s="42"/>
      <c r="Q81" s="42"/>
      <c r="R81" s="42"/>
    </row>
    <row r="82" spans="2:18" ht="24" hidden="1" customHeight="1" x14ac:dyDescent="0.25">
      <c r="B82" s="41" t="s">
        <v>13</v>
      </c>
      <c r="C82" s="99">
        <f>SUM(D82:F82)</f>
        <v>0</v>
      </c>
      <c r="D82" s="42"/>
      <c r="E82" s="42"/>
      <c r="F82" s="42"/>
      <c r="G82" s="99">
        <f>SUM(H82:J82)</f>
        <v>0</v>
      </c>
      <c r="H82" s="42"/>
      <c r="I82" s="42"/>
      <c r="J82" s="42"/>
      <c r="K82" s="99">
        <f>SUM(L82:N82)</f>
        <v>0</v>
      </c>
      <c r="L82" s="42"/>
      <c r="M82" s="42"/>
      <c r="N82" s="42"/>
      <c r="O82" s="99">
        <f>SUM(P82:R82)</f>
        <v>0</v>
      </c>
      <c r="P82" s="42"/>
      <c r="Q82" s="42"/>
      <c r="R82" s="42"/>
    </row>
    <row r="83" spans="2:18" ht="22.9" hidden="1" customHeight="1" x14ac:dyDescent="0.25">
      <c r="B83" s="41" t="s">
        <v>14</v>
      </c>
      <c r="C83" s="99">
        <f>SUM(D83:F83)</f>
        <v>0</v>
      </c>
      <c r="D83" s="42"/>
      <c r="E83" s="42"/>
      <c r="F83" s="42"/>
      <c r="G83" s="99">
        <f>SUM(H83:J83)</f>
        <v>0</v>
      </c>
      <c r="H83" s="42"/>
      <c r="I83" s="42"/>
      <c r="J83" s="42"/>
      <c r="K83" s="99">
        <f>SUM(L83:N83)</f>
        <v>0</v>
      </c>
      <c r="L83" s="42"/>
      <c r="M83" s="42"/>
      <c r="N83" s="42"/>
      <c r="O83" s="99">
        <f>SUM(P83:R83)</f>
        <v>0</v>
      </c>
      <c r="P83" s="42"/>
      <c r="Q83" s="42"/>
      <c r="R83" s="42"/>
    </row>
    <row r="84" spans="2:18" ht="22.9" hidden="1" customHeight="1" x14ac:dyDescent="0.25">
      <c r="B84" s="41" t="s">
        <v>15</v>
      </c>
      <c r="C84" s="99">
        <f t="shared" ref="C84:C89" si="8">SUM(D84:F84)</f>
        <v>0</v>
      </c>
      <c r="D84" s="42"/>
      <c r="E84" s="42"/>
      <c r="F84" s="42"/>
      <c r="G84" s="99">
        <f t="shared" ref="G84:G89" si="9">SUM(H84:J84)</f>
        <v>0</v>
      </c>
      <c r="H84" s="42"/>
      <c r="I84" s="42"/>
      <c r="J84" s="42"/>
      <c r="K84" s="99">
        <f t="shared" ref="K84:K89" si="10">SUM(L84:N84)</f>
        <v>0</v>
      </c>
      <c r="L84" s="42"/>
      <c r="M84" s="42"/>
      <c r="N84" s="42"/>
      <c r="O84" s="99">
        <f t="shared" ref="O84:O89" si="11">SUM(P84:R84)</f>
        <v>0</v>
      </c>
      <c r="P84" s="42"/>
      <c r="Q84" s="42"/>
      <c r="R84" s="42"/>
    </row>
    <row r="85" spans="2:18" ht="24" hidden="1" customHeight="1" x14ac:dyDescent="0.25">
      <c r="B85" s="41" t="s">
        <v>16</v>
      </c>
      <c r="C85" s="99">
        <f t="shared" si="8"/>
        <v>0</v>
      </c>
      <c r="D85" s="42"/>
      <c r="E85" s="42"/>
      <c r="F85" s="42"/>
      <c r="G85" s="99">
        <f t="shared" si="9"/>
        <v>0</v>
      </c>
      <c r="H85" s="42"/>
      <c r="I85" s="42"/>
      <c r="J85" s="42"/>
      <c r="K85" s="99">
        <f t="shared" si="10"/>
        <v>0</v>
      </c>
      <c r="L85" s="42"/>
      <c r="M85" s="42"/>
      <c r="N85" s="42"/>
      <c r="O85" s="99">
        <f t="shared" si="11"/>
        <v>0</v>
      </c>
      <c r="P85" s="42"/>
      <c r="Q85" s="42"/>
      <c r="R85" s="42"/>
    </row>
    <row r="86" spans="2:18" ht="24" hidden="1" customHeight="1" x14ac:dyDescent="0.25">
      <c r="B86" s="41" t="s">
        <v>17</v>
      </c>
      <c r="C86" s="99">
        <f t="shared" si="8"/>
        <v>0</v>
      </c>
      <c r="D86" s="42"/>
      <c r="E86" s="42"/>
      <c r="F86" s="42"/>
      <c r="G86" s="99">
        <f t="shared" si="9"/>
        <v>0</v>
      </c>
      <c r="H86" s="42"/>
      <c r="I86" s="42"/>
      <c r="J86" s="42"/>
      <c r="K86" s="99">
        <f t="shared" si="10"/>
        <v>0</v>
      </c>
      <c r="L86" s="42"/>
      <c r="M86" s="42"/>
      <c r="N86" s="42"/>
      <c r="O86" s="99">
        <f t="shared" si="11"/>
        <v>0</v>
      </c>
      <c r="P86" s="42"/>
      <c r="Q86" s="42"/>
      <c r="R86" s="42"/>
    </row>
    <row r="87" spans="2:18" ht="24" hidden="1" customHeight="1" x14ac:dyDescent="0.25">
      <c r="B87" s="41" t="s">
        <v>18</v>
      </c>
      <c r="C87" s="99">
        <f t="shared" si="8"/>
        <v>0</v>
      </c>
      <c r="D87" s="42"/>
      <c r="E87" s="42"/>
      <c r="F87" s="42"/>
      <c r="G87" s="99">
        <f t="shared" si="9"/>
        <v>0</v>
      </c>
      <c r="H87" s="42"/>
      <c r="I87" s="42"/>
      <c r="J87" s="42"/>
      <c r="K87" s="99">
        <f t="shared" si="10"/>
        <v>0</v>
      </c>
      <c r="L87" s="42"/>
      <c r="M87" s="42"/>
      <c r="N87" s="42"/>
      <c r="O87" s="99">
        <f t="shared" si="11"/>
        <v>0</v>
      </c>
      <c r="P87" s="42"/>
      <c r="Q87" s="42"/>
      <c r="R87" s="42"/>
    </row>
    <row r="88" spans="2:18" ht="24" hidden="1" customHeight="1" x14ac:dyDescent="0.25">
      <c r="B88" s="41" t="s">
        <v>19</v>
      </c>
      <c r="C88" s="99">
        <f t="shared" si="8"/>
        <v>0</v>
      </c>
      <c r="D88" s="42"/>
      <c r="E88" s="42"/>
      <c r="F88" s="42"/>
      <c r="G88" s="99">
        <f t="shared" si="9"/>
        <v>0</v>
      </c>
      <c r="H88" s="42"/>
      <c r="I88" s="42"/>
      <c r="J88" s="42"/>
      <c r="K88" s="99">
        <f t="shared" si="10"/>
        <v>0</v>
      </c>
      <c r="L88" s="42"/>
      <c r="M88" s="42"/>
      <c r="N88" s="42"/>
      <c r="O88" s="99">
        <f t="shared" si="11"/>
        <v>0</v>
      </c>
      <c r="P88" s="42"/>
      <c r="Q88" s="42"/>
      <c r="R88" s="42"/>
    </row>
    <row r="89" spans="2:18" ht="24" hidden="1" customHeight="1" x14ac:dyDescent="0.25">
      <c r="B89" s="41" t="s">
        <v>20</v>
      </c>
      <c r="C89" s="99">
        <f t="shared" si="8"/>
        <v>0</v>
      </c>
      <c r="D89" s="42"/>
      <c r="E89" s="42"/>
      <c r="F89" s="42"/>
      <c r="G89" s="99">
        <f t="shared" si="9"/>
        <v>0</v>
      </c>
      <c r="H89" s="42"/>
      <c r="I89" s="42"/>
      <c r="J89" s="42"/>
      <c r="K89" s="99">
        <f t="shared" si="10"/>
        <v>0</v>
      </c>
      <c r="L89" s="42"/>
      <c r="M89" s="42"/>
      <c r="N89" s="42"/>
      <c r="O89" s="99">
        <f t="shared" si="11"/>
        <v>0</v>
      </c>
      <c r="P89" s="42"/>
      <c r="Q89" s="42"/>
      <c r="R89" s="42"/>
    </row>
    <row r="90" spans="2:18" ht="24" hidden="1" customHeight="1" thickBot="1" x14ac:dyDescent="0.3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5.5" customHeight="1" x14ac:dyDescent="0.25">
      <c r="B91" s="103" t="s">
        <v>3</v>
      </c>
      <c r="C91" s="104">
        <f>SUM(C79:C90)</f>
        <v>133</v>
      </c>
      <c r="D91" s="105">
        <f t="shared" ref="D91:R91" si="12">SUM(D79:D90)</f>
        <v>55</v>
      </c>
      <c r="E91" s="105">
        <f t="shared" si="12"/>
        <v>31</v>
      </c>
      <c r="F91" s="105">
        <f t="shared" si="12"/>
        <v>47</v>
      </c>
      <c r="G91" s="104">
        <f t="shared" si="12"/>
        <v>972</v>
      </c>
      <c r="H91" s="105">
        <f t="shared" si="12"/>
        <v>595</v>
      </c>
      <c r="I91" s="105">
        <f t="shared" si="12"/>
        <v>370</v>
      </c>
      <c r="J91" s="105">
        <f t="shared" si="12"/>
        <v>7</v>
      </c>
      <c r="K91" s="104">
        <f t="shared" si="12"/>
        <v>9</v>
      </c>
      <c r="L91" s="105">
        <f t="shared" si="12"/>
        <v>1</v>
      </c>
      <c r="M91" s="105">
        <f t="shared" si="12"/>
        <v>8</v>
      </c>
      <c r="N91" s="105">
        <f t="shared" si="12"/>
        <v>0</v>
      </c>
      <c r="O91" s="104">
        <f t="shared" si="12"/>
        <v>41</v>
      </c>
      <c r="P91" s="105">
        <f t="shared" si="12"/>
        <v>14</v>
      </c>
      <c r="Q91" s="105">
        <f t="shared" si="12"/>
        <v>27</v>
      </c>
      <c r="R91" s="105">
        <f t="shared" si="12"/>
        <v>0</v>
      </c>
    </row>
    <row r="92" spans="2:18" ht="25.5" customHeight="1" thickBot="1" x14ac:dyDescent="0.3">
      <c r="B92" s="48" t="s">
        <v>22</v>
      </c>
      <c r="C92" s="49">
        <f>SUM(D92:F92)</f>
        <v>1</v>
      </c>
      <c r="D92" s="49">
        <f>D91/$C$91</f>
        <v>0.41353383458646614</v>
      </c>
      <c r="E92" s="49">
        <f t="shared" ref="E92:F92" si="13">E91/$C$91</f>
        <v>0.23308270676691728</v>
      </c>
      <c r="F92" s="49">
        <f t="shared" si="13"/>
        <v>0.35338345864661652</v>
      </c>
      <c r="G92" s="49">
        <f>SUM(H92:J92)</f>
        <v>1</v>
      </c>
      <c r="H92" s="49">
        <f>H91/$G$91</f>
        <v>0.61213991769547327</v>
      </c>
      <c r="I92" s="49">
        <f t="shared" ref="I92:J92" si="14">I91/$G$91</f>
        <v>0.38065843621399176</v>
      </c>
      <c r="J92" s="49">
        <f t="shared" si="14"/>
        <v>7.2016460905349796E-3</v>
      </c>
      <c r="K92" s="49">
        <f>SUM(L92:N92)</f>
        <v>1</v>
      </c>
      <c r="L92" s="49">
        <f>L91/$K$91</f>
        <v>0.1111111111111111</v>
      </c>
      <c r="M92" s="49">
        <f t="shared" ref="M92:N92" si="15">M91/$K$91</f>
        <v>0.88888888888888884</v>
      </c>
      <c r="N92" s="49">
        <f t="shared" si="15"/>
        <v>0</v>
      </c>
      <c r="O92" s="49">
        <f>SUM(P92:R92)</f>
        <v>1</v>
      </c>
      <c r="P92" s="49">
        <f>P91/$O$91</f>
        <v>0.34146341463414637</v>
      </c>
      <c r="Q92" s="49">
        <f t="shared" ref="Q92:R92" si="16">Q91/$O$91</f>
        <v>0.65853658536585369</v>
      </c>
      <c r="R92" s="49">
        <f t="shared" si="16"/>
        <v>0</v>
      </c>
    </row>
    <row r="93" spans="2:18" ht="21" customHeight="1" x14ac:dyDescent="0.2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2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2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2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2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2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2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2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2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25">
      <c r="B104" s="38" t="s">
        <v>6</v>
      </c>
      <c r="C104" s="34">
        <f>SUM(D104:K104)</f>
        <v>44</v>
      </c>
      <c r="D104" s="35">
        <v>2</v>
      </c>
      <c r="E104" s="35">
        <v>5</v>
      </c>
      <c r="F104" s="35">
        <v>3</v>
      </c>
      <c r="G104" s="35">
        <v>1</v>
      </c>
      <c r="H104" s="35">
        <v>9</v>
      </c>
      <c r="I104" s="35">
        <v>6</v>
      </c>
      <c r="J104" s="60">
        <v>5</v>
      </c>
      <c r="K104" s="35">
        <v>13</v>
      </c>
      <c r="L104" s="1"/>
      <c r="M104" s="111" t="s">
        <v>48</v>
      </c>
      <c r="N104" s="113">
        <f>SUM(D104:E104)</f>
        <v>7</v>
      </c>
      <c r="O104" s="113">
        <f>+F104</f>
        <v>3</v>
      </c>
      <c r="P104" s="113">
        <f>SUM(G104:J104)</f>
        <v>21</v>
      </c>
      <c r="Q104" s="113">
        <f>+K104</f>
        <v>13</v>
      </c>
      <c r="R104" s="111"/>
    </row>
    <row r="105" spans="2:18" ht="24" customHeight="1" x14ac:dyDescent="0.25">
      <c r="B105" s="38" t="s">
        <v>7</v>
      </c>
      <c r="C105" s="34">
        <f t="shared" ref="C105:C106" si="17">SUM(D105:K105)</f>
        <v>6247</v>
      </c>
      <c r="D105" s="35">
        <v>530</v>
      </c>
      <c r="E105" s="35">
        <v>831</v>
      </c>
      <c r="F105" s="35">
        <v>682</v>
      </c>
      <c r="G105" s="35">
        <v>516</v>
      </c>
      <c r="H105" s="35">
        <v>1224</v>
      </c>
      <c r="I105" s="35">
        <v>1135</v>
      </c>
      <c r="J105" s="35">
        <v>775</v>
      </c>
      <c r="K105" s="35">
        <v>554</v>
      </c>
      <c r="L105" s="1"/>
      <c r="M105" s="111" t="s">
        <v>7</v>
      </c>
      <c r="N105" s="113">
        <f>SUM(D105:E105)</f>
        <v>1361</v>
      </c>
      <c r="O105" s="113">
        <f>+F105</f>
        <v>682</v>
      </c>
      <c r="P105" s="113">
        <f>SUM(G105:J105)</f>
        <v>3650</v>
      </c>
      <c r="Q105" s="113">
        <f>+K105</f>
        <v>554</v>
      </c>
      <c r="R105" s="111"/>
    </row>
    <row r="106" spans="2:18" ht="24" customHeight="1" x14ac:dyDescent="0.25">
      <c r="B106" s="38" t="s">
        <v>8</v>
      </c>
      <c r="C106" s="34">
        <f t="shared" si="17"/>
        <v>5108</v>
      </c>
      <c r="D106" s="35">
        <v>215</v>
      </c>
      <c r="E106" s="35">
        <v>389</v>
      </c>
      <c r="F106" s="35">
        <v>565</v>
      </c>
      <c r="G106" s="35">
        <v>895</v>
      </c>
      <c r="H106" s="35">
        <v>1301</v>
      </c>
      <c r="I106" s="35">
        <v>884</v>
      </c>
      <c r="J106" s="35">
        <v>525</v>
      </c>
      <c r="K106" s="35">
        <v>334</v>
      </c>
      <c r="L106" s="1"/>
      <c r="M106" s="111" t="s">
        <v>8</v>
      </c>
      <c r="N106" s="113">
        <f>SUM(D106:E106)</f>
        <v>604</v>
      </c>
      <c r="O106" s="113">
        <f>+F106</f>
        <v>565</v>
      </c>
      <c r="P106" s="113">
        <f>SUM(G106:J106)</f>
        <v>3605</v>
      </c>
      <c r="Q106" s="113">
        <f>+K106</f>
        <v>334</v>
      </c>
      <c r="R106" s="111"/>
    </row>
    <row r="107" spans="2:18" ht="24" customHeight="1" thickBot="1" x14ac:dyDescent="0.3">
      <c r="B107" s="100" t="s">
        <v>9</v>
      </c>
      <c r="C107" s="101">
        <f>SUM(D107:K107)</f>
        <v>2269</v>
      </c>
      <c r="D107" s="102">
        <v>62</v>
      </c>
      <c r="E107" s="102">
        <v>351</v>
      </c>
      <c r="F107" s="102">
        <v>961</v>
      </c>
      <c r="G107" s="102">
        <v>390</v>
      </c>
      <c r="H107" s="102">
        <v>270</v>
      </c>
      <c r="I107" s="102">
        <v>140</v>
      </c>
      <c r="J107" s="102">
        <v>80</v>
      </c>
      <c r="K107" s="102">
        <v>15</v>
      </c>
      <c r="L107" s="1"/>
      <c r="M107" s="111" t="s">
        <v>9</v>
      </c>
      <c r="N107" s="113">
        <f>SUM(D107:E107)</f>
        <v>413</v>
      </c>
      <c r="O107" s="113">
        <f>+F107</f>
        <v>961</v>
      </c>
      <c r="P107" s="113">
        <f>SUM(G107:J107)</f>
        <v>880</v>
      </c>
      <c r="Q107" s="113">
        <f>+K107</f>
        <v>15</v>
      </c>
      <c r="R107" s="111"/>
    </row>
    <row r="108" spans="2:18" ht="25.5" customHeight="1" x14ac:dyDescent="0.25">
      <c r="B108" s="114" t="s">
        <v>3</v>
      </c>
      <c r="C108" s="115">
        <f t="shared" ref="C108:K108" si="18">SUM(C104:C107)</f>
        <v>13668</v>
      </c>
      <c r="D108" s="116">
        <f t="shared" si="18"/>
        <v>809</v>
      </c>
      <c r="E108" s="116">
        <f t="shared" si="18"/>
        <v>1576</v>
      </c>
      <c r="F108" s="116">
        <f t="shared" si="18"/>
        <v>2211</v>
      </c>
      <c r="G108" s="116">
        <f t="shared" si="18"/>
        <v>1802</v>
      </c>
      <c r="H108" s="116">
        <f t="shared" si="18"/>
        <v>2804</v>
      </c>
      <c r="I108" s="116">
        <f t="shared" si="18"/>
        <v>2165</v>
      </c>
      <c r="J108" s="116">
        <f t="shared" si="18"/>
        <v>1385</v>
      </c>
      <c r="K108" s="116">
        <f t="shared" si="18"/>
        <v>916</v>
      </c>
      <c r="L108" s="1"/>
      <c r="M108" s="117"/>
      <c r="N108" s="113">
        <f>SUM(N104:N107)</f>
        <v>2385</v>
      </c>
      <c r="O108" s="113">
        <f t="shared" ref="O108:Q108" si="19">SUM(O104:O107)</f>
        <v>2211</v>
      </c>
      <c r="P108" s="113">
        <f t="shared" si="19"/>
        <v>8156</v>
      </c>
      <c r="Q108" s="113">
        <f t="shared" si="19"/>
        <v>916</v>
      </c>
      <c r="R108" s="111"/>
    </row>
    <row r="109" spans="2:18" ht="25.5" customHeight="1" thickBot="1" x14ac:dyDescent="0.3">
      <c r="B109" s="48" t="s">
        <v>22</v>
      </c>
      <c r="C109" s="50">
        <f t="shared" ref="C109:F109" si="20">C108/$C108</f>
        <v>1</v>
      </c>
      <c r="D109" s="50">
        <f t="shared" si="20"/>
        <v>5.9189347380743343E-2</v>
      </c>
      <c r="E109" s="50">
        <f t="shared" si="20"/>
        <v>0.11530582382206614</v>
      </c>
      <c r="F109" s="50">
        <f t="shared" si="20"/>
        <v>0.16176470588235295</v>
      </c>
      <c r="G109" s="50">
        <f>G108/$C108</f>
        <v>0.13184079601990051</v>
      </c>
      <c r="H109" s="50">
        <f>H108/$C108</f>
        <v>0.20515071700321919</v>
      </c>
      <c r="I109" s="50">
        <f>I108/$C108</f>
        <v>0.15839918056774949</v>
      </c>
      <c r="J109" s="50">
        <f>J108/$C108</f>
        <v>0.10133157740708224</v>
      </c>
      <c r="K109" s="50">
        <f>K108/$C108</f>
        <v>6.7017851916886154E-2</v>
      </c>
      <c r="L109" s="17"/>
      <c r="M109" s="117"/>
      <c r="N109" s="117"/>
      <c r="O109" s="117"/>
      <c r="P109" s="117"/>
      <c r="Q109" s="117"/>
      <c r="R109" s="118"/>
    </row>
    <row r="110" spans="2:18" x14ac:dyDescent="0.2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2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2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2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25">
      <c r="B115" s="38" t="s">
        <v>6</v>
      </c>
      <c r="C115" s="34">
        <f>SUM(D115:L115)</f>
        <v>37</v>
      </c>
      <c r="D115" s="35">
        <v>6</v>
      </c>
      <c r="E115" s="35">
        <v>1</v>
      </c>
      <c r="F115" s="35">
        <v>0</v>
      </c>
      <c r="G115" s="35">
        <v>0</v>
      </c>
      <c r="H115" s="35">
        <v>0</v>
      </c>
      <c r="I115" s="35">
        <v>0</v>
      </c>
      <c r="J115" s="35">
        <v>30</v>
      </c>
      <c r="K115" s="35">
        <v>0</v>
      </c>
      <c r="L115" s="35">
        <v>0</v>
      </c>
      <c r="M115" s="124"/>
      <c r="O115" s="38" t="s">
        <v>6</v>
      </c>
      <c r="P115" s="34">
        <f>SUM(Q115:R115)</f>
        <v>44</v>
      </c>
      <c r="Q115" s="35">
        <v>34</v>
      </c>
      <c r="R115" s="35">
        <v>10</v>
      </c>
    </row>
    <row r="116" spans="2:18" ht="23.25" customHeight="1" x14ac:dyDescent="0.25">
      <c r="B116" s="38" t="s">
        <v>7</v>
      </c>
      <c r="C116" s="34">
        <f t="shared" ref="C116:C117" si="21">SUM(D116:L116)</f>
        <v>4886</v>
      </c>
      <c r="D116" s="35">
        <v>493</v>
      </c>
      <c r="E116" s="35">
        <v>45</v>
      </c>
      <c r="F116" s="35">
        <v>6</v>
      </c>
      <c r="G116" s="35">
        <v>0</v>
      </c>
      <c r="H116" s="35">
        <v>11</v>
      </c>
      <c r="I116" s="35">
        <v>103</v>
      </c>
      <c r="J116" s="35">
        <v>4126</v>
      </c>
      <c r="K116" s="35">
        <v>2</v>
      </c>
      <c r="L116" s="35">
        <v>100</v>
      </c>
      <c r="M116" s="125"/>
      <c r="O116" s="38" t="s">
        <v>7</v>
      </c>
      <c r="P116" s="34">
        <f t="shared" ref="P116:P117" si="22">SUM(Q116:R116)</f>
        <v>6247</v>
      </c>
      <c r="Q116" s="35">
        <v>4996</v>
      </c>
      <c r="R116" s="35">
        <v>1251</v>
      </c>
    </row>
    <row r="117" spans="2:18" ht="23.25" customHeight="1" x14ac:dyDescent="0.25">
      <c r="B117" s="38" t="s">
        <v>8</v>
      </c>
      <c r="C117" s="34">
        <f t="shared" si="21"/>
        <v>4504</v>
      </c>
      <c r="D117" s="35">
        <v>442</v>
      </c>
      <c r="E117" s="35">
        <v>77</v>
      </c>
      <c r="F117" s="35">
        <v>35</v>
      </c>
      <c r="G117" s="35">
        <v>0</v>
      </c>
      <c r="H117" s="35">
        <v>5</v>
      </c>
      <c r="I117" s="35">
        <v>58</v>
      </c>
      <c r="J117" s="35">
        <v>3803</v>
      </c>
      <c r="K117" s="35">
        <v>0</v>
      </c>
      <c r="L117" s="35">
        <v>84</v>
      </c>
      <c r="M117" s="125"/>
      <c r="O117" s="38" t="s">
        <v>8</v>
      </c>
      <c r="P117" s="34">
        <f t="shared" si="22"/>
        <v>5108</v>
      </c>
      <c r="Q117" s="35">
        <v>4346</v>
      </c>
      <c r="R117" s="35">
        <v>762</v>
      </c>
    </row>
    <row r="118" spans="2:18" ht="23.25" customHeight="1" thickBot="1" x14ac:dyDescent="0.3">
      <c r="B118" s="100" t="s">
        <v>9</v>
      </c>
      <c r="C118" s="101">
        <f>SUM(D118:L118)</f>
        <v>1856</v>
      </c>
      <c r="D118" s="102">
        <v>97</v>
      </c>
      <c r="E118" s="102">
        <v>24</v>
      </c>
      <c r="F118" s="102">
        <v>19</v>
      </c>
      <c r="G118" s="102">
        <v>0</v>
      </c>
      <c r="H118" s="102">
        <v>2</v>
      </c>
      <c r="I118" s="102">
        <v>43</v>
      </c>
      <c r="J118" s="102">
        <v>1622</v>
      </c>
      <c r="K118" s="102">
        <v>0</v>
      </c>
      <c r="L118" s="102">
        <v>49</v>
      </c>
      <c r="M118" s="125"/>
      <c r="O118" s="100" t="s">
        <v>9</v>
      </c>
      <c r="P118" s="101">
        <f>SUM(Q118:R118)</f>
        <v>2269</v>
      </c>
      <c r="Q118" s="102">
        <v>2142</v>
      </c>
      <c r="R118" s="102">
        <v>127</v>
      </c>
    </row>
    <row r="119" spans="2:18" ht="25.5" customHeight="1" x14ac:dyDescent="0.25">
      <c r="B119" s="114" t="s">
        <v>3</v>
      </c>
      <c r="C119" s="115">
        <f t="shared" ref="C119:L119" si="23">SUM(C115:C118)</f>
        <v>11283</v>
      </c>
      <c r="D119" s="116">
        <f t="shared" si="23"/>
        <v>1038</v>
      </c>
      <c r="E119" s="116">
        <f t="shared" si="23"/>
        <v>147</v>
      </c>
      <c r="F119" s="116">
        <f t="shared" si="23"/>
        <v>60</v>
      </c>
      <c r="G119" s="116">
        <f t="shared" si="23"/>
        <v>0</v>
      </c>
      <c r="H119" s="116">
        <f t="shared" si="23"/>
        <v>18</v>
      </c>
      <c r="I119" s="116">
        <f t="shared" si="23"/>
        <v>204</v>
      </c>
      <c r="J119" s="116">
        <f t="shared" si="23"/>
        <v>9581</v>
      </c>
      <c r="K119" s="116">
        <f t="shared" si="23"/>
        <v>2</v>
      </c>
      <c r="L119" s="116">
        <f t="shared" si="23"/>
        <v>233</v>
      </c>
      <c r="M119" s="71"/>
      <c r="O119" s="114" t="s">
        <v>3</v>
      </c>
      <c r="P119" s="115">
        <f t="shared" ref="P119:R119" si="24">SUM(P115:P118)</f>
        <v>13668</v>
      </c>
      <c r="Q119" s="116">
        <f t="shared" si="24"/>
        <v>11518</v>
      </c>
      <c r="R119" s="116">
        <f t="shared" si="24"/>
        <v>2150</v>
      </c>
    </row>
    <row r="120" spans="2:18" ht="25.5" customHeight="1" thickBot="1" x14ac:dyDescent="0.3">
      <c r="B120" s="48" t="s">
        <v>22</v>
      </c>
      <c r="C120" s="126">
        <f>SUM(D120:L120)</f>
        <v>1</v>
      </c>
      <c r="D120" s="126">
        <f>D119/$C$119</f>
        <v>9.1996809359212978E-2</v>
      </c>
      <c r="E120" s="126">
        <f t="shared" ref="E120:L120" si="25">E119/$C$119</f>
        <v>1.302844988035097E-2</v>
      </c>
      <c r="F120" s="126">
        <f t="shared" si="25"/>
        <v>5.3177346450412125E-3</v>
      </c>
      <c r="G120" s="126">
        <f t="shared" si="25"/>
        <v>0</v>
      </c>
      <c r="H120" s="126">
        <f t="shared" si="25"/>
        <v>1.5953203935123637E-3</v>
      </c>
      <c r="I120" s="126">
        <f t="shared" si="25"/>
        <v>1.8080297793140122E-2</v>
      </c>
      <c r="J120" s="126">
        <f t="shared" si="25"/>
        <v>0.84915359390233092</v>
      </c>
      <c r="K120" s="126">
        <f t="shared" si="25"/>
        <v>1.7725782150137374E-4</v>
      </c>
      <c r="L120" s="126">
        <f t="shared" si="25"/>
        <v>2.0650536204910041E-2</v>
      </c>
      <c r="M120" s="39"/>
      <c r="O120" s="48" t="s">
        <v>22</v>
      </c>
      <c r="P120" s="126">
        <f>SUM(Q120:R120)</f>
        <v>1</v>
      </c>
      <c r="Q120" s="126">
        <f>Q119/$P$119</f>
        <v>0.84269827333918645</v>
      </c>
      <c r="R120" s="126">
        <f>R119/$P$119</f>
        <v>0.15730172666081357</v>
      </c>
    </row>
    <row r="121" spans="2:18" ht="15" customHeight="1" x14ac:dyDescent="0.2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2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ht="16.5" x14ac:dyDescent="0.2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ht="16.5" x14ac:dyDescent="0.2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75" x14ac:dyDescent="0.2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2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2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25">
      <c r="B129" s="38" t="s">
        <v>6</v>
      </c>
      <c r="C129" s="34">
        <f>SUM(D129:R129)</f>
        <v>43</v>
      </c>
      <c r="D129" s="35">
        <v>6</v>
      </c>
      <c r="E129" s="35">
        <v>1</v>
      </c>
      <c r="F129" s="35">
        <v>0</v>
      </c>
      <c r="G129" s="35">
        <v>0</v>
      </c>
      <c r="H129" s="35">
        <v>0</v>
      </c>
      <c r="I129" s="35">
        <v>0</v>
      </c>
      <c r="J129" s="35">
        <v>0</v>
      </c>
      <c r="K129" s="35">
        <v>0</v>
      </c>
      <c r="L129" s="35">
        <v>0</v>
      </c>
      <c r="M129" s="35">
        <v>36</v>
      </c>
      <c r="N129" s="35">
        <v>0</v>
      </c>
      <c r="O129" s="35">
        <v>0</v>
      </c>
      <c r="P129" s="35">
        <v>0</v>
      </c>
      <c r="Q129" s="35">
        <v>0</v>
      </c>
      <c r="R129" s="35">
        <v>0</v>
      </c>
    </row>
    <row r="130" spans="2:18" ht="23.25" customHeight="1" x14ac:dyDescent="0.25">
      <c r="B130" s="38" t="s">
        <v>7</v>
      </c>
      <c r="C130" s="34">
        <f t="shared" ref="C130:C131" si="26">SUM(D130:R130)</f>
        <v>6060</v>
      </c>
      <c r="D130" s="35">
        <v>562</v>
      </c>
      <c r="E130" s="35">
        <v>57</v>
      </c>
      <c r="F130" s="35">
        <v>3</v>
      </c>
      <c r="G130" s="35">
        <v>9</v>
      </c>
      <c r="H130" s="35">
        <v>0</v>
      </c>
      <c r="I130" s="35">
        <v>0</v>
      </c>
      <c r="J130" s="35">
        <v>1</v>
      </c>
      <c r="K130" s="35">
        <v>0</v>
      </c>
      <c r="L130" s="35">
        <v>1</v>
      </c>
      <c r="M130" s="35">
        <v>5399</v>
      </c>
      <c r="N130" s="35">
        <v>6</v>
      </c>
      <c r="O130" s="35">
        <v>7</v>
      </c>
      <c r="P130" s="35">
        <v>0</v>
      </c>
      <c r="Q130" s="35">
        <v>2</v>
      </c>
      <c r="R130" s="35">
        <v>13</v>
      </c>
    </row>
    <row r="131" spans="2:18" ht="23.25" customHeight="1" x14ac:dyDescent="0.25">
      <c r="B131" s="38" t="s">
        <v>8</v>
      </c>
      <c r="C131" s="34">
        <f t="shared" si="26"/>
        <v>5041</v>
      </c>
      <c r="D131" s="35">
        <v>455</v>
      </c>
      <c r="E131" s="35">
        <v>75</v>
      </c>
      <c r="F131" s="35">
        <v>6</v>
      </c>
      <c r="G131" s="35">
        <v>23</v>
      </c>
      <c r="H131" s="35">
        <v>3</v>
      </c>
      <c r="I131" s="35">
        <v>0</v>
      </c>
      <c r="J131" s="35">
        <v>0</v>
      </c>
      <c r="K131" s="35">
        <v>3</v>
      </c>
      <c r="L131" s="35">
        <v>6</v>
      </c>
      <c r="M131" s="35">
        <v>4451</v>
      </c>
      <c r="N131" s="35">
        <v>1</v>
      </c>
      <c r="O131" s="35">
        <v>2</v>
      </c>
      <c r="P131" s="35">
        <v>1</v>
      </c>
      <c r="Q131" s="35">
        <v>2</v>
      </c>
      <c r="R131" s="35">
        <v>13</v>
      </c>
    </row>
    <row r="132" spans="2:18" ht="23.25" customHeight="1" thickBot="1" x14ac:dyDescent="0.3">
      <c r="B132" s="100" t="s">
        <v>9</v>
      </c>
      <c r="C132" s="101">
        <f>SUM(D132:R132)</f>
        <v>2261</v>
      </c>
      <c r="D132" s="102">
        <v>98</v>
      </c>
      <c r="E132" s="102">
        <v>9</v>
      </c>
      <c r="F132" s="102">
        <v>1</v>
      </c>
      <c r="G132" s="102">
        <v>16</v>
      </c>
      <c r="H132" s="102">
        <v>0</v>
      </c>
      <c r="I132" s="102">
        <v>0</v>
      </c>
      <c r="J132" s="102">
        <v>0</v>
      </c>
      <c r="K132" s="102">
        <v>1</v>
      </c>
      <c r="L132" s="102">
        <v>5</v>
      </c>
      <c r="M132" s="102">
        <v>2114</v>
      </c>
      <c r="N132" s="102">
        <v>1</v>
      </c>
      <c r="O132" s="102">
        <v>1</v>
      </c>
      <c r="P132" s="102">
        <v>0</v>
      </c>
      <c r="Q132" s="102">
        <v>3</v>
      </c>
      <c r="R132" s="102">
        <v>12</v>
      </c>
    </row>
    <row r="133" spans="2:18" ht="25.5" customHeight="1" x14ac:dyDescent="0.25">
      <c r="B133" s="114" t="s">
        <v>3</v>
      </c>
      <c r="C133" s="115">
        <f t="shared" ref="C133:R133" si="27">SUM(C129:C132)</f>
        <v>13405</v>
      </c>
      <c r="D133" s="116">
        <f t="shared" si="27"/>
        <v>1121</v>
      </c>
      <c r="E133" s="116">
        <f t="shared" si="27"/>
        <v>142</v>
      </c>
      <c r="F133" s="116">
        <f t="shared" si="27"/>
        <v>10</v>
      </c>
      <c r="G133" s="116">
        <f t="shared" si="27"/>
        <v>48</v>
      </c>
      <c r="H133" s="116">
        <f t="shared" si="27"/>
        <v>3</v>
      </c>
      <c r="I133" s="116">
        <f t="shared" si="27"/>
        <v>0</v>
      </c>
      <c r="J133" s="116">
        <f t="shared" si="27"/>
        <v>1</v>
      </c>
      <c r="K133" s="116">
        <f t="shared" si="27"/>
        <v>4</v>
      </c>
      <c r="L133" s="116">
        <f t="shared" si="27"/>
        <v>12</v>
      </c>
      <c r="M133" s="116">
        <f t="shared" si="27"/>
        <v>12000</v>
      </c>
      <c r="N133" s="116">
        <f t="shared" si="27"/>
        <v>8</v>
      </c>
      <c r="O133" s="116">
        <f t="shared" si="27"/>
        <v>10</v>
      </c>
      <c r="P133" s="116">
        <f t="shared" si="27"/>
        <v>1</v>
      </c>
      <c r="Q133" s="116">
        <f t="shared" si="27"/>
        <v>7</v>
      </c>
      <c r="R133" s="116">
        <f t="shared" si="27"/>
        <v>38</v>
      </c>
    </row>
    <row r="134" spans="2:18" ht="25.5" customHeight="1" thickBot="1" x14ac:dyDescent="0.3">
      <c r="B134" s="48" t="s">
        <v>22</v>
      </c>
      <c r="C134" s="126">
        <f>SUM(D134:R134)</f>
        <v>1</v>
      </c>
      <c r="D134" s="126">
        <f>D133/$C$133</f>
        <v>8.362551286833271E-2</v>
      </c>
      <c r="E134" s="126">
        <f t="shared" ref="E134:R134" si="28">E133/$C$133</f>
        <v>1.0593062290190228E-2</v>
      </c>
      <c r="F134" s="126">
        <f t="shared" si="28"/>
        <v>7.459903021260724E-4</v>
      </c>
      <c r="G134" s="126">
        <f t="shared" si="28"/>
        <v>3.5807534502051474E-3</v>
      </c>
      <c r="H134" s="126">
        <f t="shared" si="28"/>
        <v>2.2379709063782171E-4</v>
      </c>
      <c r="I134" s="126">
        <f t="shared" si="28"/>
        <v>0</v>
      </c>
      <c r="J134" s="126">
        <f t="shared" si="28"/>
        <v>7.4599030212607232E-5</v>
      </c>
      <c r="K134" s="126">
        <f t="shared" si="28"/>
        <v>2.9839612085042893E-4</v>
      </c>
      <c r="L134" s="126">
        <f t="shared" si="28"/>
        <v>8.9518836255128684E-4</v>
      </c>
      <c r="M134" s="126">
        <f t="shared" si="28"/>
        <v>0.89518836255128686</v>
      </c>
      <c r="N134" s="126">
        <f t="shared" si="28"/>
        <v>5.9679224170085786E-4</v>
      </c>
      <c r="O134" s="126">
        <f t="shared" si="28"/>
        <v>7.459903021260724E-4</v>
      </c>
      <c r="P134" s="126">
        <f t="shared" si="28"/>
        <v>7.4599030212607232E-5</v>
      </c>
      <c r="Q134" s="126">
        <f t="shared" si="28"/>
        <v>5.2219321148825064E-4</v>
      </c>
      <c r="R134" s="126">
        <f t="shared" si="28"/>
        <v>2.8347631480790752E-3</v>
      </c>
    </row>
    <row r="135" spans="2:18" ht="15" customHeight="1" x14ac:dyDescent="0.2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2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ht="16.5" x14ac:dyDescent="0.2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ht="16.5" x14ac:dyDescent="0.2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2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2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25">
      <c r="B145" s="38" t="s">
        <v>75</v>
      </c>
      <c r="C145" s="34">
        <f t="shared" ref="C145:C169" si="29">SUM(D145:E145)</f>
        <v>197</v>
      </c>
      <c r="D145" s="148">
        <v>167</v>
      </c>
      <c r="E145" s="35">
        <v>30</v>
      </c>
      <c r="F145" s="35">
        <v>23</v>
      </c>
      <c r="G145" s="35">
        <v>22</v>
      </c>
      <c r="H145" s="35">
        <v>36</v>
      </c>
      <c r="I145" s="35">
        <v>18</v>
      </c>
      <c r="J145" s="35">
        <v>42</v>
      </c>
      <c r="K145" s="35">
        <v>20</v>
      </c>
      <c r="L145" s="35">
        <v>23</v>
      </c>
      <c r="M145" s="35">
        <v>13</v>
      </c>
      <c r="N145" s="148">
        <v>0</v>
      </c>
      <c r="O145" s="148">
        <v>82</v>
      </c>
      <c r="P145" s="148">
        <v>74</v>
      </c>
      <c r="Q145" s="148">
        <v>41</v>
      </c>
    </row>
    <row r="146" spans="2:17" ht="17.25" customHeight="1" x14ac:dyDescent="0.25">
      <c r="B146" s="38" t="s">
        <v>76</v>
      </c>
      <c r="C146" s="34">
        <f t="shared" si="29"/>
        <v>633</v>
      </c>
      <c r="D146" s="35">
        <v>520</v>
      </c>
      <c r="E146" s="35">
        <v>113</v>
      </c>
      <c r="F146" s="35">
        <v>20</v>
      </c>
      <c r="G146" s="35">
        <v>64</v>
      </c>
      <c r="H146" s="35">
        <v>82</v>
      </c>
      <c r="I146" s="35">
        <v>72</v>
      </c>
      <c r="J146" s="35">
        <v>154</v>
      </c>
      <c r="K146" s="35">
        <v>127</v>
      </c>
      <c r="L146" s="35">
        <v>67</v>
      </c>
      <c r="M146" s="35">
        <v>47</v>
      </c>
      <c r="N146" s="35">
        <v>0</v>
      </c>
      <c r="O146" s="35">
        <v>313</v>
      </c>
      <c r="P146" s="35">
        <v>237</v>
      </c>
      <c r="Q146" s="35">
        <v>83</v>
      </c>
    </row>
    <row r="147" spans="2:17" ht="17.25" customHeight="1" x14ac:dyDescent="0.25">
      <c r="B147" s="38" t="s">
        <v>77</v>
      </c>
      <c r="C147" s="34">
        <f t="shared" si="29"/>
        <v>243</v>
      </c>
      <c r="D147" s="35">
        <v>217</v>
      </c>
      <c r="E147" s="35">
        <v>26</v>
      </c>
      <c r="F147" s="35">
        <v>14</v>
      </c>
      <c r="G147" s="35">
        <v>19</v>
      </c>
      <c r="H147" s="35">
        <v>29</v>
      </c>
      <c r="I147" s="35">
        <v>24</v>
      </c>
      <c r="J147" s="35">
        <v>58</v>
      </c>
      <c r="K147" s="35">
        <v>54</v>
      </c>
      <c r="L147" s="35">
        <v>33</v>
      </c>
      <c r="M147" s="35">
        <v>12</v>
      </c>
      <c r="N147" s="35">
        <v>2</v>
      </c>
      <c r="O147" s="35">
        <v>117</v>
      </c>
      <c r="P147" s="35">
        <v>100</v>
      </c>
      <c r="Q147" s="35">
        <v>24</v>
      </c>
    </row>
    <row r="148" spans="2:17" ht="17.25" customHeight="1" x14ac:dyDescent="0.25">
      <c r="B148" s="38" t="s">
        <v>78</v>
      </c>
      <c r="C148" s="34">
        <f t="shared" si="29"/>
        <v>1290</v>
      </c>
      <c r="D148" s="35">
        <v>1001</v>
      </c>
      <c r="E148" s="35">
        <v>289</v>
      </c>
      <c r="F148" s="35">
        <v>112</v>
      </c>
      <c r="G148" s="35">
        <v>180</v>
      </c>
      <c r="H148" s="35">
        <v>169</v>
      </c>
      <c r="I148" s="35">
        <v>129</v>
      </c>
      <c r="J148" s="35">
        <v>220</v>
      </c>
      <c r="K148" s="35">
        <v>199</v>
      </c>
      <c r="L148" s="35">
        <v>179</v>
      </c>
      <c r="M148" s="35">
        <v>102</v>
      </c>
      <c r="N148" s="35">
        <v>7</v>
      </c>
      <c r="O148" s="35">
        <v>694</v>
      </c>
      <c r="P148" s="35">
        <v>416</v>
      </c>
      <c r="Q148" s="35">
        <v>173</v>
      </c>
    </row>
    <row r="149" spans="2:17" ht="17.25" customHeight="1" x14ac:dyDescent="0.25">
      <c r="B149" s="38" t="s">
        <v>79</v>
      </c>
      <c r="C149" s="34">
        <f t="shared" si="29"/>
        <v>456</v>
      </c>
      <c r="D149" s="35">
        <v>398</v>
      </c>
      <c r="E149" s="35">
        <v>58</v>
      </c>
      <c r="F149" s="35">
        <v>17</v>
      </c>
      <c r="G149" s="35">
        <v>53</v>
      </c>
      <c r="H149" s="35">
        <v>76</v>
      </c>
      <c r="I149" s="35">
        <v>55</v>
      </c>
      <c r="J149" s="35">
        <v>112</v>
      </c>
      <c r="K149" s="35">
        <v>66</v>
      </c>
      <c r="L149" s="35">
        <v>41</v>
      </c>
      <c r="M149" s="35">
        <v>36</v>
      </c>
      <c r="N149" s="35">
        <v>2</v>
      </c>
      <c r="O149" s="35">
        <v>186</v>
      </c>
      <c r="P149" s="35">
        <v>208</v>
      </c>
      <c r="Q149" s="35">
        <v>60</v>
      </c>
    </row>
    <row r="150" spans="2:17" ht="17.25" customHeight="1" x14ac:dyDescent="0.25">
      <c r="B150" s="38" t="s">
        <v>80</v>
      </c>
      <c r="C150" s="34">
        <f t="shared" si="29"/>
        <v>318</v>
      </c>
      <c r="D150" s="35">
        <v>270</v>
      </c>
      <c r="E150" s="35">
        <v>48</v>
      </c>
      <c r="F150" s="35">
        <v>12</v>
      </c>
      <c r="G150" s="35">
        <v>34</v>
      </c>
      <c r="H150" s="35">
        <v>44</v>
      </c>
      <c r="I150" s="35">
        <v>48</v>
      </c>
      <c r="J150" s="35">
        <v>66</v>
      </c>
      <c r="K150" s="35">
        <v>57</v>
      </c>
      <c r="L150" s="35">
        <v>33</v>
      </c>
      <c r="M150" s="35">
        <v>24</v>
      </c>
      <c r="N150" s="35">
        <v>0</v>
      </c>
      <c r="O150" s="35">
        <v>135</v>
      </c>
      <c r="P150" s="35">
        <v>133</v>
      </c>
      <c r="Q150" s="35">
        <v>50</v>
      </c>
    </row>
    <row r="151" spans="2:17" ht="17.25" customHeight="1" x14ac:dyDescent="0.25">
      <c r="B151" s="38" t="s">
        <v>81</v>
      </c>
      <c r="C151" s="34">
        <f t="shared" si="29"/>
        <v>414</v>
      </c>
      <c r="D151" s="35">
        <v>342</v>
      </c>
      <c r="E151" s="35">
        <v>72</v>
      </c>
      <c r="F151" s="35">
        <v>21</v>
      </c>
      <c r="G151" s="35">
        <v>61</v>
      </c>
      <c r="H151" s="35">
        <v>72</v>
      </c>
      <c r="I151" s="35">
        <v>48</v>
      </c>
      <c r="J151" s="35">
        <v>72</v>
      </c>
      <c r="K151" s="35">
        <v>54</v>
      </c>
      <c r="L151" s="35">
        <v>50</v>
      </c>
      <c r="M151" s="35">
        <v>36</v>
      </c>
      <c r="N151" s="35">
        <v>4</v>
      </c>
      <c r="O151" s="35">
        <v>220</v>
      </c>
      <c r="P151" s="35">
        <v>133</v>
      </c>
      <c r="Q151" s="35">
        <v>57</v>
      </c>
    </row>
    <row r="152" spans="2:17" ht="17.25" customHeight="1" x14ac:dyDescent="0.25">
      <c r="B152" s="38" t="s">
        <v>82</v>
      </c>
      <c r="C152" s="34">
        <f t="shared" si="29"/>
        <v>901</v>
      </c>
      <c r="D152" s="35">
        <v>744</v>
      </c>
      <c r="E152" s="35">
        <v>157</v>
      </c>
      <c r="F152" s="35">
        <v>73</v>
      </c>
      <c r="G152" s="35">
        <v>102</v>
      </c>
      <c r="H152" s="35">
        <v>135</v>
      </c>
      <c r="I152" s="35">
        <v>122</v>
      </c>
      <c r="J152" s="35">
        <v>171</v>
      </c>
      <c r="K152" s="35">
        <v>151</v>
      </c>
      <c r="L152" s="35">
        <v>89</v>
      </c>
      <c r="M152" s="35">
        <v>58</v>
      </c>
      <c r="N152" s="35">
        <v>5</v>
      </c>
      <c r="O152" s="35">
        <v>456</v>
      </c>
      <c r="P152" s="35">
        <v>327</v>
      </c>
      <c r="Q152" s="35">
        <v>113</v>
      </c>
    </row>
    <row r="153" spans="2:17" ht="17.25" customHeight="1" x14ac:dyDescent="0.25">
      <c r="B153" s="38" t="s">
        <v>83</v>
      </c>
      <c r="C153" s="34">
        <f t="shared" si="29"/>
        <v>205</v>
      </c>
      <c r="D153" s="35">
        <v>158</v>
      </c>
      <c r="E153" s="35">
        <v>47</v>
      </c>
      <c r="F153" s="35">
        <v>23</v>
      </c>
      <c r="G153" s="35">
        <v>32</v>
      </c>
      <c r="H153" s="35">
        <v>34</v>
      </c>
      <c r="I153" s="35">
        <v>17</v>
      </c>
      <c r="J153" s="35">
        <v>27</v>
      </c>
      <c r="K153" s="35">
        <v>39</v>
      </c>
      <c r="L153" s="35">
        <v>19</v>
      </c>
      <c r="M153" s="35">
        <v>14</v>
      </c>
      <c r="N153" s="35">
        <v>0</v>
      </c>
      <c r="O153" s="35">
        <v>105</v>
      </c>
      <c r="P153" s="35">
        <v>73</v>
      </c>
      <c r="Q153" s="35">
        <v>27</v>
      </c>
    </row>
    <row r="154" spans="2:17" ht="17.25" customHeight="1" x14ac:dyDescent="0.25">
      <c r="B154" s="38" t="s">
        <v>84</v>
      </c>
      <c r="C154" s="34">
        <f t="shared" si="29"/>
        <v>502</v>
      </c>
      <c r="D154" s="35">
        <v>433</v>
      </c>
      <c r="E154" s="35">
        <v>69</v>
      </c>
      <c r="F154" s="35">
        <v>35</v>
      </c>
      <c r="G154" s="35">
        <v>57</v>
      </c>
      <c r="H154" s="35">
        <v>95</v>
      </c>
      <c r="I154" s="35">
        <v>65</v>
      </c>
      <c r="J154" s="35">
        <v>103</v>
      </c>
      <c r="K154" s="35">
        <v>83</v>
      </c>
      <c r="L154" s="35">
        <v>47</v>
      </c>
      <c r="M154" s="35">
        <v>17</v>
      </c>
      <c r="N154" s="35">
        <v>0</v>
      </c>
      <c r="O154" s="35">
        <v>233</v>
      </c>
      <c r="P154" s="35">
        <v>165</v>
      </c>
      <c r="Q154" s="35">
        <v>104</v>
      </c>
    </row>
    <row r="155" spans="2:17" ht="17.25" customHeight="1" x14ac:dyDescent="0.25">
      <c r="B155" s="38" t="s">
        <v>85</v>
      </c>
      <c r="C155" s="34">
        <f t="shared" si="29"/>
        <v>575</v>
      </c>
      <c r="D155" s="35">
        <v>485</v>
      </c>
      <c r="E155" s="35">
        <v>90</v>
      </c>
      <c r="F155" s="35">
        <v>27</v>
      </c>
      <c r="G155" s="35">
        <v>59</v>
      </c>
      <c r="H155" s="35">
        <v>76</v>
      </c>
      <c r="I155" s="35">
        <v>93</v>
      </c>
      <c r="J155" s="35">
        <v>129</v>
      </c>
      <c r="K155" s="35">
        <v>102</v>
      </c>
      <c r="L155" s="35">
        <v>52</v>
      </c>
      <c r="M155" s="35">
        <v>37</v>
      </c>
      <c r="N155" s="35">
        <v>1</v>
      </c>
      <c r="O155" s="35">
        <v>271</v>
      </c>
      <c r="P155" s="35">
        <v>223</v>
      </c>
      <c r="Q155" s="35">
        <v>80</v>
      </c>
    </row>
    <row r="156" spans="2:17" ht="17.25" customHeight="1" x14ac:dyDescent="0.25">
      <c r="B156" s="38" t="s">
        <v>86</v>
      </c>
      <c r="C156" s="34">
        <f t="shared" si="29"/>
        <v>577</v>
      </c>
      <c r="D156" s="35">
        <v>474</v>
      </c>
      <c r="E156" s="35">
        <v>103</v>
      </c>
      <c r="F156" s="35">
        <v>42</v>
      </c>
      <c r="G156" s="35">
        <v>85</v>
      </c>
      <c r="H156" s="35">
        <v>98</v>
      </c>
      <c r="I156" s="35">
        <v>71</v>
      </c>
      <c r="J156" s="35">
        <v>114</v>
      </c>
      <c r="K156" s="35">
        <v>85</v>
      </c>
      <c r="L156" s="35">
        <v>48</v>
      </c>
      <c r="M156" s="35">
        <v>34</v>
      </c>
      <c r="N156" s="35">
        <v>2</v>
      </c>
      <c r="O156" s="35">
        <v>270</v>
      </c>
      <c r="P156" s="35">
        <v>215</v>
      </c>
      <c r="Q156" s="35">
        <v>90</v>
      </c>
    </row>
    <row r="157" spans="2:17" ht="17.25" customHeight="1" x14ac:dyDescent="0.25">
      <c r="B157" s="38" t="s">
        <v>87</v>
      </c>
      <c r="C157" s="34">
        <f t="shared" si="29"/>
        <v>655</v>
      </c>
      <c r="D157" s="35">
        <v>559</v>
      </c>
      <c r="E157" s="35">
        <v>96</v>
      </c>
      <c r="F157" s="35">
        <v>53</v>
      </c>
      <c r="G157" s="35">
        <v>90</v>
      </c>
      <c r="H157" s="35">
        <v>124</v>
      </c>
      <c r="I157" s="35">
        <v>99</v>
      </c>
      <c r="J157" s="35">
        <v>139</v>
      </c>
      <c r="K157" s="35">
        <v>89</v>
      </c>
      <c r="L157" s="35">
        <v>34</v>
      </c>
      <c r="M157" s="35">
        <v>27</v>
      </c>
      <c r="N157" s="35">
        <v>1</v>
      </c>
      <c r="O157" s="35">
        <v>280</v>
      </c>
      <c r="P157" s="35">
        <v>280</v>
      </c>
      <c r="Q157" s="35">
        <v>94</v>
      </c>
    </row>
    <row r="158" spans="2:17" ht="17.25" customHeight="1" x14ac:dyDescent="0.25">
      <c r="B158" s="38" t="s">
        <v>88</v>
      </c>
      <c r="C158" s="34">
        <f t="shared" si="29"/>
        <v>340</v>
      </c>
      <c r="D158" s="35">
        <v>306</v>
      </c>
      <c r="E158" s="35">
        <v>34</v>
      </c>
      <c r="F158" s="35">
        <v>9</v>
      </c>
      <c r="G158" s="35">
        <v>20</v>
      </c>
      <c r="H158" s="35">
        <v>61</v>
      </c>
      <c r="I158" s="35">
        <v>55</v>
      </c>
      <c r="J158" s="35">
        <v>85</v>
      </c>
      <c r="K158" s="35">
        <v>68</v>
      </c>
      <c r="L158" s="35">
        <v>30</v>
      </c>
      <c r="M158" s="35">
        <v>12</v>
      </c>
      <c r="N158" s="35">
        <v>0</v>
      </c>
      <c r="O158" s="35">
        <v>148</v>
      </c>
      <c r="P158" s="35">
        <v>126</v>
      </c>
      <c r="Q158" s="35">
        <v>66</v>
      </c>
    </row>
    <row r="159" spans="2:17" ht="17.25" customHeight="1" x14ac:dyDescent="0.25">
      <c r="B159" s="38" t="s">
        <v>89</v>
      </c>
      <c r="C159" s="34">
        <f t="shared" si="29"/>
        <v>3708</v>
      </c>
      <c r="D159" s="35">
        <v>3129</v>
      </c>
      <c r="E159" s="35">
        <v>579</v>
      </c>
      <c r="F159" s="35">
        <v>214</v>
      </c>
      <c r="G159" s="35">
        <v>455</v>
      </c>
      <c r="H159" s="35">
        <v>646</v>
      </c>
      <c r="I159" s="35">
        <v>493</v>
      </c>
      <c r="J159" s="35">
        <v>703</v>
      </c>
      <c r="K159" s="35">
        <v>544</v>
      </c>
      <c r="L159" s="35">
        <v>340</v>
      </c>
      <c r="M159" s="35">
        <v>313</v>
      </c>
      <c r="N159" s="35">
        <v>9</v>
      </c>
      <c r="O159" s="35">
        <v>1572</v>
      </c>
      <c r="P159" s="35">
        <v>1355</v>
      </c>
      <c r="Q159" s="35">
        <v>772</v>
      </c>
    </row>
    <row r="160" spans="2:17" ht="17.25" customHeight="1" x14ac:dyDescent="0.25">
      <c r="B160" s="38" t="s">
        <v>90</v>
      </c>
      <c r="C160" s="34">
        <f t="shared" si="29"/>
        <v>257</v>
      </c>
      <c r="D160" s="35">
        <v>229</v>
      </c>
      <c r="E160" s="35">
        <v>28</v>
      </c>
      <c r="F160" s="35">
        <v>13</v>
      </c>
      <c r="G160" s="35">
        <v>28</v>
      </c>
      <c r="H160" s="35">
        <v>55</v>
      </c>
      <c r="I160" s="35">
        <v>42</v>
      </c>
      <c r="J160" s="35">
        <v>52</v>
      </c>
      <c r="K160" s="35">
        <v>30</v>
      </c>
      <c r="L160" s="35">
        <v>25</v>
      </c>
      <c r="M160" s="35">
        <v>12</v>
      </c>
      <c r="N160" s="35">
        <v>1</v>
      </c>
      <c r="O160" s="35">
        <v>96</v>
      </c>
      <c r="P160" s="35">
        <v>90</v>
      </c>
      <c r="Q160" s="35">
        <v>70</v>
      </c>
    </row>
    <row r="161" spans="2:19" ht="17.25" customHeight="1" x14ac:dyDescent="0.25">
      <c r="B161" s="38" t="s">
        <v>91</v>
      </c>
      <c r="C161" s="34">
        <f t="shared" si="29"/>
        <v>97</v>
      </c>
      <c r="D161" s="35">
        <v>83</v>
      </c>
      <c r="E161" s="35">
        <v>14</v>
      </c>
      <c r="F161" s="35">
        <v>13</v>
      </c>
      <c r="G161" s="35">
        <v>5</v>
      </c>
      <c r="H161" s="35">
        <v>18</v>
      </c>
      <c r="I161" s="35">
        <v>18</v>
      </c>
      <c r="J161" s="35">
        <v>21</v>
      </c>
      <c r="K161" s="35">
        <v>16</v>
      </c>
      <c r="L161" s="35">
        <v>4</v>
      </c>
      <c r="M161" s="35">
        <v>2</v>
      </c>
      <c r="N161" s="35">
        <v>0</v>
      </c>
      <c r="O161" s="35">
        <v>57</v>
      </c>
      <c r="P161" s="35">
        <v>16</v>
      </c>
      <c r="Q161" s="35">
        <v>24</v>
      </c>
    </row>
    <row r="162" spans="2:19" ht="17.25" customHeight="1" x14ac:dyDescent="0.25">
      <c r="B162" s="38" t="s">
        <v>92</v>
      </c>
      <c r="C162" s="34">
        <f t="shared" si="29"/>
        <v>133</v>
      </c>
      <c r="D162" s="35">
        <v>110</v>
      </c>
      <c r="E162" s="35">
        <v>23</v>
      </c>
      <c r="F162" s="35">
        <v>8</v>
      </c>
      <c r="G162" s="35">
        <v>15</v>
      </c>
      <c r="H162" s="35">
        <v>12</v>
      </c>
      <c r="I162" s="35">
        <v>18</v>
      </c>
      <c r="J162" s="35">
        <v>23</v>
      </c>
      <c r="K162" s="35">
        <v>25</v>
      </c>
      <c r="L162" s="35">
        <v>19</v>
      </c>
      <c r="M162" s="35">
        <v>13</v>
      </c>
      <c r="N162" s="35">
        <v>0</v>
      </c>
      <c r="O162" s="35">
        <v>69</v>
      </c>
      <c r="P162" s="35">
        <v>48</v>
      </c>
      <c r="Q162" s="35">
        <v>16</v>
      </c>
    </row>
    <row r="163" spans="2:19" ht="17.25" customHeight="1" x14ac:dyDescent="0.25">
      <c r="B163" s="38" t="s">
        <v>93</v>
      </c>
      <c r="C163" s="34">
        <f t="shared" si="29"/>
        <v>118</v>
      </c>
      <c r="D163" s="35">
        <v>99</v>
      </c>
      <c r="E163" s="35">
        <v>19</v>
      </c>
      <c r="F163" s="35">
        <v>7</v>
      </c>
      <c r="G163" s="35">
        <v>15</v>
      </c>
      <c r="H163" s="35">
        <v>17</v>
      </c>
      <c r="I163" s="35">
        <v>16</v>
      </c>
      <c r="J163" s="35">
        <v>27</v>
      </c>
      <c r="K163" s="35">
        <v>17</v>
      </c>
      <c r="L163" s="35">
        <v>16</v>
      </c>
      <c r="M163" s="35">
        <v>3</v>
      </c>
      <c r="N163" s="35">
        <v>3</v>
      </c>
      <c r="O163" s="35">
        <v>55</v>
      </c>
      <c r="P163" s="35">
        <v>45</v>
      </c>
      <c r="Q163" s="35">
        <v>15</v>
      </c>
    </row>
    <row r="164" spans="2:19" ht="17.25" customHeight="1" x14ac:dyDescent="0.25">
      <c r="B164" s="38" t="s">
        <v>94</v>
      </c>
      <c r="C164" s="34">
        <f t="shared" si="29"/>
        <v>615</v>
      </c>
      <c r="D164" s="35">
        <v>554</v>
      </c>
      <c r="E164" s="35">
        <v>61</v>
      </c>
      <c r="F164" s="35">
        <v>15</v>
      </c>
      <c r="G164" s="35">
        <v>40</v>
      </c>
      <c r="H164" s="35">
        <v>77</v>
      </c>
      <c r="I164" s="35">
        <v>119</v>
      </c>
      <c r="J164" s="35">
        <v>154</v>
      </c>
      <c r="K164" s="35">
        <v>111</v>
      </c>
      <c r="L164" s="35">
        <v>73</v>
      </c>
      <c r="M164" s="35">
        <v>26</v>
      </c>
      <c r="N164" s="35">
        <v>1</v>
      </c>
      <c r="O164" s="35">
        <v>286</v>
      </c>
      <c r="P164" s="35">
        <v>259</v>
      </c>
      <c r="Q164" s="35">
        <v>69</v>
      </c>
    </row>
    <row r="165" spans="2:19" ht="17.25" customHeight="1" x14ac:dyDescent="0.25">
      <c r="B165" s="38" t="s">
        <v>95</v>
      </c>
      <c r="C165" s="34">
        <f t="shared" si="29"/>
        <v>370</v>
      </c>
      <c r="D165" s="35">
        <v>311</v>
      </c>
      <c r="E165" s="35">
        <v>59</v>
      </c>
      <c r="F165" s="35">
        <v>7</v>
      </c>
      <c r="G165" s="35">
        <v>35</v>
      </c>
      <c r="H165" s="35">
        <v>39</v>
      </c>
      <c r="I165" s="35">
        <v>46</v>
      </c>
      <c r="J165" s="35">
        <v>84</v>
      </c>
      <c r="K165" s="35">
        <v>62</v>
      </c>
      <c r="L165" s="35">
        <v>56</v>
      </c>
      <c r="M165" s="35">
        <v>41</v>
      </c>
      <c r="N165" s="35">
        <v>3</v>
      </c>
      <c r="O165" s="35">
        <v>163</v>
      </c>
      <c r="P165" s="35">
        <v>158</v>
      </c>
      <c r="Q165" s="35">
        <v>46</v>
      </c>
    </row>
    <row r="166" spans="2:19" ht="17.25" customHeight="1" x14ac:dyDescent="0.25">
      <c r="B166" s="38" t="s">
        <v>96</v>
      </c>
      <c r="C166" s="34">
        <f t="shared" si="29"/>
        <v>499</v>
      </c>
      <c r="D166" s="35">
        <v>419</v>
      </c>
      <c r="E166" s="35">
        <v>80</v>
      </c>
      <c r="F166" s="35">
        <v>25</v>
      </c>
      <c r="G166" s="35">
        <v>54</v>
      </c>
      <c r="H166" s="35">
        <v>102</v>
      </c>
      <c r="I166" s="35">
        <v>63</v>
      </c>
      <c r="J166" s="35">
        <v>100</v>
      </c>
      <c r="K166" s="35">
        <v>82</v>
      </c>
      <c r="L166" s="35">
        <v>47</v>
      </c>
      <c r="M166" s="35">
        <v>26</v>
      </c>
      <c r="N166" s="35">
        <v>1</v>
      </c>
      <c r="O166" s="35">
        <v>204</v>
      </c>
      <c r="P166" s="35">
        <v>194</v>
      </c>
      <c r="Q166" s="35">
        <v>100</v>
      </c>
    </row>
    <row r="167" spans="2:19" ht="17.25" customHeight="1" x14ac:dyDescent="0.25">
      <c r="B167" s="38" t="s">
        <v>97</v>
      </c>
      <c r="C167" s="34">
        <f t="shared" si="29"/>
        <v>264</v>
      </c>
      <c r="D167" s="35">
        <v>235</v>
      </c>
      <c r="E167" s="35">
        <v>29</v>
      </c>
      <c r="F167" s="35">
        <v>14</v>
      </c>
      <c r="G167" s="35">
        <v>25</v>
      </c>
      <c r="H167" s="35">
        <v>47</v>
      </c>
      <c r="I167" s="35">
        <v>27</v>
      </c>
      <c r="J167" s="35">
        <v>58</v>
      </c>
      <c r="K167" s="35">
        <v>49</v>
      </c>
      <c r="L167" s="35">
        <v>37</v>
      </c>
      <c r="M167" s="35">
        <v>7</v>
      </c>
      <c r="N167" s="35">
        <v>2</v>
      </c>
      <c r="O167" s="35">
        <v>117</v>
      </c>
      <c r="P167" s="35">
        <v>105</v>
      </c>
      <c r="Q167" s="35">
        <v>40</v>
      </c>
    </row>
    <row r="168" spans="2:19" ht="17.25" customHeight="1" x14ac:dyDescent="0.25">
      <c r="B168" s="38" t="s">
        <v>98</v>
      </c>
      <c r="C168" s="34">
        <f t="shared" si="29"/>
        <v>140</v>
      </c>
      <c r="D168" s="35">
        <v>126</v>
      </c>
      <c r="E168" s="35">
        <v>14</v>
      </c>
      <c r="F168" s="35">
        <v>8</v>
      </c>
      <c r="G168" s="35">
        <v>14</v>
      </c>
      <c r="H168" s="35">
        <v>14</v>
      </c>
      <c r="I168" s="35">
        <v>22</v>
      </c>
      <c r="J168" s="35">
        <v>51</v>
      </c>
      <c r="K168" s="35">
        <v>16</v>
      </c>
      <c r="L168" s="35">
        <v>12</v>
      </c>
      <c r="M168" s="35">
        <v>3</v>
      </c>
      <c r="N168" s="35">
        <v>0</v>
      </c>
      <c r="O168" s="35">
        <v>68</v>
      </c>
      <c r="P168" s="35">
        <v>66</v>
      </c>
      <c r="Q168" s="35">
        <v>6</v>
      </c>
    </row>
    <row r="169" spans="2:19" ht="17.25" customHeight="1" thickBot="1" x14ac:dyDescent="0.3">
      <c r="B169" s="100" t="s">
        <v>99</v>
      </c>
      <c r="C169" s="101">
        <f t="shared" si="29"/>
        <v>161</v>
      </c>
      <c r="D169" s="102">
        <v>149</v>
      </c>
      <c r="E169" s="102">
        <v>12</v>
      </c>
      <c r="F169" s="102">
        <v>4</v>
      </c>
      <c r="G169" s="102">
        <v>12</v>
      </c>
      <c r="H169" s="102">
        <v>53</v>
      </c>
      <c r="I169" s="102">
        <v>22</v>
      </c>
      <c r="J169" s="102">
        <v>39</v>
      </c>
      <c r="K169" s="102">
        <v>19</v>
      </c>
      <c r="L169" s="102">
        <v>11</v>
      </c>
      <c r="M169" s="102">
        <v>1</v>
      </c>
      <c r="N169" s="102">
        <v>0</v>
      </c>
      <c r="O169" s="102">
        <v>50</v>
      </c>
      <c r="P169" s="102">
        <v>62</v>
      </c>
      <c r="Q169" s="102">
        <v>49</v>
      </c>
    </row>
    <row r="170" spans="2:19" ht="20.25" customHeight="1" x14ac:dyDescent="0.25">
      <c r="B170" s="114" t="s">
        <v>3</v>
      </c>
      <c r="C170" s="115">
        <f t="shared" ref="C170:M170" si="30">SUM(C145:C169)</f>
        <v>13668</v>
      </c>
      <c r="D170" s="116">
        <f t="shared" si="30"/>
        <v>11518</v>
      </c>
      <c r="E170" s="116">
        <f t="shared" si="30"/>
        <v>2150</v>
      </c>
      <c r="F170" s="115">
        <f t="shared" si="30"/>
        <v>809</v>
      </c>
      <c r="G170" s="115">
        <f t="shared" si="30"/>
        <v>1576</v>
      </c>
      <c r="H170" s="115">
        <f t="shared" si="30"/>
        <v>2211</v>
      </c>
      <c r="I170" s="115">
        <f t="shared" si="30"/>
        <v>1802</v>
      </c>
      <c r="J170" s="115">
        <f t="shared" si="30"/>
        <v>2804</v>
      </c>
      <c r="K170" s="115">
        <f t="shared" si="30"/>
        <v>2165</v>
      </c>
      <c r="L170" s="115">
        <f t="shared" si="30"/>
        <v>1385</v>
      </c>
      <c r="M170" s="115">
        <f t="shared" si="30"/>
        <v>916</v>
      </c>
      <c r="N170" s="116">
        <f>SUM(N145:N169)</f>
        <v>44</v>
      </c>
      <c r="O170" s="116">
        <f t="shared" ref="O170:Q170" si="31">SUM(O145:O169)</f>
        <v>6247</v>
      </c>
      <c r="P170" s="116">
        <f t="shared" si="31"/>
        <v>5108</v>
      </c>
      <c r="Q170" s="116">
        <f t="shared" si="31"/>
        <v>2269</v>
      </c>
    </row>
    <row r="171" spans="2:19" ht="15.75" thickBot="1" x14ac:dyDescent="0.3">
      <c r="B171" s="149" t="s">
        <v>22</v>
      </c>
      <c r="C171" s="150">
        <f>SUM(D171:E171)</f>
        <v>1</v>
      </c>
      <c r="D171" s="150">
        <f>D170/$C$170</f>
        <v>0.84269827333918645</v>
      </c>
      <c r="E171" s="150">
        <f t="shared" ref="E171:Q171" si="32">E170/$C$170</f>
        <v>0.15730172666081357</v>
      </c>
      <c r="F171" s="150">
        <f t="shared" si="32"/>
        <v>5.9189347380743343E-2</v>
      </c>
      <c r="G171" s="150">
        <f t="shared" si="32"/>
        <v>0.11530582382206614</v>
      </c>
      <c r="H171" s="150">
        <f t="shared" si="32"/>
        <v>0.16176470588235295</v>
      </c>
      <c r="I171" s="150">
        <f t="shared" si="32"/>
        <v>0.13184079601990051</v>
      </c>
      <c r="J171" s="150">
        <f t="shared" si="32"/>
        <v>0.20515071700321919</v>
      </c>
      <c r="K171" s="150">
        <f t="shared" si="32"/>
        <v>0.15839918056774949</v>
      </c>
      <c r="L171" s="150">
        <f t="shared" si="32"/>
        <v>0.10133157740708224</v>
      </c>
      <c r="M171" s="150">
        <f t="shared" si="32"/>
        <v>6.7017851916886154E-2</v>
      </c>
      <c r="N171" s="150">
        <f t="shared" si="32"/>
        <v>3.2191981270119989E-3</v>
      </c>
      <c r="O171" s="150">
        <f t="shared" si="32"/>
        <v>0.45705297044190812</v>
      </c>
      <c r="P171" s="150">
        <f t="shared" si="32"/>
        <v>0.37371963710857475</v>
      </c>
      <c r="Q171" s="150">
        <f t="shared" si="32"/>
        <v>0.16600819432250513</v>
      </c>
    </row>
    <row r="172" spans="2:19" x14ac:dyDescent="0.2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ht="16.5" x14ac:dyDescent="0.2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2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2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25">
      <c r="B177" s="38" t="s">
        <v>75</v>
      </c>
      <c r="C177" s="34">
        <f>SUM(D177:F177)</f>
        <v>197</v>
      </c>
      <c r="D177" s="148">
        <v>18</v>
      </c>
      <c r="E177" s="35">
        <v>97</v>
      </c>
      <c r="F177" s="35">
        <v>82</v>
      </c>
      <c r="G177" s="35">
        <v>46</v>
      </c>
      <c r="H177" s="35">
        <v>151</v>
      </c>
      <c r="I177" s="148">
        <v>39</v>
      </c>
      <c r="J177" s="148">
        <v>158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25">
      <c r="B178" s="38" t="s">
        <v>76</v>
      </c>
      <c r="C178" s="34">
        <f t="shared" ref="C178:C200" si="33">SUM(D178:F178)</f>
        <v>633</v>
      </c>
      <c r="D178" s="35">
        <v>117</v>
      </c>
      <c r="E178" s="35">
        <v>303</v>
      </c>
      <c r="F178" s="35">
        <v>213</v>
      </c>
      <c r="G178" s="35">
        <v>91</v>
      </c>
      <c r="H178" s="35">
        <v>542</v>
      </c>
      <c r="I178" s="35">
        <v>54</v>
      </c>
      <c r="J178" s="35">
        <v>579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25">
      <c r="B179" s="38" t="s">
        <v>77</v>
      </c>
      <c r="C179" s="34">
        <f t="shared" si="33"/>
        <v>243</v>
      </c>
      <c r="D179" s="35">
        <v>53</v>
      </c>
      <c r="E179" s="35">
        <v>131</v>
      </c>
      <c r="F179" s="35">
        <v>59</v>
      </c>
      <c r="G179" s="35">
        <v>30</v>
      </c>
      <c r="H179" s="35">
        <v>213</v>
      </c>
      <c r="I179" s="35">
        <v>9</v>
      </c>
      <c r="J179" s="35">
        <v>234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25">
      <c r="B180" s="38" t="s">
        <v>78</v>
      </c>
      <c r="C180" s="34">
        <f t="shared" si="33"/>
        <v>1290</v>
      </c>
      <c r="D180" s="35">
        <v>267</v>
      </c>
      <c r="E180" s="35">
        <v>767</v>
      </c>
      <c r="F180" s="35">
        <v>256</v>
      </c>
      <c r="G180" s="35">
        <v>107</v>
      </c>
      <c r="H180" s="35">
        <v>1183</v>
      </c>
      <c r="I180" s="35">
        <v>134</v>
      </c>
      <c r="J180" s="35">
        <v>1156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25">
      <c r="B181" s="38" t="s">
        <v>79</v>
      </c>
      <c r="C181" s="34">
        <f t="shared" si="33"/>
        <v>456</v>
      </c>
      <c r="D181" s="35">
        <v>51</v>
      </c>
      <c r="E181" s="35">
        <v>195</v>
      </c>
      <c r="F181" s="35">
        <v>210</v>
      </c>
      <c r="G181" s="35">
        <v>94</v>
      </c>
      <c r="H181" s="35">
        <v>362</v>
      </c>
      <c r="I181" s="35">
        <v>39</v>
      </c>
      <c r="J181" s="35">
        <v>417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25">
      <c r="B182" s="38" t="s">
        <v>80</v>
      </c>
      <c r="C182" s="34">
        <f t="shared" si="33"/>
        <v>318</v>
      </c>
      <c r="D182" s="35">
        <v>78</v>
      </c>
      <c r="E182" s="35">
        <v>146</v>
      </c>
      <c r="F182" s="35">
        <v>94</v>
      </c>
      <c r="G182" s="35">
        <v>16</v>
      </c>
      <c r="H182" s="35">
        <v>302</v>
      </c>
      <c r="I182" s="35">
        <v>28</v>
      </c>
      <c r="J182" s="35">
        <v>290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25">
      <c r="B183" s="38" t="s">
        <v>81</v>
      </c>
      <c r="C183" s="34">
        <f t="shared" si="33"/>
        <v>414</v>
      </c>
      <c r="D183" s="35">
        <v>93</v>
      </c>
      <c r="E183" s="35">
        <v>248</v>
      </c>
      <c r="F183" s="35">
        <v>73</v>
      </c>
      <c r="G183" s="35">
        <v>49</v>
      </c>
      <c r="H183" s="35">
        <v>365</v>
      </c>
      <c r="I183" s="35">
        <v>32</v>
      </c>
      <c r="J183" s="35">
        <v>382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25">
      <c r="B184" s="38" t="s">
        <v>82</v>
      </c>
      <c r="C184" s="34">
        <f t="shared" si="33"/>
        <v>901</v>
      </c>
      <c r="D184" s="35">
        <v>259</v>
      </c>
      <c r="E184" s="35">
        <v>495</v>
      </c>
      <c r="F184" s="35">
        <v>147</v>
      </c>
      <c r="G184" s="35">
        <v>81</v>
      </c>
      <c r="H184" s="35">
        <v>820</v>
      </c>
      <c r="I184" s="35">
        <v>66</v>
      </c>
      <c r="J184" s="35">
        <v>835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25">
      <c r="B185" s="38" t="s">
        <v>83</v>
      </c>
      <c r="C185" s="34">
        <f t="shared" si="33"/>
        <v>205</v>
      </c>
      <c r="D185" s="35">
        <v>68</v>
      </c>
      <c r="E185" s="35">
        <v>89</v>
      </c>
      <c r="F185" s="35">
        <v>48</v>
      </c>
      <c r="G185" s="35">
        <v>64</v>
      </c>
      <c r="H185" s="35">
        <v>141</v>
      </c>
      <c r="I185" s="35">
        <v>24</v>
      </c>
      <c r="J185" s="35">
        <v>181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25">
      <c r="B186" s="38" t="s">
        <v>84</v>
      </c>
      <c r="C186" s="34">
        <f t="shared" si="33"/>
        <v>502</v>
      </c>
      <c r="D186" s="35">
        <v>152</v>
      </c>
      <c r="E186" s="35">
        <v>263</v>
      </c>
      <c r="F186" s="35">
        <v>87</v>
      </c>
      <c r="G186" s="35">
        <v>98</v>
      </c>
      <c r="H186" s="35">
        <v>404</v>
      </c>
      <c r="I186" s="35">
        <v>33</v>
      </c>
      <c r="J186" s="35">
        <v>469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25">
      <c r="B187" s="38" t="s">
        <v>85</v>
      </c>
      <c r="C187" s="34">
        <f t="shared" si="33"/>
        <v>575</v>
      </c>
      <c r="D187" s="35">
        <v>121</v>
      </c>
      <c r="E187" s="35">
        <v>252</v>
      </c>
      <c r="F187" s="35">
        <v>202</v>
      </c>
      <c r="G187" s="35">
        <v>31</v>
      </c>
      <c r="H187" s="35">
        <v>544</v>
      </c>
      <c r="I187" s="35">
        <v>38</v>
      </c>
      <c r="J187" s="35">
        <v>537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25">
      <c r="B188" s="38" t="s">
        <v>86</v>
      </c>
      <c r="C188" s="34">
        <f t="shared" si="33"/>
        <v>577</v>
      </c>
      <c r="D188" s="35">
        <v>142</v>
      </c>
      <c r="E188" s="35">
        <v>296</v>
      </c>
      <c r="F188" s="35">
        <v>139</v>
      </c>
      <c r="G188" s="35">
        <v>82</v>
      </c>
      <c r="H188" s="35">
        <v>495</v>
      </c>
      <c r="I188" s="35">
        <v>124</v>
      </c>
      <c r="J188" s="35">
        <v>453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25">
      <c r="B189" s="38" t="s">
        <v>87</v>
      </c>
      <c r="C189" s="34">
        <f t="shared" si="33"/>
        <v>655</v>
      </c>
      <c r="D189" s="35">
        <v>112</v>
      </c>
      <c r="E189" s="35">
        <v>280</v>
      </c>
      <c r="F189" s="35">
        <v>263</v>
      </c>
      <c r="G189" s="35">
        <v>154</v>
      </c>
      <c r="H189" s="35">
        <v>501</v>
      </c>
      <c r="I189" s="35">
        <v>53</v>
      </c>
      <c r="J189" s="35">
        <v>602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25">
      <c r="B190" s="38" t="s">
        <v>88</v>
      </c>
      <c r="C190" s="34">
        <f t="shared" si="33"/>
        <v>340</v>
      </c>
      <c r="D190" s="35">
        <v>44</v>
      </c>
      <c r="E190" s="35">
        <v>183</v>
      </c>
      <c r="F190" s="35">
        <v>113</v>
      </c>
      <c r="G190" s="35">
        <v>11</v>
      </c>
      <c r="H190" s="35">
        <v>329</v>
      </c>
      <c r="I190" s="35">
        <v>20</v>
      </c>
      <c r="J190" s="35">
        <v>320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25">
      <c r="B191" s="38" t="s">
        <v>89</v>
      </c>
      <c r="C191" s="34">
        <f t="shared" si="33"/>
        <v>3708</v>
      </c>
      <c r="D191" s="35">
        <v>569</v>
      </c>
      <c r="E191" s="35">
        <v>1980</v>
      </c>
      <c r="F191" s="35">
        <v>1159</v>
      </c>
      <c r="G191" s="35">
        <v>418</v>
      </c>
      <c r="H191" s="35">
        <v>3290</v>
      </c>
      <c r="I191" s="35">
        <v>251</v>
      </c>
      <c r="J191" s="35">
        <v>3457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25">
      <c r="B192" s="38" t="s">
        <v>90</v>
      </c>
      <c r="C192" s="34">
        <f t="shared" si="33"/>
        <v>257</v>
      </c>
      <c r="D192" s="35">
        <v>25</v>
      </c>
      <c r="E192" s="35">
        <v>103</v>
      </c>
      <c r="F192" s="35">
        <v>129</v>
      </c>
      <c r="G192" s="35">
        <v>41</v>
      </c>
      <c r="H192" s="35">
        <v>216</v>
      </c>
      <c r="I192" s="35">
        <v>27</v>
      </c>
      <c r="J192" s="35">
        <v>230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25">
      <c r="B193" s="38" t="s">
        <v>91</v>
      </c>
      <c r="C193" s="34">
        <f t="shared" si="33"/>
        <v>97</v>
      </c>
      <c r="D193" s="35">
        <v>5</v>
      </c>
      <c r="E193" s="35">
        <v>80</v>
      </c>
      <c r="F193" s="35">
        <v>12</v>
      </c>
      <c r="G193" s="35">
        <v>17</v>
      </c>
      <c r="H193" s="35">
        <v>80</v>
      </c>
      <c r="I193" s="35">
        <v>2</v>
      </c>
      <c r="J193" s="35">
        <v>95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25">
      <c r="B194" s="38" t="s">
        <v>92</v>
      </c>
      <c r="C194" s="34">
        <f t="shared" si="33"/>
        <v>133</v>
      </c>
      <c r="D194" s="35">
        <v>34</v>
      </c>
      <c r="E194" s="35">
        <v>65</v>
      </c>
      <c r="F194" s="35">
        <v>34</v>
      </c>
      <c r="G194" s="35">
        <v>25</v>
      </c>
      <c r="H194" s="35">
        <v>108</v>
      </c>
      <c r="I194" s="35">
        <v>14</v>
      </c>
      <c r="J194" s="35">
        <v>119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25">
      <c r="B195" s="38" t="s">
        <v>93</v>
      </c>
      <c r="C195" s="34">
        <f t="shared" si="33"/>
        <v>118</v>
      </c>
      <c r="D195" s="35">
        <v>34</v>
      </c>
      <c r="E195" s="35">
        <v>53</v>
      </c>
      <c r="F195" s="35">
        <v>31</v>
      </c>
      <c r="G195" s="35">
        <v>38</v>
      </c>
      <c r="H195" s="35">
        <v>80</v>
      </c>
      <c r="I195" s="35">
        <v>22</v>
      </c>
      <c r="J195" s="35">
        <v>96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25">
      <c r="B196" s="38" t="s">
        <v>94</v>
      </c>
      <c r="C196" s="34">
        <f t="shared" si="33"/>
        <v>615</v>
      </c>
      <c r="D196" s="35">
        <v>128</v>
      </c>
      <c r="E196" s="35">
        <v>340</v>
      </c>
      <c r="F196" s="35">
        <v>147</v>
      </c>
      <c r="G196" s="35">
        <v>69</v>
      </c>
      <c r="H196" s="35">
        <v>546</v>
      </c>
      <c r="I196" s="35">
        <v>43</v>
      </c>
      <c r="J196" s="35">
        <v>572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25">
      <c r="B197" s="38" t="s">
        <v>95</v>
      </c>
      <c r="C197" s="34">
        <f t="shared" si="33"/>
        <v>370</v>
      </c>
      <c r="D197" s="35">
        <v>85</v>
      </c>
      <c r="E197" s="35">
        <v>197</v>
      </c>
      <c r="F197" s="35">
        <v>88</v>
      </c>
      <c r="G197" s="35">
        <v>69</v>
      </c>
      <c r="H197" s="35">
        <v>301</v>
      </c>
      <c r="I197" s="35">
        <v>49</v>
      </c>
      <c r="J197" s="35">
        <v>321</v>
      </c>
      <c r="K197" s="157"/>
      <c r="O197" s="77"/>
      <c r="P197" s="77"/>
      <c r="Q197" s="77"/>
      <c r="S197" s="152"/>
    </row>
    <row r="198" spans="2:19" ht="17.25" customHeight="1" x14ac:dyDescent="0.25">
      <c r="B198" s="38" t="s">
        <v>96</v>
      </c>
      <c r="C198" s="34">
        <f t="shared" si="33"/>
        <v>499</v>
      </c>
      <c r="D198" s="35">
        <v>99</v>
      </c>
      <c r="E198" s="35">
        <v>264</v>
      </c>
      <c r="F198" s="35">
        <v>136</v>
      </c>
      <c r="G198" s="35">
        <v>57</v>
      </c>
      <c r="H198" s="35">
        <v>442</v>
      </c>
      <c r="I198" s="35">
        <v>55</v>
      </c>
      <c r="J198" s="35">
        <v>444</v>
      </c>
      <c r="K198" s="157"/>
      <c r="O198" s="17"/>
      <c r="P198" s="17"/>
      <c r="Q198" s="17"/>
      <c r="S198" s="152"/>
    </row>
    <row r="199" spans="2:19" ht="17.25" customHeight="1" x14ac:dyDescent="0.25">
      <c r="B199" s="38" t="s">
        <v>97</v>
      </c>
      <c r="C199" s="34">
        <f t="shared" si="33"/>
        <v>264</v>
      </c>
      <c r="D199" s="35">
        <v>23</v>
      </c>
      <c r="E199" s="35">
        <v>141</v>
      </c>
      <c r="F199" s="35">
        <v>100</v>
      </c>
      <c r="G199" s="35">
        <v>15</v>
      </c>
      <c r="H199" s="35">
        <v>249</v>
      </c>
      <c r="I199" s="35">
        <v>44</v>
      </c>
      <c r="J199" s="35">
        <v>220</v>
      </c>
      <c r="K199" s="157"/>
      <c r="O199" s="39"/>
      <c r="P199" s="39"/>
      <c r="Q199" s="39"/>
      <c r="S199" s="152"/>
    </row>
    <row r="200" spans="2:19" ht="17.25" customHeight="1" x14ac:dyDescent="0.25">
      <c r="B200" s="38" t="s">
        <v>98</v>
      </c>
      <c r="C200" s="34">
        <f t="shared" si="33"/>
        <v>140</v>
      </c>
      <c r="D200" s="35">
        <v>16</v>
      </c>
      <c r="E200" s="35">
        <v>56</v>
      </c>
      <c r="F200" s="35">
        <v>68</v>
      </c>
      <c r="G200" s="35">
        <v>21</v>
      </c>
      <c r="H200" s="35">
        <v>119</v>
      </c>
      <c r="I200" s="35">
        <v>6</v>
      </c>
      <c r="J200" s="35">
        <v>134</v>
      </c>
      <c r="K200" s="157"/>
      <c r="O200" s="39"/>
      <c r="P200" s="39"/>
      <c r="Q200" s="39"/>
      <c r="S200" s="152"/>
    </row>
    <row r="201" spans="2:19" ht="17.25" customHeight="1" thickBot="1" x14ac:dyDescent="0.3">
      <c r="B201" s="100" t="s">
        <v>99</v>
      </c>
      <c r="C201" s="101">
        <f>SUM(D201:F201)</f>
        <v>161</v>
      </c>
      <c r="D201" s="102">
        <v>22</v>
      </c>
      <c r="E201" s="102">
        <v>74</v>
      </c>
      <c r="F201" s="102">
        <v>65</v>
      </c>
      <c r="G201" s="102">
        <v>23</v>
      </c>
      <c r="H201" s="102">
        <v>138</v>
      </c>
      <c r="I201" s="102">
        <v>13</v>
      </c>
      <c r="J201" s="102">
        <v>148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25">
      <c r="B202" s="114" t="s">
        <v>3</v>
      </c>
      <c r="C202" s="115">
        <f t="shared" ref="C202:J202" si="34">SUM(C177:C201)</f>
        <v>13668</v>
      </c>
      <c r="D202" s="116">
        <f t="shared" si="34"/>
        <v>2615</v>
      </c>
      <c r="E202" s="116">
        <f t="shared" si="34"/>
        <v>7098</v>
      </c>
      <c r="F202" s="116">
        <f t="shared" si="34"/>
        <v>3955</v>
      </c>
      <c r="G202" s="115">
        <f t="shared" si="34"/>
        <v>1747</v>
      </c>
      <c r="H202" s="115">
        <f t="shared" si="34"/>
        <v>11921</v>
      </c>
      <c r="I202" s="116">
        <f t="shared" si="34"/>
        <v>1219</v>
      </c>
      <c r="J202" s="116">
        <f t="shared" si="34"/>
        <v>12449</v>
      </c>
      <c r="K202" s="157"/>
      <c r="L202" s="162"/>
      <c r="M202" s="163">
        <v>0</v>
      </c>
      <c r="N202" s="164">
        <v>400</v>
      </c>
      <c r="S202" s="152"/>
    </row>
    <row r="203" spans="2:19" ht="15.75" thickBot="1" x14ac:dyDescent="0.3">
      <c r="B203" s="149" t="s">
        <v>22</v>
      </c>
      <c r="C203" s="150">
        <f>SUM(D203:F203)</f>
        <v>1</v>
      </c>
      <c r="D203" s="150">
        <f>D202/$C$202</f>
        <v>0.19132279777582675</v>
      </c>
      <c r="E203" s="150">
        <f t="shared" ref="E203:J203" si="35">E202/$C$202</f>
        <v>0.51931518876207194</v>
      </c>
      <c r="F203" s="150">
        <f t="shared" si="35"/>
        <v>0.28936201346210128</v>
      </c>
      <c r="G203" s="150">
        <f t="shared" si="35"/>
        <v>0.12781679836113549</v>
      </c>
      <c r="H203" s="150">
        <f t="shared" si="35"/>
        <v>0.87218320163886454</v>
      </c>
      <c r="I203" s="150">
        <f t="shared" si="35"/>
        <v>8.9186420836991506E-2</v>
      </c>
      <c r="J203" s="150">
        <f t="shared" si="35"/>
        <v>0.91081357916300854</v>
      </c>
      <c r="K203" s="165"/>
      <c r="L203" s="166"/>
      <c r="M203" s="163">
        <v>401</v>
      </c>
      <c r="N203" s="164">
        <v>800</v>
      </c>
      <c r="S203" s="152"/>
    </row>
    <row r="204" spans="2:19" x14ac:dyDescent="0.2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801</v>
      </c>
      <c r="N204" s="164">
        <v>1200</v>
      </c>
      <c r="O204" s="151"/>
      <c r="P204" s="1"/>
      <c r="Q204" s="1"/>
      <c r="R204" s="1"/>
      <c r="S204" s="152"/>
    </row>
    <row r="205" spans="2:19" x14ac:dyDescent="0.2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1201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2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2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2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2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2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25">
      <c r="B212" s="38" t="s">
        <v>75</v>
      </c>
      <c r="C212" s="173">
        <f t="shared" ref="C212:C237" si="36">D212+H212</f>
        <v>17</v>
      </c>
      <c r="D212" s="174">
        <f t="shared" ref="D212:D236" si="37">SUM(E212:G212)</f>
        <v>15</v>
      </c>
      <c r="E212" s="35">
        <v>14</v>
      </c>
      <c r="F212" s="35">
        <v>1</v>
      </c>
      <c r="G212" s="35">
        <v>0</v>
      </c>
      <c r="H212" s="174">
        <f t="shared" ref="H212:H235" si="38">SUM(I212:K212)</f>
        <v>2</v>
      </c>
      <c r="I212" s="35">
        <v>2</v>
      </c>
      <c r="J212" s="35">
        <v>0</v>
      </c>
      <c r="K212" s="35">
        <v>0</v>
      </c>
      <c r="L212" s="63"/>
      <c r="M212" s="175" t="s">
        <v>98</v>
      </c>
      <c r="N212" s="175">
        <v>1</v>
      </c>
      <c r="O212" s="63"/>
      <c r="P212" s="63"/>
    </row>
    <row r="213" spans="2:19" ht="17.25" customHeight="1" x14ac:dyDescent="0.25">
      <c r="B213" s="38" t="s">
        <v>76</v>
      </c>
      <c r="C213" s="173">
        <f t="shared" si="36"/>
        <v>27</v>
      </c>
      <c r="D213" s="174">
        <f t="shared" si="37"/>
        <v>24</v>
      </c>
      <c r="E213" s="35">
        <v>14</v>
      </c>
      <c r="F213" s="35">
        <v>10</v>
      </c>
      <c r="G213" s="35">
        <v>0</v>
      </c>
      <c r="H213" s="174">
        <f t="shared" si="38"/>
        <v>3</v>
      </c>
      <c r="I213" s="35">
        <v>3</v>
      </c>
      <c r="J213" s="35">
        <v>0</v>
      </c>
      <c r="K213" s="35">
        <v>0</v>
      </c>
      <c r="L213" s="63"/>
      <c r="M213" s="175" t="s">
        <v>92</v>
      </c>
      <c r="N213" s="175">
        <v>8</v>
      </c>
      <c r="O213" s="63"/>
      <c r="P213" s="63"/>
    </row>
    <row r="214" spans="2:19" ht="17.25" customHeight="1" x14ac:dyDescent="0.25">
      <c r="B214" s="38" t="s">
        <v>77</v>
      </c>
      <c r="C214" s="173">
        <f t="shared" si="36"/>
        <v>16</v>
      </c>
      <c r="D214" s="174">
        <f t="shared" si="37"/>
        <v>16</v>
      </c>
      <c r="E214" s="35">
        <v>8</v>
      </c>
      <c r="F214" s="35">
        <v>8</v>
      </c>
      <c r="G214" s="35">
        <v>0</v>
      </c>
      <c r="H214" s="174">
        <f t="shared" si="38"/>
        <v>0</v>
      </c>
      <c r="I214" s="35">
        <v>0</v>
      </c>
      <c r="J214" s="35">
        <v>0</v>
      </c>
      <c r="K214" s="35">
        <v>0</v>
      </c>
      <c r="L214" s="63"/>
      <c r="M214" s="175" t="s">
        <v>91</v>
      </c>
      <c r="N214" s="175">
        <v>10</v>
      </c>
      <c r="O214" s="63"/>
      <c r="P214" s="63"/>
    </row>
    <row r="215" spans="2:19" ht="17.25" customHeight="1" x14ac:dyDescent="0.25">
      <c r="B215" s="38" t="s">
        <v>78</v>
      </c>
      <c r="C215" s="173">
        <f t="shared" si="36"/>
        <v>70</v>
      </c>
      <c r="D215" s="174">
        <f t="shared" si="37"/>
        <v>66</v>
      </c>
      <c r="E215" s="35">
        <v>28</v>
      </c>
      <c r="F215" s="35">
        <v>37</v>
      </c>
      <c r="G215" s="35">
        <v>1</v>
      </c>
      <c r="H215" s="174">
        <f t="shared" si="38"/>
        <v>4</v>
      </c>
      <c r="I215" s="35">
        <v>2</v>
      </c>
      <c r="J215" s="35">
        <v>2</v>
      </c>
      <c r="K215" s="35">
        <v>0</v>
      </c>
      <c r="L215" s="63"/>
      <c r="M215" s="175" t="s">
        <v>93</v>
      </c>
      <c r="N215" s="175">
        <v>10</v>
      </c>
      <c r="O215" s="63"/>
      <c r="P215" s="63"/>
    </row>
    <row r="216" spans="2:19" ht="17.25" customHeight="1" x14ac:dyDescent="0.25">
      <c r="B216" s="38" t="s">
        <v>79</v>
      </c>
      <c r="C216" s="173">
        <f t="shared" si="36"/>
        <v>34</v>
      </c>
      <c r="D216" s="174">
        <f t="shared" si="37"/>
        <v>33</v>
      </c>
      <c r="E216" s="35">
        <v>23</v>
      </c>
      <c r="F216" s="35">
        <v>9</v>
      </c>
      <c r="G216" s="35">
        <v>1</v>
      </c>
      <c r="H216" s="174">
        <f t="shared" si="38"/>
        <v>1</v>
      </c>
      <c r="I216" s="35">
        <v>1</v>
      </c>
      <c r="J216" s="35">
        <v>0</v>
      </c>
      <c r="K216" s="35">
        <v>0</v>
      </c>
      <c r="L216" s="63"/>
      <c r="M216" s="175" t="s">
        <v>77</v>
      </c>
      <c r="N216" s="175">
        <v>16</v>
      </c>
      <c r="O216" s="63"/>
      <c r="P216" s="63"/>
    </row>
    <row r="217" spans="2:19" ht="17.25" customHeight="1" x14ac:dyDescent="0.25">
      <c r="B217" s="38" t="s">
        <v>80</v>
      </c>
      <c r="C217" s="173">
        <f t="shared" si="36"/>
        <v>28</v>
      </c>
      <c r="D217" s="174">
        <f t="shared" si="37"/>
        <v>27</v>
      </c>
      <c r="E217" s="35">
        <v>20</v>
      </c>
      <c r="F217" s="35">
        <v>7</v>
      </c>
      <c r="G217" s="35">
        <v>0</v>
      </c>
      <c r="H217" s="174">
        <f t="shared" si="38"/>
        <v>1</v>
      </c>
      <c r="I217" s="35">
        <v>1</v>
      </c>
      <c r="J217" s="35">
        <v>0</v>
      </c>
      <c r="K217" s="35">
        <v>0</v>
      </c>
      <c r="L217" s="63"/>
      <c r="M217" s="175" t="s">
        <v>97</v>
      </c>
      <c r="N217" s="175">
        <v>16</v>
      </c>
      <c r="O217" s="63"/>
      <c r="P217" s="63"/>
    </row>
    <row r="218" spans="2:19" ht="17.25" customHeight="1" x14ac:dyDescent="0.25">
      <c r="B218" s="38" t="s">
        <v>81</v>
      </c>
      <c r="C218" s="173">
        <f t="shared" si="36"/>
        <v>24</v>
      </c>
      <c r="D218" s="174">
        <f t="shared" si="37"/>
        <v>23</v>
      </c>
      <c r="E218" s="35">
        <v>16</v>
      </c>
      <c r="F218" s="35">
        <v>7</v>
      </c>
      <c r="G218" s="35">
        <v>0</v>
      </c>
      <c r="H218" s="174">
        <f t="shared" si="38"/>
        <v>1</v>
      </c>
      <c r="I218" s="35">
        <v>1</v>
      </c>
      <c r="J218" s="35">
        <v>0</v>
      </c>
      <c r="K218" s="35">
        <v>0</v>
      </c>
      <c r="L218" s="63"/>
      <c r="M218" s="175" t="s">
        <v>75</v>
      </c>
      <c r="N218" s="175">
        <v>17</v>
      </c>
      <c r="O218" s="63"/>
      <c r="P218" s="63"/>
    </row>
    <row r="219" spans="2:19" ht="17.25" customHeight="1" x14ac:dyDescent="0.25">
      <c r="B219" s="38" t="s">
        <v>82</v>
      </c>
      <c r="C219" s="173">
        <f t="shared" si="36"/>
        <v>53</v>
      </c>
      <c r="D219" s="174">
        <f t="shared" si="37"/>
        <v>51</v>
      </c>
      <c r="E219" s="35">
        <v>19</v>
      </c>
      <c r="F219" s="35">
        <v>30</v>
      </c>
      <c r="G219" s="35">
        <v>2</v>
      </c>
      <c r="H219" s="174">
        <f t="shared" si="38"/>
        <v>2</v>
      </c>
      <c r="I219" s="35">
        <v>2</v>
      </c>
      <c r="J219" s="35">
        <v>0</v>
      </c>
      <c r="K219" s="35">
        <v>0</v>
      </c>
      <c r="L219" s="63"/>
      <c r="M219" s="175" t="s">
        <v>83</v>
      </c>
      <c r="N219" s="175">
        <v>18</v>
      </c>
      <c r="O219" s="63"/>
      <c r="P219" s="63"/>
    </row>
    <row r="220" spans="2:19" ht="17.25" customHeight="1" x14ac:dyDescent="0.25">
      <c r="B220" s="38" t="s">
        <v>83</v>
      </c>
      <c r="C220" s="173">
        <f t="shared" si="36"/>
        <v>18</v>
      </c>
      <c r="D220" s="174">
        <f t="shared" si="37"/>
        <v>18</v>
      </c>
      <c r="E220" s="35">
        <v>14</v>
      </c>
      <c r="F220" s="35">
        <v>4</v>
      </c>
      <c r="G220" s="35">
        <v>0</v>
      </c>
      <c r="H220" s="174">
        <f t="shared" si="38"/>
        <v>0</v>
      </c>
      <c r="I220" s="35">
        <v>0</v>
      </c>
      <c r="J220" s="35">
        <v>0</v>
      </c>
      <c r="K220" s="35">
        <v>0</v>
      </c>
      <c r="L220" s="63"/>
      <c r="M220" s="175" t="s">
        <v>94</v>
      </c>
      <c r="N220" s="175">
        <v>22</v>
      </c>
      <c r="O220" s="63"/>
      <c r="P220" s="63"/>
    </row>
    <row r="221" spans="2:19" ht="17.25" customHeight="1" x14ac:dyDescent="0.25">
      <c r="B221" s="38" t="s">
        <v>84</v>
      </c>
      <c r="C221" s="173">
        <f t="shared" si="36"/>
        <v>41</v>
      </c>
      <c r="D221" s="174">
        <f t="shared" si="37"/>
        <v>39</v>
      </c>
      <c r="E221" s="35">
        <v>24</v>
      </c>
      <c r="F221" s="35">
        <v>15</v>
      </c>
      <c r="G221" s="35">
        <v>0</v>
      </c>
      <c r="H221" s="174">
        <f t="shared" si="38"/>
        <v>2</v>
      </c>
      <c r="I221" s="35">
        <v>1</v>
      </c>
      <c r="J221" s="35">
        <v>1</v>
      </c>
      <c r="K221" s="35">
        <v>0</v>
      </c>
      <c r="L221" s="63"/>
      <c r="M221" s="175" t="s">
        <v>81</v>
      </c>
      <c r="N221" s="175">
        <v>24</v>
      </c>
      <c r="O221" s="63"/>
      <c r="P221" s="63"/>
    </row>
    <row r="222" spans="2:19" ht="17.25" customHeight="1" x14ac:dyDescent="0.25">
      <c r="B222" s="38" t="s">
        <v>85</v>
      </c>
      <c r="C222" s="173">
        <f t="shared" si="36"/>
        <v>35</v>
      </c>
      <c r="D222" s="174">
        <f t="shared" si="37"/>
        <v>34</v>
      </c>
      <c r="E222" s="35">
        <v>21</v>
      </c>
      <c r="F222" s="35">
        <v>11</v>
      </c>
      <c r="G222" s="35">
        <v>2</v>
      </c>
      <c r="H222" s="174">
        <f t="shared" si="38"/>
        <v>1</v>
      </c>
      <c r="I222" s="35">
        <v>0</v>
      </c>
      <c r="J222" s="35">
        <v>1</v>
      </c>
      <c r="K222" s="35">
        <v>0</v>
      </c>
      <c r="L222" s="63"/>
      <c r="M222" s="175" t="s">
        <v>95</v>
      </c>
      <c r="N222" s="175">
        <v>24</v>
      </c>
      <c r="O222" s="63"/>
      <c r="P222" s="63"/>
    </row>
    <row r="223" spans="2:19" ht="17.25" customHeight="1" x14ac:dyDescent="0.25">
      <c r="B223" s="38" t="s">
        <v>86</v>
      </c>
      <c r="C223" s="173">
        <f t="shared" si="36"/>
        <v>45</v>
      </c>
      <c r="D223" s="174">
        <f t="shared" si="37"/>
        <v>40</v>
      </c>
      <c r="E223" s="35">
        <v>31</v>
      </c>
      <c r="F223" s="35">
        <v>9</v>
      </c>
      <c r="G223" s="35">
        <v>0</v>
      </c>
      <c r="H223" s="174">
        <f t="shared" si="38"/>
        <v>5</v>
      </c>
      <c r="I223" s="35">
        <v>5</v>
      </c>
      <c r="J223" s="35">
        <v>0</v>
      </c>
      <c r="K223" s="35">
        <v>0</v>
      </c>
      <c r="L223" s="63"/>
      <c r="M223" s="175" t="s">
        <v>99</v>
      </c>
      <c r="N223" s="175">
        <v>25</v>
      </c>
      <c r="O223" s="63"/>
      <c r="P223" s="63"/>
    </row>
    <row r="224" spans="2:19" ht="17.25" customHeight="1" x14ac:dyDescent="0.25">
      <c r="B224" s="38" t="s">
        <v>87</v>
      </c>
      <c r="C224" s="173">
        <f t="shared" si="36"/>
        <v>45</v>
      </c>
      <c r="D224" s="174">
        <f t="shared" si="37"/>
        <v>44</v>
      </c>
      <c r="E224" s="35">
        <v>34</v>
      </c>
      <c r="F224" s="35">
        <v>10</v>
      </c>
      <c r="G224" s="35">
        <v>0</v>
      </c>
      <c r="H224" s="174">
        <f t="shared" si="38"/>
        <v>1</v>
      </c>
      <c r="I224" s="35">
        <v>1</v>
      </c>
      <c r="J224" s="35">
        <v>0</v>
      </c>
      <c r="K224" s="35">
        <v>0</v>
      </c>
      <c r="L224" s="63"/>
      <c r="M224" s="175" t="s">
        <v>76</v>
      </c>
      <c r="N224" s="175">
        <v>27</v>
      </c>
      <c r="O224" s="63"/>
      <c r="P224" s="63"/>
    </row>
    <row r="225" spans="2:18" ht="17.25" customHeight="1" x14ac:dyDescent="0.25">
      <c r="B225" s="38" t="s">
        <v>88</v>
      </c>
      <c r="C225" s="173">
        <f t="shared" si="36"/>
        <v>27</v>
      </c>
      <c r="D225" s="174">
        <f t="shared" si="37"/>
        <v>26</v>
      </c>
      <c r="E225" s="35">
        <v>21</v>
      </c>
      <c r="F225" s="35">
        <v>5</v>
      </c>
      <c r="G225" s="35">
        <v>0</v>
      </c>
      <c r="H225" s="174">
        <f t="shared" si="38"/>
        <v>1</v>
      </c>
      <c r="I225" s="35">
        <v>1</v>
      </c>
      <c r="J225" s="35">
        <v>0</v>
      </c>
      <c r="K225" s="35">
        <v>0</v>
      </c>
      <c r="L225" s="63"/>
      <c r="M225" s="175" t="s">
        <v>88</v>
      </c>
      <c r="N225" s="175">
        <v>27</v>
      </c>
      <c r="O225" s="63"/>
      <c r="P225" s="63"/>
    </row>
    <row r="226" spans="2:18" ht="17.25" customHeight="1" x14ac:dyDescent="0.25">
      <c r="B226" s="38" t="s">
        <v>89</v>
      </c>
      <c r="C226" s="173">
        <f t="shared" si="36"/>
        <v>292</v>
      </c>
      <c r="D226" s="174">
        <f t="shared" si="37"/>
        <v>275</v>
      </c>
      <c r="E226" s="35">
        <v>138</v>
      </c>
      <c r="F226" s="35">
        <v>136</v>
      </c>
      <c r="G226" s="35">
        <v>1</v>
      </c>
      <c r="H226" s="174">
        <f t="shared" si="38"/>
        <v>17</v>
      </c>
      <c r="I226" s="35">
        <v>13</v>
      </c>
      <c r="J226" s="35">
        <v>4</v>
      </c>
      <c r="K226" s="35">
        <v>0</v>
      </c>
      <c r="L226" s="63"/>
      <c r="M226" s="175" t="s">
        <v>80</v>
      </c>
      <c r="N226" s="175">
        <v>28</v>
      </c>
      <c r="O226" s="63"/>
      <c r="P226" s="63"/>
    </row>
    <row r="227" spans="2:18" ht="17.25" customHeight="1" x14ac:dyDescent="0.25">
      <c r="B227" s="38" t="s">
        <v>90</v>
      </c>
      <c r="C227" s="173">
        <f t="shared" si="36"/>
        <v>32</v>
      </c>
      <c r="D227" s="174">
        <f t="shared" si="37"/>
        <v>31</v>
      </c>
      <c r="E227" s="35">
        <v>21</v>
      </c>
      <c r="F227" s="35">
        <v>10</v>
      </c>
      <c r="G227" s="35">
        <v>0</v>
      </c>
      <c r="H227" s="174">
        <f t="shared" si="38"/>
        <v>1</v>
      </c>
      <c r="I227" s="35">
        <v>1</v>
      </c>
      <c r="J227" s="35">
        <v>0</v>
      </c>
      <c r="K227" s="35">
        <v>0</v>
      </c>
      <c r="L227" s="63"/>
      <c r="M227" s="175" t="s">
        <v>90</v>
      </c>
      <c r="N227" s="175">
        <v>32</v>
      </c>
      <c r="O227" s="63"/>
      <c r="P227" s="63"/>
    </row>
    <row r="228" spans="2:18" ht="17.25" customHeight="1" x14ac:dyDescent="0.25">
      <c r="B228" s="38" t="s">
        <v>91</v>
      </c>
      <c r="C228" s="173">
        <f t="shared" si="36"/>
        <v>10</v>
      </c>
      <c r="D228" s="174">
        <f t="shared" si="37"/>
        <v>9</v>
      </c>
      <c r="E228" s="35">
        <v>6</v>
      </c>
      <c r="F228" s="35">
        <v>3</v>
      </c>
      <c r="G228" s="35">
        <v>0</v>
      </c>
      <c r="H228" s="174">
        <f t="shared" si="38"/>
        <v>1</v>
      </c>
      <c r="I228" s="35">
        <v>1</v>
      </c>
      <c r="J228" s="35">
        <v>0</v>
      </c>
      <c r="K228" s="35">
        <v>0</v>
      </c>
      <c r="L228" s="63"/>
      <c r="M228" s="175" t="s">
        <v>79</v>
      </c>
      <c r="N228" s="175">
        <v>34</v>
      </c>
      <c r="O228" s="63"/>
      <c r="P228" s="63"/>
    </row>
    <row r="229" spans="2:18" ht="17.25" customHeight="1" x14ac:dyDescent="0.25">
      <c r="B229" s="38" t="s">
        <v>92</v>
      </c>
      <c r="C229" s="173">
        <f t="shared" si="36"/>
        <v>8</v>
      </c>
      <c r="D229" s="174">
        <f t="shared" si="37"/>
        <v>8</v>
      </c>
      <c r="E229" s="35">
        <v>1</v>
      </c>
      <c r="F229" s="35">
        <v>7</v>
      </c>
      <c r="G229" s="35">
        <v>0</v>
      </c>
      <c r="H229" s="174">
        <f t="shared" si="38"/>
        <v>0</v>
      </c>
      <c r="I229" s="35">
        <v>0</v>
      </c>
      <c r="J229" s="35">
        <v>0</v>
      </c>
      <c r="K229" s="35">
        <v>0</v>
      </c>
      <c r="L229" s="63"/>
      <c r="M229" s="175" t="s">
        <v>85</v>
      </c>
      <c r="N229" s="175">
        <v>35</v>
      </c>
      <c r="O229" s="63"/>
      <c r="P229" s="63"/>
    </row>
    <row r="230" spans="2:18" ht="17.25" customHeight="1" x14ac:dyDescent="0.25">
      <c r="B230" s="38" t="s">
        <v>93</v>
      </c>
      <c r="C230" s="173">
        <f t="shared" si="36"/>
        <v>10</v>
      </c>
      <c r="D230" s="174">
        <f t="shared" si="37"/>
        <v>10</v>
      </c>
      <c r="E230" s="35">
        <v>7</v>
      </c>
      <c r="F230" s="35">
        <v>3</v>
      </c>
      <c r="G230" s="35">
        <v>0</v>
      </c>
      <c r="H230" s="174">
        <f t="shared" si="38"/>
        <v>0</v>
      </c>
      <c r="I230" s="35">
        <v>0</v>
      </c>
      <c r="J230" s="35">
        <v>0</v>
      </c>
      <c r="K230" s="35">
        <v>0</v>
      </c>
      <c r="L230" s="63"/>
      <c r="M230" s="175" t="s">
        <v>84</v>
      </c>
      <c r="N230" s="175">
        <v>41</v>
      </c>
      <c r="O230" s="63"/>
      <c r="P230" s="63"/>
    </row>
    <row r="231" spans="2:18" ht="17.25" customHeight="1" x14ac:dyDescent="0.25">
      <c r="B231" s="38" t="s">
        <v>94</v>
      </c>
      <c r="C231" s="173">
        <f t="shared" si="36"/>
        <v>22</v>
      </c>
      <c r="D231" s="174">
        <f t="shared" si="37"/>
        <v>22</v>
      </c>
      <c r="E231" s="35">
        <v>14</v>
      </c>
      <c r="F231" s="35">
        <v>8</v>
      </c>
      <c r="G231" s="35">
        <v>0</v>
      </c>
      <c r="H231" s="174">
        <f t="shared" si="38"/>
        <v>0</v>
      </c>
      <c r="I231" s="35">
        <v>0</v>
      </c>
      <c r="J231" s="35">
        <v>0</v>
      </c>
      <c r="K231" s="35">
        <v>0</v>
      </c>
      <c r="L231" s="63"/>
      <c r="M231" s="175" t="s">
        <v>86</v>
      </c>
      <c r="N231" s="175">
        <v>45</v>
      </c>
      <c r="O231" s="63"/>
      <c r="P231" s="63"/>
    </row>
    <row r="232" spans="2:18" ht="17.25" customHeight="1" x14ac:dyDescent="0.25">
      <c r="B232" s="38" t="s">
        <v>95</v>
      </c>
      <c r="C232" s="173">
        <f t="shared" si="36"/>
        <v>24</v>
      </c>
      <c r="D232" s="174">
        <f t="shared" si="37"/>
        <v>23</v>
      </c>
      <c r="E232" s="35">
        <v>15</v>
      </c>
      <c r="F232" s="35">
        <v>8</v>
      </c>
      <c r="G232" s="35">
        <v>0</v>
      </c>
      <c r="H232" s="174">
        <f t="shared" si="38"/>
        <v>1</v>
      </c>
      <c r="I232" s="35">
        <v>1</v>
      </c>
      <c r="J232" s="35">
        <v>0</v>
      </c>
      <c r="K232" s="35">
        <v>0</v>
      </c>
      <c r="L232" s="63"/>
      <c r="M232" s="175" t="s">
        <v>87</v>
      </c>
      <c r="N232" s="175">
        <v>45</v>
      </c>
      <c r="O232" s="63"/>
      <c r="P232" s="63"/>
    </row>
    <row r="233" spans="2:18" ht="17.25" customHeight="1" x14ac:dyDescent="0.25">
      <c r="B233" s="38" t="s">
        <v>96</v>
      </c>
      <c r="C233" s="173">
        <f t="shared" si="36"/>
        <v>52</v>
      </c>
      <c r="D233" s="174">
        <f t="shared" si="37"/>
        <v>48</v>
      </c>
      <c r="E233" s="35">
        <v>35</v>
      </c>
      <c r="F233" s="35">
        <v>13</v>
      </c>
      <c r="G233" s="35">
        <v>0</v>
      </c>
      <c r="H233" s="174">
        <f t="shared" si="38"/>
        <v>4</v>
      </c>
      <c r="I233" s="35">
        <v>4</v>
      </c>
      <c r="J233" s="35">
        <v>0</v>
      </c>
      <c r="K233" s="35">
        <v>0</v>
      </c>
      <c r="L233" s="63"/>
      <c r="M233" s="175" t="s">
        <v>96</v>
      </c>
      <c r="N233" s="175">
        <v>52</v>
      </c>
      <c r="O233" s="63"/>
      <c r="P233" s="63"/>
    </row>
    <row r="234" spans="2:18" ht="17.25" customHeight="1" x14ac:dyDescent="0.25">
      <c r="B234" s="38" t="s">
        <v>97</v>
      </c>
      <c r="C234" s="173">
        <f t="shared" si="36"/>
        <v>16</v>
      </c>
      <c r="D234" s="174">
        <f t="shared" si="37"/>
        <v>16</v>
      </c>
      <c r="E234" s="35">
        <v>12</v>
      </c>
      <c r="F234" s="35">
        <v>4</v>
      </c>
      <c r="G234" s="35">
        <v>0</v>
      </c>
      <c r="H234" s="174">
        <f t="shared" si="38"/>
        <v>0</v>
      </c>
      <c r="I234" s="35">
        <v>0</v>
      </c>
      <c r="J234" s="35">
        <v>0</v>
      </c>
      <c r="K234" s="35">
        <v>0</v>
      </c>
      <c r="L234" s="63"/>
      <c r="M234" s="175" t="s">
        <v>82</v>
      </c>
      <c r="N234" s="175">
        <v>53</v>
      </c>
      <c r="O234" s="63"/>
      <c r="P234" s="63"/>
    </row>
    <row r="235" spans="2:18" ht="17.25" customHeight="1" x14ac:dyDescent="0.25">
      <c r="B235" s="38" t="s">
        <v>98</v>
      </c>
      <c r="C235" s="173">
        <f t="shared" si="36"/>
        <v>1</v>
      </c>
      <c r="D235" s="174">
        <f t="shared" si="37"/>
        <v>1</v>
      </c>
      <c r="E235" s="35">
        <v>0</v>
      </c>
      <c r="F235" s="35">
        <v>1</v>
      </c>
      <c r="G235" s="35">
        <v>0</v>
      </c>
      <c r="H235" s="174">
        <f t="shared" si="38"/>
        <v>0</v>
      </c>
      <c r="I235" s="35">
        <v>0</v>
      </c>
      <c r="J235" s="35">
        <v>0</v>
      </c>
      <c r="K235" s="35">
        <v>0</v>
      </c>
      <c r="L235" s="63"/>
      <c r="M235" s="175" t="s">
        <v>78</v>
      </c>
      <c r="N235" s="175">
        <v>70</v>
      </c>
      <c r="O235" s="63"/>
      <c r="P235" s="63"/>
    </row>
    <row r="236" spans="2:18" ht="17.25" customHeight="1" thickBot="1" x14ac:dyDescent="0.3">
      <c r="B236" s="100" t="s">
        <v>99</v>
      </c>
      <c r="C236" s="176">
        <f t="shared" si="36"/>
        <v>25</v>
      </c>
      <c r="D236" s="177">
        <f t="shared" si="37"/>
        <v>25</v>
      </c>
      <c r="E236" s="102">
        <v>19</v>
      </c>
      <c r="F236" s="102">
        <v>6</v>
      </c>
      <c r="G236" s="102">
        <v>0</v>
      </c>
      <c r="H236" s="177">
        <f>SUM(I236:K236)</f>
        <v>0</v>
      </c>
      <c r="I236" s="102">
        <v>0</v>
      </c>
      <c r="J236" s="102">
        <v>0</v>
      </c>
      <c r="K236" s="102">
        <v>0</v>
      </c>
      <c r="L236" s="63"/>
      <c r="M236" s="175" t="s">
        <v>89</v>
      </c>
      <c r="N236" s="175">
        <v>292</v>
      </c>
      <c r="O236" s="63"/>
      <c r="P236" s="63"/>
    </row>
    <row r="237" spans="2:18" ht="20.25" customHeight="1" x14ac:dyDescent="0.25">
      <c r="B237" s="114" t="s">
        <v>3</v>
      </c>
      <c r="C237" s="115">
        <f t="shared" si="36"/>
        <v>972</v>
      </c>
      <c r="D237" s="116">
        <f t="shared" ref="D237:G237" si="39">SUM(D212:D236)</f>
        <v>924</v>
      </c>
      <c r="E237" s="116">
        <f t="shared" si="39"/>
        <v>555</v>
      </c>
      <c r="F237" s="116">
        <f t="shared" si="39"/>
        <v>362</v>
      </c>
      <c r="G237" s="116">
        <f t="shared" si="39"/>
        <v>7</v>
      </c>
      <c r="H237" s="115">
        <f>SUM(H212:H236)</f>
        <v>48</v>
      </c>
      <c r="I237" s="115">
        <f t="shared" ref="I237:K237" si="40">SUM(I212:I236)</f>
        <v>40</v>
      </c>
      <c r="J237" s="115">
        <f t="shared" si="40"/>
        <v>8</v>
      </c>
      <c r="K237" s="115">
        <f t="shared" si="40"/>
        <v>0</v>
      </c>
      <c r="L237" s="63"/>
      <c r="M237" s="63"/>
      <c r="N237" s="63"/>
      <c r="O237" s="63"/>
      <c r="P237" s="63"/>
    </row>
    <row r="238" spans="2:18" x14ac:dyDescent="0.2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2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25">
      <c r="B242" s="180" t="s">
        <v>71</v>
      </c>
      <c r="C242" s="181" t="s">
        <v>72</v>
      </c>
      <c r="D242" s="95">
        <v>2022</v>
      </c>
      <c r="E242" s="142">
        <v>2023</v>
      </c>
      <c r="F242" s="95">
        <v>2024</v>
      </c>
      <c r="G242" s="142">
        <v>2025</v>
      </c>
      <c r="H242" s="95" t="s">
        <v>114</v>
      </c>
      <c r="I242" s="182"/>
      <c r="J242" s="182"/>
      <c r="K242" s="182"/>
    </row>
    <row r="243" spans="2:18" ht="17.25" customHeight="1" x14ac:dyDescent="0.25">
      <c r="B243" s="38" t="s">
        <v>75</v>
      </c>
      <c r="C243" s="34">
        <f>SUM(D243:H243)</f>
        <v>8021</v>
      </c>
      <c r="D243" s="148">
        <v>1737</v>
      </c>
      <c r="E243" s="148">
        <v>1777</v>
      </c>
      <c r="F243" s="148">
        <v>2059</v>
      </c>
      <c r="G243" s="148">
        <v>2251</v>
      </c>
      <c r="H243" s="148">
        <f>C177</f>
        <v>197</v>
      </c>
      <c r="J243" s="175" t="s">
        <v>91</v>
      </c>
      <c r="K243" s="175">
        <v>5256</v>
      </c>
      <c r="P243" s="183"/>
    </row>
    <row r="244" spans="2:18" ht="17.25" customHeight="1" x14ac:dyDescent="0.25">
      <c r="B244" s="38" t="s">
        <v>76</v>
      </c>
      <c r="C244" s="34">
        <f t="shared" ref="C244:C266" si="41">SUM(D244:H244)</f>
        <v>33929</v>
      </c>
      <c r="D244" s="35">
        <v>7854</v>
      </c>
      <c r="E244" s="35">
        <v>8624</v>
      </c>
      <c r="F244" s="35">
        <v>8624</v>
      </c>
      <c r="G244" s="35">
        <v>8194</v>
      </c>
      <c r="H244" s="35">
        <f t="shared" ref="H244:H266" si="42">C178</f>
        <v>633</v>
      </c>
      <c r="J244" s="175" t="s">
        <v>93</v>
      </c>
      <c r="K244" s="175">
        <v>5812</v>
      </c>
      <c r="P244" s="183"/>
    </row>
    <row r="245" spans="2:18" ht="17.25" customHeight="1" x14ac:dyDescent="0.25">
      <c r="B245" s="38" t="s">
        <v>77</v>
      </c>
      <c r="C245" s="34">
        <f t="shared" si="41"/>
        <v>12730</v>
      </c>
      <c r="D245" s="35">
        <v>3135</v>
      </c>
      <c r="E245" s="35">
        <v>3015</v>
      </c>
      <c r="F245" s="35">
        <v>3160</v>
      </c>
      <c r="G245" s="35">
        <v>3177</v>
      </c>
      <c r="H245" s="35">
        <f t="shared" si="42"/>
        <v>243</v>
      </c>
      <c r="J245" s="175" t="s">
        <v>92</v>
      </c>
      <c r="K245" s="175">
        <v>6736</v>
      </c>
      <c r="P245" s="183"/>
    </row>
    <row r="246" spans="2:18" ht="17.25" customHeight="1" x14ac:dyDescent="0.25">
      <c r="B246" s="38" t="s">
        <v>78</v>
      </c>
      <c r="C246" s="34">
        <f t="shared" si="41"/>
        <v>65661</v>
      </c>
      <c r="D246" s="35">
        <v>14932</v>
      </c>
      <c r="E246" s="35">
        <v>17226</v>
      </c>
      <c r="F246" s="35">
        <v>16200</v>
      </c>
      <c r="G246" s="35">
        <v>16013</v>
      </c>
      <c r="H246" s="35">
        <f t="shared" si="42"/>
        <v>1290</v>
      </c>
      <c r="J246" s="175" t="s">
        <v>75</v>
      </c>
      <c r="K246" s="175">
        <v>8021</v>
      </c>
      <c r="P246" s="183"/>
    </row>
    <row r="247" spans="2:18" ht="17.25" customHeight="1" x14ac:dyDescent="0.25">
      <c r="B247" s="38" t="s">
        <v>79</v>
      </c>
      <c r="C247" s="34">
        <f t="shared" si="41"/>
        <v>21065</v>
      </c>
      <c r="D247" s="35">
        <v>4380</v>
      </c>
      <c r="E247" s="35">
        <v>4985</v>
      </c>
      <c r="F247" s="35">
        <v>5305</v>
      </c>
      <c r="G247" s="35">
        <v>5939</v>
      </c>
      <c r="H247" s="35">
        <f t="shared" si="42"/>
        <v>456</v>
      </c>
      <c r="J247" s="175" t="s">
        <v>98</v>
      </c>
      <c r="K247" s="175">
        <v>8117</v>
      </c>
      <c r="P247" s="183"/>
    </row>
    <row r="248" spans="2:18" ht="17.25" customHeight="1" x14ac:dyDescent="0.25">
      <c r="B248" s="38" t="s">
        <v>80</v>
      </c>
      <c r="C248" s="34">
        <f t="shared" si="41"/>
        <v>15423</v>
      </c>
      <c r="D248" s="35">
        <v>3025</v>
      </c>
      <c r="E248" s="35">
        <v>3537</v>
      </c>
      <c r="F248" s="35">
        <v>4417</v>
      </c>
      <c r="G248" s="35">
        <v>4126</v>
      </c>
      <c r="H248" s="35">
        <f t="shared" si="42"/>
        <v>318</v>
      </c>
      <c r="J248" s="175" t="s">
        <v>83</v>
      </c>
      <c r="K248" s="175">
        <v>10764</v>
      </c>
      <c r="P248" s="183"/>
    </row>
    <row r="249" spans="2:18" ht="17.25" customHeight="1" x14ac:dyDescent="0.25">
      <c r="B249" s="38" t="s">
        <v>81</v>
      </c>
      <c r="C249" s="34">
        <f t="shared" si="41"/>
        <v>16024</v>
      </c>
      <c r="D249" s="35">
        <v>3443</v>
      </c>
      <c r="E249" s="35">
        <v>3710</v>
      </c>
      <c r="F249" s="35">
        <v>4014</v>
      </c>
      <c r="G249" s="35">
        <v>4443</v>
      </c>
      <c r="H249" s="35">
        <f t="shared" si="42"/>
        <v>414</v>
      </c>
      <c r="J249" s="175" t="s">
        <v>99</v>
      </c>
      <c r="K249" s="175">
        <v>11173</v>
      </c>
      <c r="P249" s="183"/>
    </row>
    <row r="250" spans="2:18" ht="17.25" customHeight="1" x14ac:dyDescent="0.25">
      <c r="B250" s="38" t="s">
        <v>82</v>
      </c>
      <c r="C250" s="34">
        <f t="shared" si="41"/>
        <v>43495</v>
      </c>
      <c r="D250" s="35">
        <v>10079</v>
      </c>
      <c r="E250" s="35">
        <v>10462</v>
      </c>
      <c r="F250" s="35">
        <v>10972</v>
      </c>
      <c r="G250" s="35">
        <v>11081</v>
      </c>
      <c r="H250" s="35">
        <f t="shared" si="42"/>
        <v>901</v>
      </c>
      <c r="J250" s="175" t="s">
        <v>97</v>
      </c>
      <c r="K250" s="175">
        <v>11797</v>
      </c>
      <c r="P250" s="183"/>
    </row>
    <row r="251" spans="2:18" ht="17.25" customHeight="1" x14ac:dyDescent="0.25">
      <c r="B251" s="38" t="s">
        <v>83</v>
      </c>
      <c r="C251" s="34">
        <f t="shared" si="41"/>
        <v>10764</v>
      </c>
      <c r="D251" s="35">
        <v>2407</v>
      </c>
      <c r="E251" s="35">
        <v>2657</v>
      </c>
      <c r="F251" s="35">
        <v>2821</v>
      </c>
      <c r="G251" s="35">
        <v>2674</v>
      </c>
      <c r="H251" s="35">
        <f t="shared" si="42"/>
        <v>205</v>
      </c>
      <c r="J251" s="175" t="s">
        <v>77</v>
      </c>
      <c r="K251" s="175">
        <v>12730</v>
      </c>
      <c r="P251" s="183"/>
    </row>
    <row r="252" spans="2:18" ht="17.25" customHeight="1" x14ac:dyDescent="0.25">
      <c r="B252" s="38" t="s">
        <v>84</v>
      </c>
      <c r="C252" s="34">
        <f t="shared" si="41"/>
        <v>21254</v>
      </c>
      <c r="D252" s="35">
        <v>4775</v>
      </c>
      <c r="E252" s="35">
        <v>4861</v>
      </c>
      <c r="F252" s="35">
        <v>5457</v>
      </c>
      <c r="G252" s="35">
        <v>5659</v>
      </c>
      <c r="H252" s="35">
        <f t="shared" si="42"/>
        <v>502</v>
      </c>
      <c r="J252" s="175" t="s">
        <v>90</v>
      </c>
      <c r="K252" s="175">
        <v>13104</v>
      </c>
      <c r="P252" s="183"/>
    </row>
    <row r="253" spans="2:18" ht="17.25" customHeight="1" x14ac:dyDescent="0.25">
      <c r="B253" s="38" t="s">
        <v>85</v>
      </c>
      <c r="C253" s="34">
        <f t="shared" si="41"/>
        <v>25632</v>
      </c>
      <c r="D253" s="35">
        <v>5786</v>
      </c>
      <c r="E253" s="35">
        <v>6168</v>
      </c>
      <c r="F253" s="35">
        <v>6427</v>
      </c>
      <c r="G253" s="35">
        <v>6676</v>
      </c>
      <c r="H253" s="35">
        <f t="shared" si="42"/>
        <v>575</v>
      </c>
      <c r="J253" s="175" t="s">
        <v>80</v>
      </c>
      <c r="K253" s="175">
        <v>15423</v>
      </c>
      <c r="P253" s="183"/>
    </row>
    <row r="254" spans="2:18" ht="17.25" customHeight="1" x14ac:dyDescent="0.25">
      <c r="B254" s="38" t="s">
        <v>86</v>
      </c>
      <c r="C254" s="34">
        <f t="shared" si="41"/>
        <v>29216</v>
      </c>
      <c r="D254" s="35">
        <v>7183</v>
      </c>
      <c r="E254" s="35">
        <v>7259</v>
      </c>
      <c r="F254" s="35">
        <v>6985</v>
      </c>
      <c r="G254" s="35">
        <v>7212</v>
      </c>
      <c r="H254" s="35">
        <f t="shared" si="42"/>
        <v>577</v>
      </c>
      <c r="J254" s="175" t="s">
        <v>88</v>
      </c>
      <c r="K254" s="175">
        <v>15951</v>
      </c>
      <c r="P254" s="183"/>
    </row>
    <row r="255" spans="2:18" ht="17.25" customHeight="1" x14ac:dyDescent="0.25">
      <c r="B255" s="38" t="s">
        <v>87</v>
      </c>
      <c r="C255" s="34">
        <f t="shared" si="41"/>
        <v>33097</v>
      </c>
      <c r="D255" s="35">
        <v>7290</v>
      </c>
      <c r="E255" s="35">
        <v>8055</v>
      </c>
      <c r="F255" s="35">
        <v>8389</v>
      </c>
      <c r="G255" s="35">
        <v>8708</v>
      </c>
      <c r="H255" s="35">
        <f t="shared" si="42"/>
        <v>655</v>
      </c>
      <c r="J255" s="175" t="s">
        <v>81</v>
      </c>
      <c r="K255" s="175">
        <v>16024</v>
      </c>
      <c r="P255" s="183"/>
    </row>
    <row r="256" spans="2:18" ht="17.25" customHeight="1" x14ac:dyDescent="0.25">
      <c r="B256" s="38" t="s">
        <v>88</v>
      </c>
      <c r="C256" s="34">
        <f t="shared" si="41"/>
        <v>15951</v>
      </c>
      <c r="D256" s="35">
        <v>3848</v>
      </c>
      <c r="E256" s="35">
        <v>4040</v>
      </c>
      <c r="F256" s="35">
        <v>3765</v>
      </c>
      <c r="G256" s="35">
        <v>3958</v>
      </c>
      <c r="H256" s="35">
        <f t="shared" si="42"/>
        <v>340</v>
      </c>
      <c r="J256" s="175" t="s">
        <v>95</v>
      </c>
      <c r="K256" s="175">
        <v>19578</v>
      </c>
      <c r="P256" s="183"/>
    </row>
    <row r="257" spans="2:18" ht="17.25" customHeight="1" x14ac:dyDescent="0.25">
      <c r="B257" s="38" t="s">
        <v>89</v>
      </c>
      <c r="C257" s="34">
        <f t="shared" si="41"/>
        <v>179867</v>
      </c>
      <c r="D257" s="35">
        <v>41440</v>
      </c>
      <c r="E257" s="35">
        <v>46524</v>
      </c>
      <c r="F257" s="35">
        <v>43969</v>
      </c>
      <c r="G257" s="35">
        <v>44226</v>
      </c>
      <c r="H257" s="35">
        <f t="shared" si="42"/>
        <v>3708</v>
      </c>
      <c r="J257" s="175" t="s">
        <v>79</v>
      </c>
      <c r="K257" s="175">
        <v>21065</v>
      </c>
      <c r="P257" s="183"/>
    </row>
    <row r="258" spans="2:18" ht="17.25" customHeight="1" x14ac:dyDescent="0.25">
      <c r="B258" s="38" t="s">
        <v>90</v>
      </c>
      <c r="C258" s="34">
        <f t="shared" si="41"/>
        <v>13104</v>
      </c>
      <c r="D258" s="35">
        <v>2802</v>
      </c>
      <c r="E258" s="35">
        <v>3036</v>
      </c>
      <c r="F258" s="35">
        <v>3495</v>
      </c>
      <c r="G258" s="35">
        <v>3514</v>
      </c>
      <c r="H258" s="35">
        <f t="shared" si="42"/>
        <v>257</v>
      </c>
      <c r="J258" s="175" t="s">
        <v>84</v>
      </c>
      <c r="K258" s="175">
        <v>21254</v>
      </c>
      <c r="P258" s="183"/>
    </row>
    <row r="259" spans="2:18" ht="17.25" customHeight="1" x14ac:dyDescent="0.25">
      <c r="B259" s="38" t="s">
        <v>91</v>
      </c>
      <c r="C259" s="34">
        <f t="shared" si="41"/>
        <v>5256</v>
      </c>
      <c r="D259" s="35">
        <v>1188</v>
      </c>
      <c r="E259" s="35">
        <v>1103</v>
      </c>
      <c r="F259" s="35">
        <v>1403</v>
      </c>
      <c r="G259" s="35">
        <v>1465</v>
      </c>
      <c r="H259" s="35">
        <f t="shared" si="42"/>
        <v>97</v>
      </c>
      <c r="J259" s="175" t="s">
        <v>85</v>
      </c>
      <c r="K259" s="175">
        <v>25632</v>
      </c>
      <c r="P259" s="183"/>
    </row>
    <row r="260" spans="2:18" ht="17.25" customHeight="1" x14ac:dyDescent="0.25">
      <c r="B260" s="38" t="s">
        <v>92</v>
      </c>
      <c r="C260" s="34">
        <f t="shared" si="41"/>
        <v>6736</v>
      </c>
      <c r="D260" s="35">
        <v>1453</v>
      </c>
      <c r="E260" s="35">
        <v>1714</v>
      </c>
      <c r="F260" s="35">
        <v>1664</v>
      </c>
      <c r="G260" s="35">
        <v>1772</v>
      </c>
      <c r="H260" s="35">
        <f t="shared" si="42"/>
        <v>133</v>
      </c>
      <c r="J260" s="175" t="s">
        <v>96</v>
      </c>
      <c r="K260" s="175">
        <v>27410</v>
      </c>
      <c r="P260" s="183"/>
    </row>
    <row r="261" spans="2:18" ht="17.25" customHeight="1" x14ac:dyDescent="0.25">
      <c r="B261" s="38" t="s">
        <v>93</v>
      </c>
      <c r="C261" s="34">
        <f t="shared" si="41"/>
        <v>5812</v>
      </c>
      <c r="D261" s="35">
        <v>1548</v>
      </c>
      <c r="E261" s="35">
        <v>1340</v>
      </c>
      <c r="F261" s="35">
        <v>1356</v>
      </c>
      <c r="G261" s="35">
        <v>1450</v>
      </c>
      <c r="H261" s="35">
        <f t="shared" si="42"/>
        <v>118</v>
      </c>
      <c r="J261" s="175" t="s">
        <v>86</v>
      </c>
      <c r="K261" s="175">
        <v>29216</v>
      </c>
      <c r="P261" s="183"/>
    </row>
    <row r="262" spans="2:18" ht="17.25" customHeight="1" x14ac:dyDescent="0.25">
      <c r="B262" s="38" t="s">
        <v>94</v>
      </c>
      <c r="C262" s="34">
        <f t="shared" si="41"/>
        <v>31099</v>
      </c>
      <c r="D262" s="35">
        <v>7830</v>
      </c>
      <c r="E262" s="35">
        <v>7658</v>
      </c>
      <c r="F262" s="35">
        <v>7529</v>
      </c>
      <c r="G262" s="35">
        <v>7467</v>
      </c>
      <c r="H262" s="35">
        <f t="shared" si="42"/>
        <v>615</v>
      </c>
      <c r="J262" s="175" t="s">
        <v>94</v>
      </c>
      <c r="K262" s="175">
        <v>31099</v>
      </c>
      <c r="P262" s="183"/>
    </row>
    <row r="263" spans="2:18" ht="17.25" customHeight="1" x14ac:dyDescent="0.25">
      <c r="B263" s="38" t="s">
        <v>95</v>
      </c>
      <c r="C263" s="34">
        <f t="shared" si="41"/>
        <v>19578</v>
      </c>
      <c r="D263" s="35">
        <v>4551</v>
      </c>
      <c r="E263" s="35">
        <v>4511</v>
      </c>
      <c r="F263" s="35">
        <v>5180</v>
      </c>
      <c r="G263" s="35">
        <v>4966</v>
      </c>
      <c r="H263" s="35">
        <f t="shared" si="42"/>
        <v>370</v>
      </c>
      <c r="J263" s="175" t="s">
        <v>87</v>
      </c>
      <c r="K263" s="175">
        <v>33097</v>
      </c>
      <c r="P263" s="183"/>
    </row>
    <row r="264" spans="2:18" ht="17.25" customHeight="1" x14ac:dyDescent="0.25">
      <c r="B264" s="38" t="s">
        <v>96</v>
      </c>
      <c r="C264" s="34">
        <f t="shared" si="41"/>
        <v>27410</v>
      </c>
      <c r="D264" s="35">
        <v>6257</v>
      </c>
      <c r="E264" s="35">
        <v>6424</v>
      </c>
      <c r="F264" s="35">
        <v>7394</v>
      </c>
      <c r="G264" s="35">
        <v>6836</v>
      </c>
      <c r="H264" s="35">
        <f t="shared" si="42"/>
        <v>499</v>
      </c>
      <c r="J264" s="175" t="s">
        <v>76</v>
      </c>
      <c r="K264" s="175">
        <v>33929</v>
      </c>
      <c r="P264" s="183"/>
    </row>
    <row r="265" spans="2:18" ht="17.25" customHeight="1" x14ac:dyDescent="0.25">
      <c r="B265" s="38" t="s">
        <v>97</v>
      </c>
      <c r="C265" s="34">
        <f t="shared" si="41"/>
        <v>11797</v>
      </c>
      <c r="D265" s="35">
        <v>2788</v>
      </c>
      <c r="E265" s="35">
        <v>2698</v>
      </c>
      <c r="F265" s="35">
        <v>3023</v>
      </c>
      <c r="G265" s="35">
        <v>3024</v>
      </c>
      <c r="H265" s="35">
        <f t="shared" si="42"/>
        <v>264</v>
      </c>
      <c r="J265" s="175" t="s">
        <v>82</v>
      </c>
      <c r="K265" s="175">
        <v>43495</v>
      </c>
      <c r="P265" s="183"/>
    </row>
    <row r="266" spans="2:18" ht="17.25" customHeight="1" x14ac:dyDescent="0.25">
      <c r="B266" s="38" t="s">
        <v>98</v>
      </c>
      <c r="C266" s="34">
        <f t="shared" si="41"/>
        <v>8117</v>
      </c>
      <c r="D266" s="35">
        <v>1818</v>
      </c>
      <c r="E266" s="35">
        <v>1999</v>
      </c>
      <c r="F266" s="35">
        <v>2022</v>
      </c>
      <c r="G266" s="35">
        <v>2138</v>
      </c>
      <c r="H266" s="35">
        <f t="shared" si="42"/>
        <v>140</v>
      </c>
      <c r="J266" s="175" t="s">
        <v>78</v>
      </c>
      <c r="K266" s="175">
        <v>65661</v>
      </c>
      <c r="P266" s="183"/>
    </row>
    <row r="267" spans="2:18" ht="17.25" customHeight="1" thickBot="1" x14ac:dyDescent="0.3">
      <c r="B267" s="100" t="s">
        <v>99</v>
      </c>
      <c r="C267" s="101">
        <f>SUM(D267:H267)</f>
        <v>11173</v>
      </c>
      <c r="D267" s="102">
        <v>2653</v>
      </c>
      <c r="E267" s="102">
        <v>2930</v>
      </c>
      <c r="F267" s="102">
        <v>2862</v>
      </c>
      <c r="G267" s="102">
        <v>2567</v>
      </c>
      <c r="H267" s="102">
        <f>C201</f>
        <v>161</v>
      </c>
      <c r="J267" s="175" t="s">
        <v>89</v>
      </c>
      <c r="K267" s="175">
        <v>179867</v>
      </c>
      <c r="P267" s="183"/>
    </row>
    <row r="268" spans="2:18" ht="20.25" customHeight="1" x14ac:dyDescent="0.25">
      <c r="B268" s="114" t="s">
        <v>3</v>
      </c>
      <c r="C268" s="115">
        <f t="shared" ref="C268:H268" si="43">SUM(C243:C267)</f>
        <v>672211</v>
      </c>
      <c r="D268" s="116">
        <f t="shared" si="43"/>
        <v>154202</v>
      </c>
      <c r="E268" s="116">
        <f t="shared" si="43"/>
        <v>166313</v>
      </c>
      <c r="F268" s="116">
        <f t="shared" si="43"/>
        <v>168492</v>
      </c>
      <c r="G268" s="116">
        <f t="shared" si="43"/>
        <v>169536</v>
      </c>
      <c r="H268" s="116">
        <f t="shared" si="43"/>
        <v>13668</v>
      </c>
      <c r="I268" s="182"/>
      <c r="J268" s="182"/>
      <c r="K268" s="182"/>
    </row>
    <row r="269" spans="2:18" ht="15.75" thickBot="1" x14ac:dyDescent="0.3">
      <c r="B269" s="149" t="s">
        <v>22</v>
      </c>
      <c r="C269" s="150">
        <f>SUM(D269:H269)</f>
        <v>1</v>
      </c>
      <c r="D269" s="150">
        <f t="shared" ref="D269:E269" si="44">D268/$C$268</f>
        <v>0.22939523453201449</v>
      </c>
      <c r="E269" s="150">
        <f t="shared" si="44"/>
        <v>0.24741189894244517</v>
      </c>
      <c r="F269" s="150">
        <f>F268/$C$268</f>
        <v>0.25065344066074491</v>
      </c>
      <c r="G269" s="150">
        <f>G268/$C$268</f>
        <v>0.25220652443949892</v>
      </c>
      <c r="H269" s="150">
        <f>H268/$C$268</f>
        <v>2.0332901425296521E-2</v>
      </c>
      <c r="I269" s="182"/>
      <c r="J269" s="182"/>
      <c r="K269" s="182"/>
    </row>
    <row r="270" spans="2:18" x14ac:dyDescent="0.2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2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2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2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25">
      <c r="B276" s="17"/>
      <c r="J276" s="157"/>
      <c r="K276" s="17"/>
    </row>
    <row r="277" spans="2:18" ht="33.75" customHeight="1" x14ac:dyDescent="0.2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25">
      <c r="B278" s="38" t="s">
        <v>117</v>
      </c>
      <c r="C278" s="186"/>
      <c r="D278" s="34">
        <f t="shared" ref="D278:D283" si="45">SUM(E278:F278)</f>
        <v>9513</v>
      </c>
      <c r="E278" s="60">
        <v>1597</v>
      </c>
      <c r="F278" s="35">
        <v>7916</v>
      </c>
      <c r="J278" s="157"/>
      <c r="K278" s="38" t="s">
        <v>117</v>
      </c>
      <c r="L278" s="186"/>
      <c r="M278" s="34">
        <f>SUM(N278:O278)</f>
        <v>12969</v>
      </c>
      <c r="N278" s="187">
        <v>10860</v>
      </c>
      <c r="O278" s="35">
        <v>2109</v>
      </c>
    </row>
    <row r="279" spans="2:18" ht="23.25" customHeight="1" x14ac:dyDescent="0.25">
      <c r="B279" s="38" t="s">
        <v>118</v>
      </c>
      <c r="C279" s="34"/>
      <c r="D279" s="34">
        <f t="shared" si="45"/>
        <v>3808</v>
      </c>
      <c r="E279" s="35">
        <v>181</v>
      </c>
      <c r="F279" s="35">
        <v>3627</v>
      </c>
      <c r="J279" s="157"/>
      <c r="K279" s="38" t="s">
        <v>118</v>
      </c>
      <c r="L279" s="34"/>
      <c r="M279" s="34">
        <f>SUM(N279:O279)</f>
        <v>651</v>
      </c>
      <c r="N279" s="35">
        <v>615</v>
      </c>
      <c r="O279" s="35">
        <v>36</v>
      </c>
    </row>
    <row r="280" spans="2:18" ht="23.25" customHeight="1" x14ac:dyDescent="0.25">
      <c r="B280" s="38" t="s">
        <v>119</v>
      </c>
      <c r="C280" s="34"/>
      <c r="D280" s="34">
        <f t="shared" si="45"/>
        <v>182</v>
      </c>
      <c r="E280" s="35">
        <v>4</v>
      </c>
      <c r="F280" s="35">
        <v>178</v>
      </c>
      <c r="J280" s="157"/>
      <c r="K280" s="38" t="s">
        <v>119</v>
      </c>
      <c r="L280" s="34"/>
      <c r="M280" s="34">
        <f>SUM(N280:O280)</f>
        <v>29</v>
      </c>
      <c r="N280" s="35">
        <v>27</v>
      </c>
      <c r="O280" s="35">
        <v>2</v>
      </c>
    </row>
    <row r="281" spans="2:18" ht="23.25" customHeight="1" thickBot="1" x14ac:dyDescent="0.3">
      <c r="B281" s="100" t="s">
        <v>120</v>
      </c>
      <c r="C281" s="101"/>
      <c r="D281" s="101">
        <f t="shared" si="45"/>
        <v>165</v>
      </c>
      <c r="E281" s="102">
        <v>4</v>
      </c>
      <c r="F281" s="102">
        <v>161</v>
      </c>
      <c r="J281" s="157"/>
      <c r="K281" s="100" t="s">
        <v>120</v>
      </c>
      <c r="L281" s="101"/>
      <c r="M281" s="101">
        <f>SUM(N281:O281)</f>
        <v>19</v>
      </c>
      <c r="N281" s="102">
        <v>16</v>
      </c>
      <c r="O281" s="102">
        <v>3</v>
      </c>
    </row>
    <row r="282" spans="2:18" ht="24.75" customHeight="1" x14ac:dyDescent="0.25">
      <c r="B282" s="188" t="s">
        <v>3</v>
      </c>
      <c r="C282" s="188"/>
      <c r="D282" s="115">
        <f t="shared" si="45"/>
        <v>13668</v>
      </c>
      <c r="E282" s="116">
        <f>SUM(E278:E281)</f>
        <v>1786</v>
      </c>
      <c r="F282" s="116">
        <f>SUM(F278:F281)</f>
        <v>11882</v>
      </c>
      <c r="J282" s="157"/>
      <c r="K282" s="188" t="s">
        <v>3</v>
      </c>
      <c r="L282" s="188"/>
      <c r="M282" s="115">
        <f t="shared" ref="M282:M283" si="46">SUM(N282:O282)</f>
        <v>13668</v>
      </c>
      <c r="N282" s="116">
        <f>SUM(N278:N281)</f>
        <v>11518</v>
      </c>
      <c r="O282" s="116">
        <f>SUM(O278:O281)</f>
        <v>2150</v>
      </c>
    </row>
    <row r="283" spans="2:18" ht="24.75" customHeight="1" thickBot="1" x14ac:dyDescent="0.3">
      <c r="B283" s="189" t="s">
        <v>22</v>
      </c>
      <c r="C283" s="189"/>
      <c r="D283" s="150">
        <f t="shared" si="45"/>
        <v>1</v>
      </c>
      <c r="E283" s="150">
        <f>+E282/$D$282</f>
        <v>0.13067017851916887</v>
      </c>
      <c r="F283" s="150">
        <f>+F282/$D$282</f>
        <v>0.86932982148083116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0.84269827333918645</v>
      </c>
      <c r="O283" s="150">
        <f>+O282/$M$282</f>
        <v>0.15730172666081357</v>
      </c>
    </row>
    <row r="284" spans="2:18" ht="17.25" customHeight="1" x14ac:dyDescent="0.25">
      <c r="B284" s="157"/>
      <c r="C284" s="190"/>
      <c r="J284" s="157"/>
    </row>
    <row r="285" spans="2:18" ht="17.25" customHeight="1" x14ac:dyDescent="0.2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2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2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75" x14ac:dyDescent="0.2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75" x14ac:dyDescent="0.2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2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2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25">
      <c r="B293" s="201" t="s">
        <v>125</v>
      </c>
      <c r="C293" s="202">
        <v>241</v>
      </c>
      <c r="D293" s="203">
        <f>E293+F293</f>
        <v>4964</v>
      </c>
      <c r="E293" s="204">
        <v>4133</v>
      </c>
      <c r="F293" s="205">
        <v>831</v>
      </c>
      <c r="G293" s="206">
        <v>1837</v>
      </c>
      <c r="H293" s="206">
        <v>2762</v>
      </c>
      <c r="I293" s="207">
        <v>365</v>
      </c>
      <c r="J293" s="206">
        <v>24</v>
      </c>
      <c r="K293" s="206">
        <v>2302</v>
      </c>
      <c r="L293" s="206">
        <v>1789</v>
      </c>
      <c r="M293" s="206">
        <v>849</v>
      </c>
      <c r="N293" s="19"/>
      <c r="O293" s="19"/>
      <c r="P293" s="19"/>
      <c r="Q293" s="19"/>
      <c r="R293" s="192"/>
    </row>
    <row r="294" spans="2:18" ht="21.75" customHeight="1" x14ac:dyDescent="0.25">
      <c r="B294" s="208" t="s">
        <v>126</v>
      </c>
      <c r="C294" s="209">
        <v>5</v>
      </c>
      <c r="D294" s="210">
        <f>E294+F294</f>
        <v>418</v>
      </c>
      <c r="E294" s="211">
        <v>352</v>
      </c>
      <c r="F294" s="212">
        <v>66</v>
      </c>
      <c r="G294" s="213">
        <v>153</v>
      </c>
      <c r="H294" s="213">
        <v>234</v>
      </c>
      <c r="I294" s="214">
        <v>31</v>
      </c>
      <c r="J294" s="213">
        <v>2</v>
      </c>
      <c r="K294" s="213">
        <v>197</v>
      </c>
      <c r="L294" s="213">
        <v>142</v>
      </c>
      <c r="M294" s="213">
        <v>77</v>
      </c>
      <c r="N294" s="19"/>
      <c r="O294" s="19"/>
      <c r="P294" s="19"/>
      <c r="Q294" s="19"/>
      <c r="R294" s="192"/>
    </row>
    <row r="295" spans="2:18" ht="21.75" customHeight="1" x14ac:dyDescent="0.25">
      <c r="B295" s="208" t="s">
        <v>127</v>
      </c>
      <c r="C295" s="209">
        <v>186</v>
      </c>
      <c r="D295" s="210">
        <f>E295+F295</f>
        <v>8218</v>
      </c>
      <c r="E295" s="211">
        <v>6979</v>
      </c>
      <c r="F295" s="212">
        <v>1239</v>
      </c>
      <c r="G295" s="213">
        <v>2578</v>
      </c>
      <c r="H295" s="213">
        <v>5124</v>
      </c>
      <c r="I295" s="214">
        <v>516</v>
      </c>
      <c r="J295" s="213">
        <v>18</v>
      </c>
      <c r="K295" s="213">
        <v>3708</v>
      </c>
      <c r="L295" s="213">
        <v>3157</v>
      </c>
      <c r="M295" s="213">
        <v>1335</v>
      </c>
      <c r="N295" s="19"/>
      <c r="O295" s="19"/>
      <c r="P295" s="19"/>
      <c r="Q295" s="19"/>
      <c r="R295" s="192"/>
    </row>
    <row r="296" spans="2:18" ht="21.75" customHeight="1" thickBot="1" x14ac:dyDescent="0.3">
      <c r="B296" s="215" t="s">
        <v>128</v>
      </c>
      <c r="C296" s="216">
        <v>1</v>
      </c>
      <c r="D296" s="217">
        <f>E296+F296</f>
        <v>68</v>
      </c>
      <c r="E296" s="218">
        <v>54</v>
      </c>
      <c r="F296" s="219">
        <v>14</v>
      </c>
      <c r="G296" s="220">
        <v>28</v>
      </c>
      <c r="H296" s="220">
        <v>36</v>
      </c>
      <c r="I296" s="221">
        <v>4</v>
      </c>
      <c r="J296" s="220">
        <v>0</v>
      </c>
      <c r="K296" s="220">
        <v>40</v>
      </c>
      <c r="L296" s="220">
        <v>20</v>
      </c>
      <c r="M296" s="220">
        <v>8</v>
      </c>
      <c r="N296" s="19"/>
      <c r="O296" s="19"/>
      <c r="P296" s="19"/>
      <c r="Q296" s="19"/>
      <c r="R296" s="192"/>
    </row>
    <row r="297" spans="2:18" ht="21.75" customHeight="1" x14ac:dyDescent="0.25">
      <c r="B297" s="222" t="s">
        <v>3</v>
      </c>
      <c r="C297" s="115">
        <f>SUM(C293:C296)</f>
        <v>433</v>
      </c>
      <c r="D297" s="115">
        <f>SUM(D293:D296)</f>
        <v>13668</v>
      </c>
      <c r="E297" s="223">
        <f>SUM(E293:E296)</f>
        <v>11518</v>
      </c>
      <c r="F297" s="223">
        <f>SUM(F293:F296)</f>
        <v>2150</v>
      </c>
      <c r="G297" s="224">
        <f t="shared" ref="G297:M297" si="47">SUM(G293:G296)</f>
        <v>4596</v>
      </c>
      <c r="H297" s="224">
        <f t="shared" si="47"/>
        <v>8156</v>
      </c>
      <c r="I297" s="224">
        <f t="shared" si="47"/>
        <v>916</v>
      </c>
      <c r="J297" s="223">
        <f t="shared" si="47"/>
        <v>44</v>
      </c>
      <c r="K297" s="223">
        <f t="shared" si="47"/>
        <v>6247</v>
      </c>
      <c r="L297" s="223">
        <f t="shared" si="47"/>
        <v>5108</v>
      </c>
      <c r="M297" s="223">
        <f t="shared" si="47"/>
        <v>2269</v>
      </c>
      <c r="N297" s="19"/>
      <c r="O297" s="19"/>
      <c r="P297" s="19"/>
      <c r="Q297" s="19"/>
      <c r="R297" s="192"/>
    </row>
    <row r="298" spans="2:18" ht="15.75" x14ac:dyDescent="0.2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75" x14ac:dyDescent="0.2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75" x14ac:dyDescent="0.2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75" x14ac:dyDescent="0.2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75" x14ac:dyDescent="0.2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75" x14ac:dyDescent="0.2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75" x14ac:dyDescent="0.2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25">
      <c r="B305" s="1"/>
      <c r="C305" s="1"/>
      <c r="D305" s="1"/>
      <c r="E305" s="1"/>
      <c r="F305" s="1"/>
      <c r="G305" s="1"/>
    </row>
    <row r="306" spans="2:7" ht="23.25" customHeight="1" x14ac:dyDescent="0.25">
      <c r="B306" s="54"/>
      <c r="C306" s="54"/>
      <c r="D306" s="54"/>
      <c r="E306" s="54"/>
      <c r="F306" s="54"/>
      <c r="G306" s="19"/>
    </row>
    <row r="307" spans="2:7" ht="43.5" customHeight="1" x14ac:dyDescent="0.25">
      <c r="B307" s="91" t="s">
        <v>26</v>
      </c>
      <c r="C307" s="92"/>
      <c r="D307" s="181">
        <v>2025</v>
      </c>
      <c r="E307" s="181">
        <v>2026</v>
      </c>
      <c r="F307" s="32" t="s">
        <v>129</v>
      </c>
      <c r="G307" s="225"/>
    </row>
    <row r="308" spans="2:7" ht="37.5" customHeight="1" thickBot="1" x14ac:dyDescent="0.3">
      <c r="B308" s="226" t="s">
        <v>10</v>
      </c>
      <c r="C308" s="227"/>
      <c r="D308" s="228">
        <v>14723</v>
      </c>
      <c r="E308" s="228">
        <f>C18</f>
        <v>13668</v>
      </c>
      <c r="F308" s="229">
        <f t="shared" ref="F308:F318" si="48">E308/D308-1</f>
        <v>-7.1656591727229491E-2</v>
      </c>
      <c r="G308" s="225"/>
    </row>
    <row r="309" spans="2:7" ht="26.25" hidden="1" customHeight="1" x14ac:dyDescent="0.25">
      <c r="B309" s="230" t="s">
        <v>11</v>
      </c>
      <c r="C309" s="231"/>
      <c r="D309" s="232"/>
      <c r="E309" s="233"/>
      <c r="F309" s="234" t="e">
        <f t="shared" si="48"/>
        <v>#DIV/0!</v>
      </c>
      <c r="G309" s="225"/>
    </row>
    <row r="310" spans="2:7" ht="26.25" hidden="1" customHeight="1" x14ac:dyDescent="0.25">
      <c r="B310" s="230" t="s">
        <v>12</v>
      </c>
      <c r="C310" s="231"/>
      <c r="D310" s="232"/>
      <c r="E310" s="233"/>
      <c r="F310" s="234" t="e">
        <f t="shared" si="48"/>
        <v>#DIV/0!</v>
      </c>
      <c r="G310" s="225"/>
    </row>
    <row r="311" spans="2:7" ht="26.25" hidden="1" customHeight="1" x14ac:dyDescent="0.25">
      <c r="B311" s="230" t="s">
        <v>13</v>
      </c>
      <c r="C311" s="231"/>
      <c r="D311" s="232"/>
      <c r="E311" s="233"/>
      <c r="F311" s="234" t="e">
        <f t="shared" si="48"/>
        <v>#DIV/0!</v>
      </c>
      <c r="G311" s="225"/>
    </row>
    <row r="312" spans="2:7" ht="26.25" hidden="1" customHeight="1" x14ac:dyDescent="0.25">
      <c r="B312" s="230" t="s">
        <v>14</v>
      </c>
      <c r="C312" s="231"/>
      <c r="D312" s="232"/>
      <c r="E312" s="233"/>
      <c r="F312" s="234" t="e">
        <f t="shared" si="48"/>
        <v>#DIV/0!</v>
      </c>
      <c r="G312" s="225"/>
    </row>
    <row r="313" spans="2:7" ht="26.25" hidden="1" customHeight="1" x14ac:dyDescent="0.25">
      <c r="B313" s="230" t="s">
        <v>15</v>
      </c>
      <c r="C313" s="231"/>
      <c r="D313" s="232"/>
      <c r="E313" s="233"/>
      <c r="F313" s="234" t="e">
        <f t="shared" si="48"/>
        <v>#DIV/0!</v>
      </c>
      <c r="G313" s="225"/>
    </row>
    <row r="314" spans="2:7" ht="26.25" hidden="1" customHeight="1" x14ac:dyDescent="0.25">
      <c r="B314" s="230" t="s">
        <v>16</v>
      </c>
      <c r="C314" s="231"/>
      <c r="D314" s="232"/>
      <c r="E314" s="233"/>
      <c r="F314" s="234" t="e">
        <f t="shared" si="48"/>
        <v>#DIV/0!</v>
      </c>
      <c r="G314" s="225"/>
    </row>
    <row r="315" spans="2:7" ht="26.25" hidden="1" customHeight="1" x14ac:dyDescent="0.25">
      <c r="B315" s="230" t="s">
        <v>17</v>
      </c>
      <c r="C315" s="231"/>
      <c r="D315" s="232"/>
      <c r="E315" s="233"/>
      <c r="F315" s="234" t="e">
        <f t="shared" si="48"/>
        <v>#DIV/0!</v>
      </c>
      <c r="G315" s="225"/>
    </row>
    <row r="316" spans="2:7" ht="26.25" hidden="1" customHeight="1" x14ac:dyDescent="0.25">
      <c r="B316" s="230" t="s">
        <v>18</v>
      </c>
      <c r="C316" s="231"/>
      <c r="D316" s="232"/>
      <c r="E316" s="233"/>
      <c r="F316" s="234" t="e">
        <f t="shared" si="48"/>
        <v>#DIV/0!</v>
      </c>
      <c r="G316" s="225"/>
    </row>
    <row r="317" spans="2:7" ht="26.25" hidden="1" customHeight="1" x14ac:dyDescent="0.25">
      <c r="B317" s="230" t="s">
        <v>19</v>
      </c>
      <c r="C317" s="231"/>
      <c r="D317" s="232"/>
      <c r="E317" s="233"/>
      <c r="F317" s="234" t="e">
        <f t="shared" si="48"/>
        <v>#DIV/0!</v>
      </c>
      <c r="G317" s="225"/>
    </row>
    <row r="318" spans="2:7" ht="26.25" hidden="1" customHeight="1" x14ac:dyDescent="0.25">
      <c r="B318" s="230" t="s">
        <v>20</v>
      </c>
      <c r="C318" s="231"/>
      <c r="D318" s="232"/>
      <c r="E318" s="233"/>
      <c r="F318" s="234" t="e">
        <f t="shared" si="48"/>
        <v>#DIV/0!</v>
      </c>
      <c r="G318" s="225"/>
    </row>
    <row r="319" spans="2:7" ht="26.25" hidden="1" customHeight="1" thickBot="1" x14ac:dyDescent="0.3">
      <c r="B319" s="226" t="s">
        <v>21</v>
      </c>
      <c r="C319" s="227"/>
      <c r="D319" s="228"/>
      <c r="E319" s="228"/>
      <c r="F319" s="229" t="e">
        <f>E319/D319-1</f>
        <v>#DIV/0!</v>
      </c>
      <c r="G319" s="225"/>
    </row>
    <row r="320" spans="2:7" ht="39.75" customHeight="1" x14ac:dyDescent="0.25">
      <c r="B320" s="235" t="s">
        <v>3</v>
      </c>
      <c r="C320" s="235"/>
      <c r="D320" s="115">
        <f>SUM(D308:D319)</f>
        <v>14723</v>
      </c>
      <c r="E320" s="115">
        <f>SUM(E308:E319)</f>
        <v>13668</v>
      </c>
      <c r="F320" s="236">
        <f>E320/D320-1</f>
        <v>-7.1656591727229491E-2</v>
      </c>
      <c r="G320" s="225"/>
    </row>
    <row r="321" spans="2:19" ht="21.75" customHeight="1" x14ac:dyDescent="0.25">
      <c r="B321" s="125"/>
      <c r="C321" s="125"/>
      <c r="D321" s="72"/>
      <c r="E321" s="72"/>
      <c r="F321" s="77"/>
      <c r="G321" s="225"/>
    </row>
    <row r="322" spans="2:19" ht="17.25" customHeight="1" x14ac:dyDescent="0.25">
      <c r="I322" s="17"/>
      <c r="J322" s="17"/>
      <c r="K322" s="17"/>
      <c r="L322" s="124"/>
      <c r="M322" s="237"/>
      <c r="N322" s="237"/>
      <c r="P322" s="17"/>
      <c r="Q322" s="17"/>
      <c r="R322" s="78"/>
    </row>
    <row r="323" spans="2:19" ht="17.25" customHeight="1" x14ac:dyDescent="0.2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2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25">
      <c r="B326" s="191"/>
      <c r="C326" s="191"/>
      <c r="D326" s="191"/>
      <c r="E326" s="191"/>
      <c r="F326" s="191"/>
      <c r="G326" s="191"/>
      <c r="H326" s="191"/>
      <c r="I326" s="238"/>
      <c r="J326" s="28"/>
      <c r="K326" s="28"/>
      <c r="L326" s="28"/>
      <c r="M326" s="28"/>
      <c r="N326" s="239"/>
      <c r="O326" s="17"/>
      <c r="P326" s="17"/>
      <c r="Q326" s="17"/>
    </row>
    <row r="327" spans="2:19" ht="27" customHeight="1" x14ac:dyDescent="0.25">
      <c r="B327" s="19"/>
      <c r="C327" s="19"/>
      <c r="D327" s="19"/>
      <c r="E327" s="19"/>
      <c r="F327" s="28"/>
      <c r="G327" s="239"/>
      <c r="H327" s="17"/>
      <c r="I327" s="158"/>
      <c r="J327" s="158"/>
      <c r="K327" s="158"/>
      <c r="L327" s="73"/>
      <c r="M327" s="40"/>
      <c r="N327" s="239"/>
      <c r="O327" s="17"/>
      <c r="P327" s="17"/>
      <c r="Q327" s="17"/>
    </row>
    <row r="328" spans="2:19" ht="17.25" customHeight="1" x14ac:dyDescent="0.25">
      <c r="B328" s="19"/>
      <c r="C328" s="19"/>
      <c r="D328" s="19"/>
      <c r="E328" s="19"/>
      <c r="F328" s="28"/>
      <c r="G328" s="239"/>
      <c r="H328" s="17"/>
      <c r="I328" s="17"/>
      <c r="J328" s="17"/>
      <c r="K328" s="17"/>
      <c r="L328" s="17"/>
      <c r="M328" s="17"/>
      <c r="N328" s="239"/>
      <c r="O328" s="17"/>
      <c r="P328" s="17"/>
      <c r="Q328" s="17"/>
    </row>
    <row r="329" spans="2:19" ht="30" customHeight="1" x14ac:dyDescent="0.25">
      <c r="B329" s="240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2025</v>
      </c>
      <c r="L329" s="181">
        <v>2026</v>
      </c>
      <c r="M329" s="90" t="s">
        <v>129</v>
      </c>
      <c r="N329" s="91"/>
      <c r="O329" s="17"/>
      <c r="P329" s="17"/>
      <c r="Q329" s="17"/>
    </row>
    <row r="330" spans="2:19" ht="37.5" customHeight="1" thickBot="1" x14ac:dyDescent="0.3">
      <c r="B330" s="241" t="s">
        <v>10</v>
      </c>
      <c r="C330" s="242">
        <f>SUM(D330:G330)</f>
        <v>441443</v>
      </c>
      <c r="D330" s="243">
        <v>7062</v>
      </c>
      <c r="E330" s="243">
        <v>143970</v>
      </c>
      <c r="F330" s="243">
        <v>116185</v>
      </c>
      <c r="G330" s="243">
        <v>174226</v>
      </c>
      <c r="H330" s="182"/>
      <c r="I330" s="244" t="s">
        <v>10</v>
      </c>
      <c r="J330" s="245"/>
      <c r="K330" s="246">
        <v>478007</v>
      </c>
      <c r="L330" s="246">
        <f>C330</f>
        <v>441443</v>
      </c>
      <c r="M330" s="247">
        <f t="shared" ref="M330:M341" si="49">L330/K330-1</f>
        <v>-7.649260366479993E-2</v>
      </c>
      <c r="N330" s="248"/>
      <c r="O330" s="17"/>
      <c r="P330" s="17"/>
      <c r="Q330" s="17"/>
      <c r="R330" s="17"/>
      <c r="S330" s="124"/>
    </row>
    <row r="331" spans="2:19" ht="26.25" hidden="1" customHeight="1" x14ac:dyDescent="0.25">
      <c r="B331" s="249" t="s">
        <v>11</v>
      </c>
      <c r="C331" s="250">
        <f t="shared" ref="C331:C340" si="50">SUM(D331:G331)</f>
        <v>0</v>
      </c>
      <c r="D331" s="148"/>
      <c r="E331" s="148"/>
      <c r="F331" s="148"/>
      <c r="G331" s="148"/>
      <c r="I331" s="251" t="s">
        <v>11</v>
      </c>
      <c r="J331" s="252"/>
      <c r="K331" s="253">
        <v>434789</v>
      </c>
      <c r="L331" s="253">
        <f t="shared" ref="L331:L340" si="51">C331</f>
        <v>0</v>
      </c>
      <c r="M331" s="254">
        <f t="shared" si="49"/>
        <v>-1</v>
      </c>
      <c r="N331" s="255"/>
      <c r="O331" s="17"/>
      <c r="P331" s="17"/>
      <c r="Q331" s="17"/>
      <c r="R331" s="17"/>
      <c r="S331" s="124"/>
    </row>
    <row r="332" spans="2:19" ht="35.25" hidden="1" customHeight="1" x14ac:dyDescent="0.25">
      <c r="B332" s="256" t="s">
        <v>12</v>
      </c>
      <c r="C332" s="99">
        <f t="shared" si="50"/>
        <v>0</v>
      </c>
      <c r="D332" s="35"/>
      <c r="E332" s="35"/>
      <c r="F332" s="35"/>
      <c r="G332" s="35"/>
      <c r="I332" s="257" t="s">
        <v>12</v>
      </c>
      <c r="J332" s="258"/>
      <c r="K332" s="259">
        <v>501786</v>
      </c>
      <c r="L332" s="259">
        <f t="shared" si="51"/>
        <v>0</v>
      </c>
      <c r="M332" s="254">
        <f t="shared" si="49"/>
        <v>-1</v>
      </c>
      <c r="N332" s="255"/>
      <c r="O332" s="17"/>
      <c r="P332" s="17"/>
      <c r="Q332" s="17"/>
      <c r="R332" s="17"/>
      <c r="S332" s="124"/>
    </row>
    <row r="333" spans="2:19" ht="35.25" hidden="1" customHeight="1" x14ac:dyDescent="0.25">
      <c r="B333" s="256" t="s">
        <v>13</v>
      </c>
      <c r="C333" s="99">
        <f t="shared" si="50"/>
        <v>0</v>
      </c>
      <c r="D333" s="35"/>
      <c r="E333" s="35"/>
      <c r="F333" s="35"/>
      <c r="G333" s="35"/>
      <c r="I333" s="257" t="s">
        <v>13</v>
      </c>
      <c r="J333" s="258"/>
      <c r="K333" s="259">
        <v>474609</v>
      </c>
      <c r="L333" s="259">
        <f t="shared" si="51"/>
        <v>0</v>
      </c>
      <c r="M333" s="254">
        <f t="shared" si="49"/>
        <v>-1</v>
      </c>
      <c r="N333" s="255"/>
      <c r="O333" s="17"/>
      <c r="P333" s="17"/>
      <c r="Q333" s="17"/>
      <c r="R333" s="17"/>
      <c r="S333" s="124"/>
    </row>
    <row r="334" spans="2:19" ht="35.25" hidden="1" customHeight="1" x14ac:dyDescent="0.25">
      <c r="B334" s="256" t="s">
        <v>14</v>
      </c>
      <c r="C334" s="99">
        <f t="shared" si="50"/>
        <v>0</v>
      </c>
      <c r="D334" s="35"/>
      <c r="E334" s="35"/>
      <c r="F334" s="35"/>
      <c r="G334" s="35"/>
      <c r="I334" s="257" t="s">
        <v>14</v>
      </c>
      <c r="J334" s="258"/>
      <c r="K334" s="259">
        <v>488826</v>
      </c>
      <c r="L334" s="259">
        <f t="shared" si="51"/>
        <v>0</v>
      </c>
      <c r="M334" s="254">
        <f t="shared" si="49"/>
        <v>-1</v>
      </c>
      <c r="N334" s="255"/>
      <c r="O334" s="17"/>
      <c r="P334" s="17"/>
      <c r="Q334" s="17"/>
      <c r="R334" s="17"/>
      <c r="S334" s="124"/>
    </row>
    <row r="335" spans="2:19" ht="35.25" hidden="1" customHeight="1" x14ac:dyDescent="0.25">
      <c r="B335" s="256" t="s">
        <v>15</v>
      </c>
      <c r="C335" s="99">
        <f t="shared" si="50"/>
        <v>0</v>
      </c>
      <c r="D335" s="35"/>
      <c r="E335" s="35"/>
      <c r="F335" s="35"/>
      <c r="G335" s="35"/>
      <c r="I335" s="257" t="s">
        <v>15</v>
      </c>
      <c r="J335" s="258"/>
      <c r="K335" s="259">
        <v>494094</v>
      </c>
      <c r="L335" s="259">
        <f t="shared" si="51"/>
        <v>0</v>
      </c>
      <c r="M335" s="254">
        <f t="shared" si="49"/>
        <v>-1</v>
      </c>
      <c r="N335" s="255"/>
      <c r="O335" s="17"/>
      <c r="P335" s="17"/>
      <c r="Q335" s="17"/>
      <c r="R335" s="17"/>
      <c r="S335" s="124"/>
    </row>
    <row r="336" spans="2:19" ht="35.25" hidden="1" customHeight="1" x14ac:dyDescent="0.25">
      <c r="B336" s="256" t="s">
        <v>16</v>
      </c>
      <c r="C336" s="99">
        <f t="shared" si="50"/>
        <v>0</v>
      </c>
      <c r="D336" s="35"/>
      <c r="E336" s="35"/>
      <c r="F336" s="35"/>
      <c r="G336" s="35"/>
      <c r="I336" s="257" t="s">
        <v>16</v>
      </c>
      <c r="J336" s="258"/>
      <c r="K336" s="259">
        <v>468714</v>
      </c>
      <c r="L336" s="259">
        <f t="shared" si="51"/>
        <v>0</v>
      </c>
      <c r="M336" s="254">
        <f t="shared" si="49"/>
        <v>-1</v>
      </c>
      <c r="N336" s="255"/>
      <c r="O336" s="17"/>
      <c r="P336" s="17"/>
      <c r="Q336" s="17"/>
      <c r="R336" s="17"/>
      <c r="S336" s="124"/>
    </row>
    <row r="337" spans="2:19" ht="35.25" hidden="1" customHeight="1" x14ac:dyDescent="0.25">
      <c r="B337" s="256" t="s">
        <v>17</v>
      </c>
      <c r="C337" s="99">
        <f t="shared" si="50"/>
        <v>0</v>
      </c>
      <c r="D337" s="35"/>
      <c r="E337" s="35"/>
      <c r="F337" s="35"/>
      <c r="G337" s="35"/>
      <c r="I337" s="257" t="s">
        <v>17</v>
      </c>
      <c r="J337" s="258"/>
      <c r="K337" s="259">
        <v>458101</v>
      </c>
      <c r="L337" s="259">
        <f t="shared" si="51"/>
        <v>0</v>
      </c>
      <c r="M337" s="254">
        <f t="shared" si="49"/>
        <v>-1</v>
      </c>
      <c r="N337" s="255"/>
      <c r="O337" s="17"/>
      <c r="P337" s="17"/>
      <c r="Q337" s="17"/>
      <c r="R337" s="17"/>
      <c r="S337" s="124"/>
    </row>
    <row r="338" spans="2:19" ht="35.25" hidden="1" customHeight="1" x14ac:dyDescent="0.25">
      <c r="B338" s="256" t="s">
        <v>18</v>
      </c>
      <c r="C338" s="99">
        <f t="shared" si="50"/>
        <v>0</v>
      </c>
      <c r="D338" s="35"/>
      <c r="E338" s="35"/>
      <c r="F338" s="35"/>
      <c r="G338" s="35"/>
      <c r="I338" s="257" t="s">
        <v>18</v>
      </c>
      <c r="J338" s="258"/>
      <c r="K338" s="259">
        <v>499859</v>
      </c>
      <c r="L338" s="259">
        <f t="shared" si="51"/>
        <v>0</v>
      </c>
      <c r="M338" s="254">
        <f t="shared" si="49"/>
        <v>-1</v>
      </c>
      <c r="N338" s="255"/>
      <c r="O338" s="17"/>
      <c r="P338" s="17"/>
      <c r="Q338" s="17"/>
      <c r="R338" s="17"/>
      <c r="S338" s="124"/>
    </row>
    <row r="339" spans="2:19" ht="35.25" hidden="1" customHeight="1" x14ac:dyDescent="0.25">
      <c r="B339" s="256" t="s">
        <v>19</v>
      </c>
      <c r="C339" s="99">
        <f t="shared" si="50"/>
        <v>0</v>
      </c>
      <c r="D339" s="35"/>
      <c r="E339" s="35"/>
      <c r="F339" s="35"/>
      <c r="G339" s="35"/>
      <c r="I339" s="257" t="s">
        <v>19</v>
      </c>
      <c r="J339" s="258"/>
      <c r="K339" s="259">
        <v>496496</v>
      </c>
      <c r="L339" s="259">
        <f t="shared" si="51"/>
        <v>0</v>
      </c>
      <c r="M339" s="254">
        <f t="shared" si="49"/>
        <v>-1</v>
      </c>
      <c r="N339" s="255"/>
      <c r="O339" s="17"/>
      <c r="P339" s="17"/>
      <c r="Q339" s="17"/>
      <c r="R339" s="17"/>
      <c r="S339" s="124"/>
    </row>
    <row r="340" spans="2:19" ht="35.25" hidden="1" customHeight="1" x14ac:dyDescent="0.25">
      <c r="B340" s="256" t="s">
        <v>20</v>
      </c>
      <c r="C340" s="99">
        <f t="shared" si="50"/>
        <v>0</v>
      </c>
      <c r="D340" s="35"/>
      <c r="E340" s="35"/>
      <c r="F340" s="35"/>
      <c r="G340" s="35"/>
      <c r="I340" s="257" t="s">
        <v>20</v>
      </c>
      <c r="J340" s="258"/>
      <c r="K340" s="259">
        <v>472498</v>
      </c>
      <c r="L340" s="259">
        <f t="shared" si="51"/>
        <v>0</v>
      </c>
      <c r="M340" s="254">
        <f t="shared" si="49"/>
        <v>-1</v>
      </c>
      <c r="N340" s="255"/>
      <c r="O340" s="17"/>
      <c r="P340" s="17"/>
      <c r="Q340" s="17"/>
      <c r="R340" s="17"/>
      <c r="S340" s="124"/>
    </row>
    <row r="341" spans="2:19" s="182" customFormat="1" ht="27" hidden="1" customHeight="1" thickBot="1" x14ac:dyDescent="0.3">
      <c r="B341" s="260" t="s">
        <v>21</v>
      </c>
      <c r="C341" s="261">
        <f>SUM(D341:G341)</f>
        <v>0</v>
      </c>
      <c r="D341" s="102"/>
      <c r="E341" s="102"/>
      <c r="F341" s="102"/>
      <c r="G341" s="102"/>
      <c r="I341" s="262" t="s">
        <v>21</v>
      </c>
      <c r="J341" s="263"/>
      <c r="K341" s="264">
        <v>390923</v>
      </c>
      <c r="L341" s="264">
        <f>C341</f>
        <v>0</v>
      </c>
      <c r="M341" s="265">
        <f t="shared" si="49"/>
        <v>-1</v>
      </c>
      <c r="N341" s="266"/>
      <c r="O341" s="17"/>
      <c r="P341" s="17"/>
      <c r="Q341" s="17"/>
      <c r="R341" s="17"/>
      <c r="S341" s="124"/>
    </row>
    <row r="342" spans="2:19" ht="27" customHeight="1" x14ac:dyDescent="0.25">
      <c r="B342" s="103" t="s">
        <v>3</v>
      </c>
      <c r="C342" s="115">
        <f>SUM(C330:C341)</f>
        <v>441443</v>
      </c>
      <c r="D342" s="116">
        <f>SUM(D330:D341)</f>
        <v>7062</v>
      </c>
      <c r="E342" s="116">
        <f>SUM(E330:E341)</f>
        <v>143970</v>
      </c>
      <c r="F342" s="116">
        <f>SUM(F330:F341)</f>
        <v>116185</v>
      </c>
      <c r="G342" s="116">
        <f>SUM(G330:G341)</f>
        <v>174226</v>
      </c>
      <c r="I342" s="267" t="s">
        <v>3</v>
      </c>
      <c r="J342" s="267"/>
      <c r="K342" s="115">
        <f>SUM(K330)</f>
        <v>478007</v>
      </c>
      <c r="L342" s="115">
        <f>SUM(L330)</f>
        <v>441443</v>
      </c>
      <c r="M342" s="268">
        <f>L342/K342-1</f>
        <v>-7.649260366479993E-2</v>
      </c>
      <c r="N342" s="268"/>
      <c r="O342" s="17"/>
      <c r="P342" s="17"/>
      <c r="Q342" s="17"/>
      <c r="R342" s="17"/>
      <c r="S342" s="124"/>
    </row>
    <row r="343" spans="2:19" ht="27" customHeight="1" x14ac:dyDescent="0.25">
      <c r="C343" s="28"/>
      <c r="D343" s="28"/>
      <c r="E343" s="28"/>
      <c r="F343" s="28"/>
      <c r="G343" s="239"/>
      <c r="H343" s="17"/>
      <c r="I343" s="19"/>
      <c r="J343" s="19"/>
      <c r="K343" s="19"/>
      <c r="L343" s="19"/>
      <c r="M343" s="28"/>
      <c r="N343" s="239"/>
      <c r="O343" s="17"/>
      <c r="P343" s="17"/>
      <c r="Q343" s="17"/>
      <c r="R343" s="17"/>
      <c r="S343" s="124"/>
    </row>
    <row r="344" spans="2:19" s="182" customFormat="1" ht="27" customHeight="1" x14ac:dyDescent="0.25">
      <c r="B344" s="269"/>
      <c r="C344" s="270"/>
      <c r="D344" s="270"/>
      <c r="E344" s="270"/>
      <c r="F344" s="270"/>
      <c r="G344" s="271"/>
      <c r="H344" s="17"/>
      <c r="I344" s="19"/>
      <c r="J344" s="19"/>
      <c r="K344" s="19"/>
      <c r="L344" s="19"/>
      <c r="M344" s="270"/>
      <c r="N344" s="271"/>
      <c r="O344" s="17"/>
      <c r="P344" s="17"/>
      <c r="Q344" s="17"/>
      <c r="R344" s="17"/>
      <c r="S344" s="124"/>
    </row>
    <row r="345" spans="2:19" ht="27" customHeight="1" x14ac:dyDescent="0.25">
      <c r="B345" s="272"/>
      <c r="C345" s="28"/>
      <c r="D345" s="28"/>
      <c r="E345" s="28"/>
      <c r="F345" s="28"/>
      <c r="G345" s="239"/>
      <c r="H345" s="17"/>
      <c r="I345" s="19"/>
      <c r="J345" s="19"/>
      <c r="K345" s="19"/>
      <c r="L345" s="19"/>
      <c r="M345" s="28"/>
      <c r="N345" s="239"/>
      <c r="O345" s="17"/>
      <c r="P345" s="17"/>
      <c r="Q345" s="17"/>
      <c r="R345" s="17"/>
      <c r="S345" s="124"/>
    </row>
    <row r="346" spans="2:19" ht="27" customHeight="1" x14ac:dyDescent="0.25">
      <c r="B346" s="273" t="s">
        <v>134</v>
      </c>
      <c r="C346" s="28"/>
      <c r="D346" s="28"/>
      <c r="E346" s="28"/>
      <c r="F346" s="28"/>
      <c r="G346" s="239"/>
      <c r="H346" s="17"/>
      <c r="I346" s="19"/>
      <c r="J346" s="19"/>
      <c r="K346" s="19"/>
      <c r="L346" s="19"/>
      <c r="M346" s="28"/>
      <c r="N346" s="239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2026-02-18T21:05:21Z</dcterms:created>
  <dcterms:modified xsi:type="dcterms:W3CDTF">2026-02-18T21:06:35Z</dcterms:modified>
</cp:coreProperties>
</file>