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febrero\"/>
    </mc:Choice>
  </mc:AlternateContent>
  <xr:revisionPtr revIDLastSave="0" documentId="8_{30A3BBFD-DE0E-401C-942D-A1CD772B0A51}" xr6:coauthVersionLast="47" xr6:coauthVersionMax="47" xr10:uidLastSave="{00000000-0000-0000-0000-000000000000}"/>
  <bookViews>
    <workbookView xWindow="1770" yWindow="3210" windowWidth="24450" windowHeight="10560" xr2:uid="{23FBA47C-A581-4BC3-B66F-C45E93D4648C}"/>
  </bookViews>
  <sheets>
    <sheet name="AP" sheetId="1" r:id="rId1"/>
  </sheets>
  <externalReferences>
    <externalReference r:id="rId2"/>
  </externalReferences>
  <definedNames>
    <definedName name="_xlnm._FilterDatabase" localSheetId="0" hidden="1">AP!$M$107:$N$133</definedName>
    <definedName name="_xlnm.Print_Area" localSheetId="0">AP!$A$1:$S$337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336" i="1" l="1"/>
  <c r="K336" i="1"/>
  <c r="I336" i="1"/>
  <c r="H336" i="1"/>
  <c r="F336" i="1"/>
  <c r="E336" i="1"/>
  <c r="J335" i="1"/>
  <c r="G335" i="1"/>
  <c r="C335" i="1" s="1"/>
  <c r="D335" i="1"/>
  <c r="J334" i="1"/>
  <c r="G334" i="1"/>
  <c r="C334" i="1" s="1"/>
  <c r="D334" i="1"/>
  <c r="J333" i="1"/>
  <c r="G333" i="1"/>
  <c r="C333" i="1" s="1"/>
  <c r="D333" i="1"/>
  <c r="J332" i="1"/>
  <c r="G332" i="1"/>
  <c r="C332" i="1" s="1"/>
  <c r="D332" i="1"/>
  <c r="J331" i="1"/>
  <c r="G331" i="1"/>
  <c r="C331" i="1" s="1"/>
  <c r="D331" i="1"/>
  <c r="J330" i="1"/>
  <c r="G330" i="1"/>
  <c r="C330" i="1" s="1"/>
  <c r="D330" i="1"/>
  <c r="J329" i="1"/>
  <c r="G329" i="1"/>
  <c r="C329" i="1" s="1"/>
  <c r="D329" i="1"/>
  <c r="J328" i="1"/>
  <c r="G328" i="1"/>
  <c r="C328" i="1" s="1"/>
  <c r="D328" i="1"/>
  <c r="J327" i="1"/>
  <c r="G327" i="1"/>
  <c r="C327" i="1" s="1"/>
  <c r="D327" i="1"/>
  <c r="J326" i="1"/>
  <c r="G326" i="1"/>
  <c r="C326" i="1" s="1"/>
  <c r="D326" i="1"/>
  <c r="J325" i="1"/>
  <c r="G325" i="1"/>
  <c r="C325" i="1" s="1"/>
  <c r="D325" i="1"/>
  <c r="J324" i="1"/>
  <c r="G324" i="1"/>
  <c r="C324" i="1" s="1"/>
  <c r="D324" i="1"/>
  <c r="J323" i="1"/>
  <c r="G323" i="1"/>
  <c r="C323" i="1" s="1"/>
  <c r="D323" i="1"/>
  <c r="J322" i="1"/>
  <c r="G322" i="1"/>
  <c r="C322" i="1" s="1"/>
  <c r="D322" i="1"/>
  <c r="J321" i="1"/>
  <c r="G321" i="1"/>
  <c r="C321" i="1" s="1"/>
  <c r="D321" i="1"/>
  <c r="J320" i="1"/>
  <c r="G320" i="1"/>
  <c r="C320" i="1" s="1"/>
  <c r="D320" i="1"/>
  <c r="J319" i="1"/>
  <c r="G319" i="1"/>
  <c r="C319" i="1" s="1"/>
  <c r="D319" i="1"/>
  <c r="J318" i="1"/>
  <c r="G318" i="1"/>
  <c r="C318" i="1" s="1"/>
  <c r="D318" i="1"/>
  <c r="J317" i="1"/>
  <c r="G317" i="1"/>
  <c r="C317" i="1" s="1"/>
  <c r="D317" i="1"/>
  <c r="J316" i="1"/>
  <c r="G316" i="1"/>
  <c r="C316" i="1" s="1"/>
  <c r="D316" i="1"/>
  <c r="J315" i="1"/>
  <c r="G315" i="1"/>
  <c r="C315" i="1" s="1"/>
  <c r="D315" i="1"/>
  <c r="J314" i="1"/>
  <c r="G314" i="1"/>
  <c r="C314" i="1" s="1"/>
  <c r="D314" i="1"/>
  <c r="J313" i="1"/>
  <c r="G313" i="1"/>
  <c r="C313" i="1" s="1"/>
  <c r="D313" i="1"/>
  <c r="J312" i="1"/>
  <c r="G312" i="1"/>
  <c r="C312" i="1" s="1"/>
  <c r="D312" i="1"/>
  <c r="J311" i="1"/>
  <c r="G311" i="1"/>
  <c r="C311" i="1" s="1"/>
  <c r="D311" i="1"/>
  <c r="J310" i="1"/>
  <c r="J336" i="1" s="1"/>
  <c r="G310" i="1"/>
  <c r="D310" i="1"/>
  <c r="D336" i="1" s="1"/>
  <c r="L303" i="1"/>
  <c r="K303" i="1"/>
  <c r="I303" i="1"/>
  <c r="H303" i="1"/>
  <c r="G303" i="1"/>
  <c r="F303" i="1"/>
  <c r="E303" i="1"/>
  <c r="C303" i="1"/>
  <c r="J302" i="1"/>
  <c r="G302" i="1"/>
  <c r="D302" i="1"/>
  <c r="C302" i="1"/>
  <c r="J301" i="1"/>
  <c r="J303" i="1" s="1"/>
  <c r="G301" i="1"/>
  <c r="D301" i="1"/>
  <c r="D303" i="1" s="1"/>
  <c r="C301" i="1"/>
  <c r="I294" i="1"/>
  <c r="H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O277" i="1"/>
  <c r="P277" i="1" s="1"/>
  <c r="N277" i="1"/>
  <c r="F277" i="1"/>
  <c r="P276" i="1"/>
  <c r="F276" i="1"/>
  <c r="P275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Q256" i="1"/>
  <c r="P256" i="1"/>
  <c r="F256" i="1"/>
  <c r="N255" i="1"/>
  <c r="F255" i="1"/>
  <c r="N254" i="1"/>
  <c r="N256" i="1" s="1"/>
  <c r="F254" i="1"/>
  <c r="F253" i="1"/>
  <c r="F252" i="1"/>
  <c r="F251" i="1"/>
  <c r="F250" i="1"/>
  <c r="F249" i="1"/>
  <c r="F248" i="1"/>
  <c r="F247" i="1"/>
  <c r="F246" i="1"/>
  <c r="F245" i="1"/>
  <c r="F244" i="1"/>
  <c r="R243" i="1"/>
  <c r="Q243" i="1"/>
  <c r="F243" i="1"/>
  <c r="O242" i="1"/>
  <c r="F242" i="1"/>
  <c r="O241" i="1"/>
  <c r="F241" i="1"/>
  <c r="O240" i="1"/>
  <c r="F240" i="1"/>
  <c r="O239" i="1"/>
  <c r="O243" i="1" s="1"/>
  <c r="P241" i="1" s="1"/>
  <c r="F239" i="1"/>
  <c r="F294" i="1" s="1"/>
  <c r="I231" i="1"/>
  <c r="H231" i="1"/>
  <c r="I199" i="1"/>
  <c r="H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R181" i="1"/>
  <c r="Q181" i="1"/>
  <c r="F181" i="1"/>
  <c r="F180" i="1"/>
  <c r="O179" i="1"/>
  <c r="F179" i="1"/>
  <c r="F178" i="1"/>
  <c r="O177" i="1"/>
  <c r="F177" i="1"/>
  <c r="F176" i="1"/>
  <c r="O175" i="1"/>
  <c r="F175" i="1"/>
  <c r="F174" i="1"/>
  <c r="O173" i="1"/>
  <c r="F173" i="1"/>
  <c r="F172" i="1"/>
  <c r="O171" i="1"/>
  <c r="F171" i="1"/>
  <c r="F170" i="1"/>
  <c r="O169" i="1"/>
  <c r="F169" i="1"/>
  <c r="F168" i="1"/>
  <c r="O167" i="1"/>
  <c r="F167" i="1"/>
  <c r="F166" i="1"/>
  <c r="O165" i="1"/>
  <c r="F165" i="1"/>
  <c r="F164" i="1"/>
  <c r="R155" i="1"/>
  <c r="Q155" i="1"/>
  <c r="O155" i="1"/>
  <c r="P154" i="1" s="1"/>
  <c r="O154" i="1"/>
  <c r="O153" i="1"/>
  <c r="O152" i="1"/>
  <c r="O151" i="1"/>
  <c r="O150" i="1"/>
  <c r="E150" i="1"/>
  <c r="D150" i="1"/>
  <c r="C150" i="1"/>
  <c r="C151" i="1" s="1"/>
  <c r="O149" i="1"/>
  <c r="C149" i="1"/>
  <c r="P148" i="1"/>
  <c r="O148" i="1"/>
  <c r="C148" i="1"/>
  <c r="I135" i="1"/>
  <c r="H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H104" i="1"/>
  <c r="F104" i="1"/>
  <c r="D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O83" i="1"/>
  <c r="N83" i="1"/>
  <c r="C83" i="1"/>
  <c r="O82" i="1"/>
  <c r="C82" i="1"/>
  <c r="O81" i="1"/>
  <c r="C81" i="1"/>
  <c r="C80" i="1"/>
  <c r="C104" i="1" s="1"/>
  <c r="C79" i="1"/>
  <c r="C78" i="1"/>
  <c r="Q72" i="1"/>
  <c r="L72" i="1"/>
  <c r="M71" i="1"/>
  <c r="R70" i="1"/>
  <c r="M70" i="1"/>
  <c r="M69" i="1"/>
  <c r="R68" i="1"/>
  <c r="M68" i="1"/>
  <c r="M67" i="1"/>
  <c r="R66" i="1"/>
  <c r="M66" i="1"/>
  <c r="M65" i="1"/>
  <c r="R64" i="1"/>
  <c r="M64" i="1"/>
  <c r="R63" i="1"/>
  <c r="M63" i="1"/>
  <c r="R62" i="1"/>
  <c r="M62" i="1"/>
  <c r="R61" i="1"/>
  <c r="M61" i="1"/>
  <c r="R60" i="1"/>
  <c r="M60" i="1"/>
  <c r="G60" i="1"/>
  <c r="R59" i="1"/>
  <c r="M59" i="1"/>
  <c r="R58" i="1"/>
  <c r="M58" i="1"/>
  <c r="R57" i="1"/>
  <c r="M57" i="1"/>
  <c r="H57" i="1"/>
  <c r="M56" i="1"/>
  <c r="M72" i="1" s="1"/>
  <c r="H56" i="1"/>
  <c r="H55" i="1"/>
  <c r="H53" i="1"/>
  <c r="H52" i="1"/>
  <c r="H51" i="1"/>
  <c r="N50" i="1"/>
  <c r="O47" i="1" s="1"/>
  <c r="O49" i="1"/>
  <c r="O48" i="1"/>
  <c r="P35" i="1"/>
  <c r="N35" i="1"/>
  <c r="L35" i="1"/>
  <c r="K34" i="1"/>
  <c r="K33" i="1"/>
  <c r="K22" i="1"/>
  <c r="G294" i="1" l="1"/>
  <c r="P150" i="1"/>
  <c r="G179" i="1"/>
  <c r="G184" i="1"/>
  <c r="H58" i="1"/>
  <c r="H54" i="1"/>
  <c r="H60" i="1" s="1"/>
  <c r="R56" i="1"/>
  <c r="R71" i="1"/>
  <c r="R69" i="1"/>
  <c r="R67" i="1"/>
  <c r="R65" i="1"/>
  <c r="D151" i="1"/>
  <c r="E151" i="1"/>
  <c r="P153" i="1"/>
  <c r="G167" i="1"/>
  <c r="P177" i="1"/>
  <c r="G182" i="1"/>
  <c r="G190" i="1"/>
  <c r="P239" i="1"/>
  <c r="G241" i="1"/>
  <c r="G245" i="1"/>
  <c r="G265" i="1"/>
  <c r="G273" i="1"/>
  <c r="G282" i="1"/>
  <c r="G286" i="1"/>
  <c r="G290" i="1"/>
  <c r="G336" i="1"/>
  <c r="C310" i="1"/>
  <c r="P152" i="1"/>
  <c r="G168" i="1"/>
  <c r="G247" i="1"/>
  <c r="G267" i="1"/>
  <c r="G285" i="1"/>
  <c r="O50" i="1"/>
  <c r="H59" i="1"/>
  <c r="D135" i="1"/>
  <c r="I136" i="1" s="1"/>
  <c r="P151" i="1"/>
  <c r="P165" i="1"/>
  <c r="G171" i="1"/>
  <c r="G176" i="1"/>
  <c r="O181" i="1"/>
  <c r="G188" i="1"/>
  <c r="G196" i="1"/>
  <c r="G240" i="1"/>
  <c r="P242" i="1"/>
  <c r="G251" i="1"/>
  <c r="G263" i="1"/>
  <c r="G271" i="1"/>
  <c r="G283" i="1"/>
  <c r="G287" i="1"/>
  <c r="G291" i="1"/>
  <c r="P173" i="1"/>
  <c r="G192" i="1"/>
  <c r="P240" i="1"/>
  <c r="O254" i="1"/>
  <c r="G275" i="1"/>
  <c r="G281" i="1"/>
  <c r="G289" i="1"/>
  <c r="C336" i="1"/>
  <c r="K35" i="1"/>
  <c r="P149" i="1"/>
  <c r="P155" i="1" s="1"/>
  <c r="F199" i="1"/>
  <c r="G257" i="1" s="1"/>
  <c r="G164" i="1"/>
  <c r="P169" i="1"/>
  <c r="G175" i="1"/>
  <c r="G180" i="1"/>
  <c r="G186" i="1"/>
  <c r="G194" i="1"/>
  <c r="G239" i="1"/>
  <c r="G243" i="1"/>
  <c r="G249" i="1"/>
  <c r="O255" i="1"/>
  <c r="G261" i="1"/>
  <c r="G269" i="1"/>
  <c r="G280" i="1"/>
  <c r="G284" i="1"/>
  <c r="G288" i="1"/>
  <c r="G292" i="1"/>
  <c r="P181" i="1" l="1"/>
  <c r="P243" i="1"/>
  <c r="F136" i="1"/>
  <c r="E136" i="1"/>
  <c r="H136" i="1"/>
  <c r="G136" i="1"/>
  <c r="G276" i="1"/>
  <c r="G274" i="1"/>
  <c r="G266" i="1"/>
  <c r="G258" i="1"/>
  <c r="G254" i="1"/>
  <c r="G246" i="1"/>
  <c r="G191" i="1"/>
  <c r="G183" i="1"/>
  <c r="G178" i="1"/>
  <c r="G173" i="1"/>
  <c r="G264" i="1"/>
  <c r="G197" i="1"/>
  <c r="G277" i="1"/>
  <c r="G268" i="1"/>
  <c r="G260" i="1"/>
  <c r="G255" i="1"/>
  <c r="G248" i="1"/>
  <c r="G199" i="1"/>
  <c r="G193" i="1"/>
  <c r="G185" i="1"/>
  <c r="G174" i="1"/>
  <c r="G169" i="1"/>
  <c r="G272" i="1"/>
  <c r="G189" i="1"/>
  <c r="G177" i="1"/>
  <c r="G270" i="1"/>
  <c r="G262" i="1"/>
  <c r="G256" i="1"/>
  <c r="G250" i="1"/>
  <c r="G195" i="1"/>
  <c r="G187" i="1"/>
  <c r="G181" i="1"/>
  <c r="G170" i="1"/>
  <c r="G165" i="1"/>
  <c r="G252" i="1"/>
  <c r="G244" i="1"/>
  <c r="G166" i="1"/>
  <c r="O256" i="1"/>
  <c r="G279" i="1"/>
  <c r="P167" i="1"/>
  <c r="P179" i="1"/>
  <c r="P175" i="1"/>
  <c r="P171" i="1"/>
  <c r="G293" i="1"/>
  <c r="G242" i="1"/>
  <c r="G278" i="1"/>
  <c r="G253" i="1"/>
  <c r="G198" i="1"/>
  <c r="G172" i="1"/>
  <c r="G259" i="1"/>
  <c r="R72" i="1"/>
</calcChain>
</file>

<file path=xl/sharedStrings.xml><?xml version="1.0" encoding="utf-8"?>
<sst xmlns="http://schemas.openxmlformats.org/spreadsheetml/2006/main" count="452" uniqueCount="212">
  <si>
    <t>REPORTE ESTADÍSTICO DE ACCIONES PREVENTIVAS REALIZADAS POR LOS CENTROS DE EMERGENCIA MUJER Y FAMILIA DEL PROGRAMA NACIONAL WARMI ÑAN</t>
  </si>
  <si>
    <t>Periodo: Enero - Febrero, 2026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</si>
  <si>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</si>
  <si>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Febrero, 2026 (preliminar)</t>
    </r>
  </si>
  <si>
    <t>Mes</t>
  </si>
  <si>
    <t>Total</t>
  </si>
  <si>
    <t>Enero</t>
  </si>
  <si>
    <t>Febrero</t>
  </si>
  <si>
    <t>Estrategia comunitaria</t>
  </si>
  <si>
    <t>Estrategia comunicacional</t>
  </si>
  <si>
    <t>Acciones transversales</t>
  </si>
  <si>
    <t>Leyenda</t>
  </si>
  <si>
    <t>Intervalo</t>
  </si>
  <si>
    <t>37 a 155 acciones</t>
  </si>
  <si>
    <t>156 a 274 acciones</t>
  </si>
  <si>
    <t>275 a 393 acciones</t>
  </si>
  <si>
    <t>394 a 512 acciones</t>
  </si>
  <si>
    <t>513 a 631 acciones</t>
  </si>
  <si>
    <t>632 a 986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</si>
  <si>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</si>
  <si>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</si>
  <si>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</si>
  <si>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</si>
  <si>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</si>
  <si>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</si>
  <si>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</si>
  <si>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</si>
  <si>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</si>
  <si>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Fortalecimiento de habilidades y decisión EMBS</t>
  </si>
  <si>
    <t>Sencibilización a través de cortometrajes antiviolencia</t>
  </si>
  <si>
    <t>Institución que coorganizó con el Programa Nacional Warmi Ñan</t>
  </si>
  <si>
    <t>Institución que invitó al Programa Nacional Warmi Ñan</t>
  </si>
  <si>
    <t>Acciones de información de la estrategia comunicacional</t>
  </si>
  <si>
    <t>Comunicación para el cambio de comportamiento</t>
  </si>
  <si>
    <t>Gobiernos regionales</t>
  </si>
  <si>
    <t>Incidencia con autoridades, espacios de concertación, organizaciones sociales y empresas</t>
  </si>
  <si>
    <t>Gobiernos locales (Prov./Dist.)</t>
  </si>
  <si>
    <t>Desarrollo de capacidades</t>
  </si>
  <si>
    <t>Instituciones educativas</t>
  </si>
  <si>
    <t>Acciones de movilización masiva, artísticas, culturales y edu-entretenimiento</t>
  </si>
  <si>
    <t>Universidades/Institutos</t>
  </si>
  <si>
    <t>Instituciones públicas</t>
  </si>
  <si>
    <t>Instituciones privadas</t>
  </si>
  <si>
    <t>Iglesias</t>
  </si>
  <si>
    <t>Organizaciones sociales</t>
  </si>
  <si>
    <t>Comité/Mesa/Red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</si>
  <si>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</si>
  <si>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</si>
  <si>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</si>
  <si>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</si>
  <si>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</si>
  <si>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</si>
  <si>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</si>
  <si>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</si>
  <si>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</si>
  <si>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</si>
  <si>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</si>
  <si>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</si>
  <si>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</si>
  <si>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</si>
  <si>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</si>
  <si>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</si>
  <si>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</si>
  <si>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</si>
  <si>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</si>
  <si>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</si>
  <si>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</si>
  <si>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</si>
  <si>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</si>
  <si>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</si>
  <si>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</si>
  <si>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</si>
  <si>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</si>
  <si>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</si>
  <si>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</si>
  <si>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</si>
  <si>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</si>
  <si>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</si>
  <si>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</si>
  <si>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</si>
  <si>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</si>
  <si>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</si>
  <si>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</si>
  <si>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2026 *</t>
  </si>
  <si>
    <t>Huánuco</t>
  </si>
  <si>
    <t>Apurímac</t>
  </si>
  <si>
    <t>Áncash</t>
  </si>
  <si>
    <t>San Martín</t>
  </si>
  <si>
    <t>Junín</t>
  </si>
  <si>
    <t>* Información estadística preliminar a febrero de 2026.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</si>
  <si>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</si>
  <si>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</si>
  <si>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</si>
  <si>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</si>
  <si>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</si>
  <si>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</si>
  <si>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</si>
  <si>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</si>
  <si>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</si>
  <si>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</si>
  <si>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</si>
  <si>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</si>
  <si>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</si>
  <si>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</si>
  <si>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</si>
  <si>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</si>
  <si>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</si>
  <si>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</si>
  <si>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</si>
  <si>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</si>
  <si>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</si>
  <si>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</si>
  <si>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</si>
  <si>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</si>
  <si>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Defensoras de derechos humanos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</si>
  <si>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</si>
  <si>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</si>
  <si>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</si>
  <si>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</si>
  <si>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</si>
  <si>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</si>
  <si>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</si>
  <si>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</si>
  <si>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</si>
  <si>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</si>
  <si>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</si>
  <si>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</si>
  <si>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</si>
  <si>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integrantes de hogares</t>
  </si>
  <si>
    <t>Autoridades académicas</t>
  </si>
  <si>
    <t>Servidores/as públicos/as</t>
  </si>
  <si>
    <t>Trabajadores/as del hogar</t>
  </si>
  <si>
    <t>Integrantes de colectivo de varones</t>
  </si>
  <si>
    <t>Hombres de la comunidad</t>
  </si>
  <si>
    <t>Mujeres de la comunidad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</si>
  <si>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</si>
  <si>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</si>
  <si>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Centros Emergencia Mujer según departamento</t>
    </r>
    <r>
      <rPr>
        <b/>
        <sz val="12"/>
        <color theme="1"/>
        <rFont val="Arial Narrow"/>
        <family val="2"/>
      </rPr>
      <t>, Año 2026*</t>
    </r>
  </si>
  <si>
    <t>941 a 3 450 personas</t>
  </si>
  <si>
    <t>3 451 a 5 960 personas</t>
  </si>
  <si>
    <t>5 961 a 8 470 personas</t>
  </si>
  <si>
    <t>8 471 a 10 980 personas</t>
  </si>
  <si>
    <t>10 981 a 13 490 personas</t>
  </si>
  <si>
    <t>13 491 a 19 287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</si>
  <si>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</si>
  <si>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</si>
  <si>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</si>
  <si>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</si>
  <si>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</si>
  <si>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</si>
  <si>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</si>
  <si>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</si>
  <si>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</si>
  <si>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</si>
  <si>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</si>
  <si>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</si>
  <si>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</si>
  <si>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</si>
  <si>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</si>
  <si>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</si>
  <si>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</si>
  <si>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</si>
  <si>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</si>
  <si>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</si>
  <si>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</si>
  <si>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</si>
  <si>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</si>
  <si>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</si>
  <si>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</si>
  <si>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</si>
  <si>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</si>
  <si>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</si>
  <si>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</si>
  <si>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</si>
  <si>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</si>
  <si>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</si>
  <si>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</si>
  <si>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</si>
  <si>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</si>
  <si>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</si>
  <si>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</si>
  <si>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</si>
  <si>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</si>
  <si>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</si>
  <si>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</si>
  <si>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</si>
  <si>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</si>
  <si>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</si>
  <si>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</si>
  <si>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</si>
  <si>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</si>
  <si>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</si>
  <si>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</si>
  <si>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</si>
  <si>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</si>
  <si>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</si>
  <si>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</si>
  <si>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</si>
  <si>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</si>
  <si>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</si>
  <si>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</si>
  <si>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</si>
  <si>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</si>
  <si>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</si>
  <si>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Empoderamiento económico</t>
  </si>
  <si>
    <t>Calidad de atención frente a la violencia</t>
  </si>
  <si>
    <t>Tolerancia social</t>
  </si>
  <si>
    <t>Tratamiento de la noticia</t>
  </si>
  <si>
    <t xml:space="preserve"> </t>
  </si>
  <si>
    <t>PPoR</t>
  </si>
  <si>
    <t>Subtotal</t>
  </si>
  <si>
    <t>Fuente: Registro de acciones preventivas / SGIC / UPPM /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</si>
</sst>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1"/>
      <color theme="0"/>
      <name val="Arial"/>
      <family val="2"/>
    </font>
    <font>
      <b/>
      <sz val="14"/>
      <color rgb="FFFF0000"/>
      <name val="Arial Narrow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0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</fills>
  <borders count="2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FF0000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4" fillId="0" borderId="0" applyBorder="0"/>
    <xf numFmtId="0" fontId="26" fillId="0" borderId="0"/>
    <xf numFmtId="9" fontId="7" fillId="0" borderId="0" applyFont="0" applyFill="0" applyBorder="0" applyAlignment="0" applyProtection="0"/>
  </cellStyleXfs>
  <cellXfs count="151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0" fontId="12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3" fillId="4" borderId="0" xfId="0" applyFont="1" applyFill="1" applyAlignment="1">
      <alignment vertical="center" wrapText="1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vertical="center"/>
    </xf>
    <xf numFmtId="0" fontId="12" fillId="4" borderId="0" xfId="0" applyFont="1" applyFill="1" applyAlignment="1">
      <alignment vertical="center"/>
    </xf>
    <xf numFmtId="0" fontId="18" fillId="0" borderId="0" xfId="0" applyFont="1" applyAlignment="1">
      <alignment horizontal="center" wrapText="1"/>
    </xf>
    <xf numFmtId="0" fontId="17" fillId="4" borderId="0" xfId="0" applyFont="1" applyFill="1" applyAlignment="1">
      <alignment horizontal="left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vertical="center" wrapText="1"/>
    </xf>
    <xf numFmtId="3" fontId="21" fillId="4" borderId="4" xfId="0" applyNumberFormat="1" applyFont="1" applyFill="1" applyBorder="1" applyAlignment="1">
      <alignment horizontal="center" vertical="center" wrapText="1"/>
    </xf>
    <xf numFmtId="0" fontId="22" fillId="6" borderId="5" xfId="0" applyFont="1" applyFill="1" applyBorder="1" applyAlignment="1">
      <alignment horizontal="center" vertical="center" wrapText="1"/>
    </xf>
    <xf numFmtId="3" fontId="22" fillId="6" borderId="5" xfId="0" applyNumberFormat="1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3" fontId="23" fillId="4" borderId="4" xfId="0" applyNumberFormat="1" applyFont="1" applyFill="1" applyBorder="1" applyAlignment="1">
      <alignment horizontal="center" vertical="center" wrapText="1"/>
    </xf>
    <xf numFmtId="3" fontId="22" fillId="6" borderId="5" xfId="0" applyNumberFormat="1" applyFont="1" applyFill="1" applyBorder="1" applyAlignment="1">
      <alignment horizontal="center" vertical="center" wrapText="1"/>
    </xf>
    <xf numFmtId="0" fontId="25" fillId="8" borderId="6" xfId="3" applyFont="1" applyFill="1" applyBorder="1" applyAlignment="1">
      <alignment horizontal="center" vertical="center"/>
    </xf>
    <xf numFmtId="0" fontId="25" fillId="8" borderId="7" xfId="3" applyFont="1" applyFill="1" applyBorder="1" applyAlignment="1">
      <alignment horizontal="center" vertical="center"/>
    </xf>
    <xf numFmtId="0" fontId="25" fillId="8" borderId="8" xfId="3" applyFont="1" applyFill="1" applyBorder="1" applyAlignment="1">
      <alignment horizontal="center" vertical="center"/>
    </xf>
    <xf numFmtId="0" fontId="27" fillId="9" borderId="9" xfId="4" applyFont="1" applyFill="1" applyBorder="1"/>
    <xf numFmtId="3" fontId="27" fillId="0" borderId="7" xfId="3" applyNumberFormat="1" applyFont="1" applyBorder="1" applyAlignment="1">
      <alignment horizontal="left" vertical="center"/>
    </xf>
    <xf numFmtId="3" fontId="27" fillId="0" borderId="6" xfId="3" applyNumberFormat="1" applyFont="1" applyBorder="1" applyAlignment="1">
      <alignment horizontal="left" vertical="center"/>
    </xf>
    <xf numFmtId="0" fontId="27" fillId="10" borderId="9" xfId="4" applyFont="1" applyFill="1" applyBorder="1"/>
    <xf numFmtId="0" fontId="27" fillId="11" borderId="9" xfId="4" applyFont="1" applyFill="1" applyBorder="1"/>
    <xf numFmtId="0" fontId="27" fillId="12" borderId="9" xfId="4" applyFont="1" applyFill="1" applyBorder="1"/>
    <xf numFmtId="0" fontId="27" fillId="13" borderId="9" xfId="4" applyFont="1" applyFill="1" applyBorder="1"/>
    <xf numFmtId="0" fontId="27" fillId="14" borderId="10" xfId="4" applyFont="1" applyFill="1" applyBorder="1"/>
    <xf numFmtId="0" fontId="20" fillId="4" borderId="0" xfId="0" applyFont="1" applyFill="1" applyAlignment="1">
      <alignment horizontal="left" vertical="center"/>
    </xf>
    <xf numFmtId="0" fontId="20" fillId="7" borderId="11" xfId="0" applyFont="1" applyFill="1" applyBorder="1" applyAlignment="1">
      <alignment horizontal="center" vertical="center" wrapText="1"/>
    </xf>
    <xf numFmtId="0" fontId="21" fillId="15" borderId="11" xfId="0" applyFont="1" applyFill="1" applyBorder="1" applyAlignment="1">
      <alignment horizontal="center" vertical="center" wrapText="1"/>
    </xf>
    <xf numFmtId="0" fontId="21" fillId="16" borderId="4" xfId="0" applyFont="1" applyFill="1" applyBorder="1" applyAlignment="1">
      <alignment horizontal="left" vertical="center" wrapText="1"/>
    </xf>
    <xf numFmtId="3" fontId="23" fillId="16" borderId="3" xfId="0" applyNumberFormat="1" applyFont="1" applyFill="1" applyBorder="1" applyAlignment="1">
      <alignment horizontal="center" vertical="center" wrapText="1"/>
    </xf>
    <xf numFmtId="164" fontId="21" fillId="16" borderId="3" xfId="1" applyNumberFormat="1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164" fontId="21" fillId="4" borderId="3" xfId="1" applyNumberFormat="1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left" vertical="center" wrapText="1"/>
    </xf>
    <xf numFmtId="9" fontId="22" fillId="6" borderId="5" xfId="1" applyFont="1" applyFill="1" applyBorder="1" applyAlignment="1">
      <alignment horizontal="center" vertical="center" wrapText="1"/>
    </xf>
    <xf numFmtId="10" fontId="21" fillId="4" borderId="3" xfId="1" applyNumberFormat="1" applyFont="1" applyFill="1" applyBorder="1" applyAlignment="1">
      <alignment horizontal="center" vertical="center" wrapText="1"/>
    </xf>
    <xf numFmtId="0" fontId="20" fillId="7" borderId="11" xfId="0" applyFont="1" applyFill="1" applyBorder="1" applyAlignment="1">
      <alignment horizontal="center" vertical="center" wrapText="1"/>
    </xf>
    <xf numFmtId="0" fontId="21" fillId="15" borderId="11" xfId="0" applyFont="1" applyFill="1" applyBorder="1" applyAlignment="1">
      <alignment horizontal="center" vertical="center" wrapText="1"/>
    </xf>
    <xf numFmtId="0" fontId="28" fillId="4" borderId="3" xfId="0" applyFont="1" applyFill="1" applyBorder="1" applyAlignment="1">
      <alignment horizontal="left" vertical="center" wrapText="1"/>
    </xf>
    <xf numFmtId="0" fontId="22" fillId="6" borderId="5" xfId="0" applyFont="1" applyFill="1" applyBorder="1" applyAlignment="1">
      <alignment horizontal="left" vertical="center" wrapText="1"/>
    </xf>
    <xf numFmtId="10" fontId="22" fillId="6" borderId="5" xfId="1" applyNumberFormat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vertical="center" wrapText="1"/>
    </xf>
    <xf numFmtId="164" fontId="22" fillId="6" borderId="5" xfId="1" applyNumberFormat="1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164" fontId="4" fillId="4" borderId="4" xfId="1" applyNumberFormat="1" applyFont="1" applyFill="1" applyBorder="1" applyAlignment="1">
      <alignment horizontal="center" vertical="center" wrapText="1"/>
    </xf>
    <xf numFmtId="3" fontId="23" fillId="4" borderId="12" xfId="0" applyNumberFormat="1" applyFont="1" applyFill="1" applyBorder="1" applyAlignment="1">
      <alignment horizontal="center" vertical="center" wrapText="1"/>
    </xf>
    <xf numFmtId="0" fontId="29" fillId="17" borderId="0" xfId="2" applyFont="1" applyFill="1" applyAlignment="1">
      <alignment vertical="top"/>
    </xf>
    <xf numFmtId="0" fontId="30" fillId="18" borderId="13" xfId="2" applyFont="1" applyFill="1" applyBorder="1" applyAlignment="1">
      <alignment horizontal="center" vertical="center" wrapText="1"/>
    </xf>
    <xf numFmtId="0" fontId="30" fillId="18" borderId="14" xfId="2" applyFont="1" applyFill="1" applyBorder="1" applyAlignment="1">
      <alignment horizontal="center" vertical="center" wrapText="1"/>
    </xf>
    <xf numFmtId="0" fontId="30" fillId="18" borderId="15" xfId="2" applyFont="1" applyFill="1" applyBorder="1" applyAlignment="1">
      <alignment horizontal="center" vertical="center" wrapText="1"/>
    </xf>
    <xf numFmtId="0" fontId="30" fillId="18" borderId="16" xfId="2" applyFont="1" applyFill="1" applyBorder="1" applyAlignment="1">
      <alignment horizontal="center" vertical="center" wrapText="1"/>
    </xf>
    <xf numFmtId="3" fontId="20" fillId="0" borderId="17" xfId="2" applyNumberFormat="1" applyFont="1" applyBorder="1" applyAlignment="1">
      <alignment horizontal="left" vertical="center"/>
    </xf>
    <xf numFmtId="3" fontId="30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left" vertical="center"/>
    </xf>
    <xf numFmtId="3" fontId="22" fillId="0" borderId="17" xfId="2" applyNumberFormat="1" applyFont="1" applyBorder="1" applyAlignment="1">
      <alignment horizontal="center" vertical="center"/>
    </xf>
    <xf numFmtId="3" fontId="4" fillId="0" borderId="17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0" fillId="0" borderId="18" xfId="2" applyNumberFormat="1" applyFont="1" applyBorder="1" applyAlignment="1">
      <alignment horizontal="left" vertical="center"/>
    </xf>
    <xf numFmtId="3" fontId="22" fillId="0" borderId="18" xfId="2" applyNumberFormat="1" applyFont="1" applyBorder="1" applyAlignment="1">
      <alignment horizontal="left" vertical="center"/>
    </xf>
    <xf numFmtId="3" fontId="4" fillId="0" borderId="18" xfId="2" applyNumberFormat="1" applyFont="1" applyBorder="1" applyAlignment="1">
      <alignment horizontal="center" vertical="center"/>
    </xf>
    <xf numFmtId="0" fontId="31" fillId="4" borderId="0" xfId="0" applyFont="1" applyFill="1" applyAlignment="1">
      <alignment horizontal="left" vertical="center"/>
    </xf>
    <xf numFmtId="0" fontId="32" fillId="8" borderId="19" xfId="2" applyFont="1" applyFill="1" applyBorder="1" applyAlignment="1">
      <alignment horizontal="center" vertical="center"/>
    </xf>
    <xf numFmtId="164" fontId="22" fillId="0" borderId="19" xfId="5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21" fillId="15" borderId="1" xfId="0" applyFont="1" applyFill="1" applyBorder="1" applyAlignment="1">
      <alignment horizontal="center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/>
    </xf>
    <xf numFmtId="3" fontId="33" fillId="4" borderId="3" xfId="0" applyNumberFormat="1" applyFont="1" applyFill="1" applyBorder="1" applyAlignment="1">
      <alignment horizontal="center" vertical="center"/>
    </xf>
    <xf numFmtId="10" fontId="21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3" fillId="4" borderId="3" xfId="0" applyNumberFormat="1" applyFont="1" applyFill="1" applyBorder="1" applyAlignment="1">
      <alignment horizontal="center" vertical="center"/>
    </xf>
    <xf numFmtId="0" fontId="22" fillId="4" borderId="4" xfId="0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>
      <alignment horizontal="center" vertical="center"/>
    </xf>
    <xf numFmtId="3" fontId="23" fillId="4" borderId="4" xfId="0" applyNumberFormat="1" applyFont="1" applyFill="1" applyBorder="1" applyAlignment="1">
      <alignment horizontal="center" vertical="center"/>
    </xf>
    <xf numFmtId="164" fontId="32" fillId="0" borderId="19" xfId="5" applyNumberFormat="1" applyFont="1" applyFill="1" applyBorder="1" applyAlignment="1">
      <alignment horizontal="center" vertical="center"/>
    </xf>
    <xf numFmtId="0" fontId="22" fillId="6" borderId="5" xfId="0" applyFont="1" applyFill="1" applyBorder="1" applyAlignment="1">
      <alignment horizontal="center" vertical="center"/>
    </xf>
    <xf numFmtId="10" fontId="22" fillId="19" borderId="5" xfId="1" applyNumberFormat="1" applyFont="1" applyFill="1" applyBorder="1" applyAlignment="1">
      <alignment horizontal="center" vertical="center"/>
    </xf>
    <xf numFmtId="3" fontId="22" fillId="19" borderId="5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0" fillId="5" borderId="1" xfId="0" applyFont="1" applyFill="1" applyBorder="1" applyAlignment="1">
      <alignment horizontal="left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vertical="center"/>
    </xf>
    <xf numFmtId="0" fontId="23" fillId="4" borderId="3" xfId="0" applyFont="1" applyFill="1" applyBorder="1" applyAlignment="1">
      <alignment vertical="center"/>
    </xf>
    <xf numFmtId="3" fontId="22" fillId="4" borderId="3" xfId="0" applyNumberFormat="1" applyFont="1" applyFill="1" applyBorder="1" applyAlignment="1">
      <alignment horizontal="center" vertical="center"/>
    </xf>
    <xf numFmtId="10" fontId="22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 vertical="center" wrapText="1"/>
    </xf>
    <xf numFmtId="3" fontId="21" fillId="4" borderId="0" xfId="0" applyNumberFormat="1" applyFont="1" applyFill="1" applyAlignment="1">
      <alignment horizontal="center" vertical="center" wrapText="1"/>
    </xf>
    <xf numFmtId="10" fontId="21" fillId="4" borderId="0" xfId="1" applyNumberFormat="1" applyFont="1" applyFill="1" applyBorder="1" applyAlignment="1">
      <alignment horizontal="center" vertical="center" wrapText="1"/>
    </xf>
    <xf numFmtId="3" fontId="23" fillId="4" borderId="0" xfId="0" applyNumberFormat="1" applyFont="1" applyFill="1" applyAlignment="1">
      <alignment horizontal="center" vertical="center" wrapText="1"/>
    </xf>
    <xf numFmtId="10" fontId="21" fillId="4" borderId="3" xfId="1" applyNumberFormat="1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left" vertical="center" wrapText="1"/>
    </xf>
    <xf numFmtId="0" fontId="34" fillId="4" borderId="3" xfId="0" applyFont="1" applyFill="1" applyBorder="1" applyAlignment="1">
      <alignment horizontal="left" vertical="center" wrapText="1"/>
    </xf>
    <xf numFmtId="0" fontId="21" fillId="4" borderId="0" xfId="0" applyFont="1" applyFill="1" applyAlignment="1">
      <alignment vertical="center"/>
    </xf>
    <xf numFmtId="0" fontId="23" fillId="4" borderId="0" xfId="0" applyFont="1" applyFill="1" applyAlignment="1">
      <alignment vertical="center"/>
    </xf>
    <xf numFmtId="10" fontId="22" fillId="4" borderId="0" xfId="1" applyNumberFormat="1" applyFont="1" applyFill="1" applyBorder="1" applyAlignment="1">
      <alignment horizontal="center" vertical="center"/>
    </xf>
    <xf numFmtId="0" fontId="22" fillId="6" borderId="5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wrapText="1"/>
    </xf>
    <xf numFmtId="0" fontId="30" fillId="18" borderId="0" xfId="2" applyFont="1" applyFill="1" applyAlignment="1">
      <alignment horizontal="left" vertical="center" wrapText="1"/>
    </xf>
    <xf numFmtId="0" fontId="30" fillId="18" borderId="1" xfId="2" applyFont="1" applyFill="1" applyBorder="1" applyAlignment="1">
      <alignment horizontal="left" vertical="center" wrapText="1"/>
    </xf>
    <xf numFmtId="3" fontId="22" fillId="0" borderId="21" xfId="2" applyNumberFormat="1" applyFont="1" applyBorder="1" applyAlignment="1">
      <alignment horizontal="left" vertical="center"/>
    </xf>
    <xf numFmtId="0" fontId="20" fillId="5" borderId="2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left" vertical="center"/>
    </xf>
    <xf numFmtId="0" fontId="21" fillId="4" borderId="4" xfId="0" applyFont="1" applyFill="1" applyBorder="1" applyAlignment="1">
      <alignment horizontal="left" vertical="center"/>
    </xf>
    <xf numFmtId="0" fontId="21" fillId="4" borderId="24" xfId="0" applyFont="1" applyFill="1" applyBorder="1" applyAlignment="1">
      <alignment horizontal="left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21" fillId="4" borderId="25" xfId="0" applyFont="1" applyFill="1" applyBorder="1" applyAlignment="1">
      <alignment horizontal="left" vertical="center" wrapText="1"/>
    </xf>
    <xf numFmtId="0" fontId="22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1" fillId="4" borderId="12" xfId="0" applyFont="1" applyFill="1" applyBorder="1" applyAlignment="1">
      <alignment horizontal="left" vertical="center" wrapText="1"/>
    </xf>
    <xf numFmtId="0" fontId="28" fillId="15" borderId="11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left" vertical="center"/>
    </xf>
    <xf numFmtId="3" fontId="4" fillId="4" borderId="0" xfId="0" applyNumberFormat="1" applyFont="1" applyFill="1" applyAlignment="1">
      <alignment horizontal="center" vertical="center"/>
    </xf>
    <xf numFmtId="0" fontId="22" fillId="6" borderId="5" xfId="0" applyFont="1" applyFill="1" applyBorder="1" applyAlignment="1">
      <alignment horizontal="centerContinuous" vertical="center" wrapText="1"/>
    </xf>
    <xf numFmtId="0" fontId="38" fillId="5" borderId="1" xfId="0" applyFont="1" applyFill="1" applyBorder="1" applyAlignment="1">
      <alignment horizontal="center" vertical="center" wrapText="1"/>
    </xf>
    <xf numFmtId="0" fontId="38" fillId="7" borderId="11" xfId="0" applyFont="1" applyFill="1" applyBorder="1" applyAlignment="1">
      <alignment horizontal="center" vertical="center" wrapText="1"/>
    </xf>
    <xf numFmtId="0" fontId="21" fillId="15" borderId="2" xfId="0" applyFont="1" applyFill="1" applyBorder="1" applyAlignment="1">
      <alignment horizontal="center" vertical="center" wrapText="1"/>
    </xf>
    <xf numFmtId="0" fontId="21" fillId="15" borderId="0" xfId="0" applyFont="1" applyFill="1" applyAlignment="1">
      <alignment horizontal="center" vertical="center" wrapText="1"/>
    </xf>
    <xf numFmtId="0" fontId="22" fillId="6" borderId="5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wrapText="1"/>
    </xf>
    <xf numFmtId="0" fontId="39" fillId="2" borderId="0" xfId="0" applyFont="1" applyFill="1" applyAlignment="1">
      <alignment horizontal="center" vertical="center"/>
    </xf>
    <xf numFmtId="0" fontId="40" fillId="2" borderId="0" xfId="0" applyFont="1" applyFill="1"/>
  </cellXfs>
  <cellStyles count="6">
    <cellStyle name="Normal" xfId="0" builtinId="0"/>
    <cellStyle name="Normal 2" xfId="4" xr:uid="{213E9E73-EC8B-4153-945A-35895FBB8B03}"/>
    <cellStyle name="Normal 2 2" xfId="3" xr:uid="{64F8C0DF-A91C-4E3D-B2D6-C02E5AC88154}"/>
    <cellStyle name="Normal 2 3" xfId="2" xr:uid="{79A3727B-E99F-453A-A899-B85A5CD8BD1A}"/>
    <cellStyle name="Porcentaje" xfId="1" builtinId="5"/>
    <cellStyle name="Porcentaje 2 2" xfId="5" xr:uid="{A6F750EE-9AF3-4FF4-AC2A-A1214DB725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25522403945081068"/>
          <c:y val="2.23691054966070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564-4A3F-A33D-E73987AE8241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564-4A3F-A33D-E73987AE82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AP!$J$20:$J$21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AP!$K$20:$K$21</c:f>
              <c:numCache>
                <c:formatCode>#,##0</c:formatCode>
                <c:ptCount val="2"/>
                <c:pt idx="0">
                  <c:v>3001</c:v>
                </c:pt>
                <c:pt idx="1">
                  <c:v>3286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64-4A3F-A33D-E73987AE824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AP!$D$150:$E$150</c:f>
              <c:strCache>
                <c:ptCount val="2"/>
                <c:pt idx="0">
                  <c:v>72,692</c:v>
                </c:pt>
                <c:pt idx="1">
                  <c:v>42,615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7864-4AB1-8401-D6E067FC4C6D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7864-4AB1-8401-D6E067FC4C6D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64-4AB1-8401-D6E067FC4C6D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864-4AB1-8401-D6E067FC4C6D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AP!$D$147:$E$147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AP!$D$150:$E$150</c:f>
              <c:numCache>
                <c:formatCode>#,##0</c:formatCode>
                <c:ptCount val="2"/>
                <c:pt idx="0">
                  <c:v>72692</c:v>
                </c:pt>
                <c:pt idx="1">
                  <c:v>42615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864-4AB1-8401-D6E067FC4C6D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AP!$P$253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4EE-48DF-B2CD-B1CA421801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AP!$L$254:$L$255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AP!$P$254:$P$255</c:f>
              <c:numCache>
                <c:formatCode>#,##0</c:formatCode>
                <c:ptCount val="2"/>
                <c:pt idx="0">
                  <c:v>61062</c:v>
                </c:pt>
                <c:pt idx="1">
                  <c:v>11630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EE-48DF-B2CD-B1CA4218012A}"/>
            </c:ext>
          </c:extLst>
        </c:ser>
        <c:ser>
          <c:idx val="1"/>
          <c:order val="1"/>
          <c:tx>
            <c:strRef>
              <c:f>AP!$Q$253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4EE-48DF-B2CD-B1CA421801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AP!$L$254:$L$255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AP!$Q$254:$Q$255</c:f>
              <c:numCache>
                <c:formatCode>#,##0</c:formatCode>
                <c:ptCount val="2"/>
                <c:pt idx="0">
                  <c:v>36793</c:v>
                </c:pt>
                <c:pt idx="1">
                  <c:v>5822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EE-48DF-B2CD-B1CA421801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acciones preventivas realizadas por los Centros Emergencia Mujer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AP!$N$107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AP!$M$108:$M$133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Amazonas</c:v>
                </c:pt>
                <c:pt idx="6">
                  <c:v>Loreto</c:v>
                </c:pt>
                <c:pt idx="7">
                  <c:v>Pasco</c:v>
                </c:pt>
                <c:pt idx="8">
                  <c:v>Tacna</c:v>
                </c:pt>
                <c:pt idx="9">
                  <c:v>Lambayeque</c:v>
                </c:pt>
                <c:pt idx="10">
                  <c:v>Huánuco</c:v>
                </c:pt>
                <c:pt idx="11">
                  <c:v>Piura</c:v>
                </c:pt>
                <c:pt idx="12">
                  <c:v>Apurímac</c:v>
                </c:pt>
                <c:pt idx="13">
                  <c:v>Puno</c:v>
                </c:pt>
                <c:pt idx="14">
                  <c:v>Cajamarca</c:v>
                </c:pt>
                <c:pt idx="15">
                  <c:v>Callao</c:v>
                </c:pt>
                <c:pt idx="16">
                  <c:v>Ayacucho</c:v>
                </c:pt>
                <c:pt idx="17">
                  <c:v>Ica</c:v>
                </c:pt>
                <c:pt idx="18">
                  <c:v>Áncash</c:v>
                </c:pt>
                <c:pt idx="19">
                  <c:v>San Martín</c:v>
                </c:pt>
                <c:pt idx="20">
                  <c:v>Lima Provincia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AP!$N$108:$N$133</c:f>
              <c:numCache>
                <c:formatCode>#,##0</c:formatCode>
                <c:ptCount val="26"/>
                <c:pt idx="0">
                  <c:v>2941</c:v>
                </c:pt>
                <c:pt idx="1">
                  <c:v>4703</c:v>
                </c:pt>
                <c:pt idx="2">
                  <c:v>5764</c:v>
                </c:pt>
                <c:pt idx="3">
                  <c:v>6021</c:v>
                </c:pt>
                <c:pt idx="4">
                  <c:v>8358</c:v>
                </c:pt>
                <c:pt idx="5">
                  <c:v>9131</c:v>
                </c:pt>
                <c:pt idx="6">
                  <c:v>9238</c:v>
                </c:pt>
                <c:pt idx="7">
                  <c:v>9247</c:v>
                </c:pt>
                <c:pt idx="8">
                  <c:v>9545</c:v>
                </c:pt>
                <c:pt idx="9">
                  <c:v>10054</c:v>
                </c:pt>
                <c:pt idx="10">
                  <c:v>11892</c:v>
                </c:pt>
                <c:pt idx="11">
                  <c:v>14740</c:v>
                </c:pt>
                <c:pt idx="12">
                  <c:v>15076</c:v>
                </c:pt>
                <c:pt idx="13">
                  <c:v>15428</c:v>
                </c:pt>
                <c:pt idx="14">
                  <c:v>15473</c:v>
                </c:pt>
                <c:pt idx="15">
                  <c:v>15836</c:v>
                </c:pt>
                <c:pt idx="16">
                  <c:v>17581</c:v>
                </c:pt>
                <c:pt idx="17">
                  <c:v>18357</c:v>
                </c:pt>
                <c:pt idx="18">
                  <c:v>19942</c:v>
                </c:pt>
                <c:pt idx="19">
                  <c:v>21214</c:v>
                </c:pt>
                <c:pt idx="20">
                  <c:v>21546</c:v>
                </c:pt>
                <c:pt idx="21">
                  <c:v>27724</c:v>
                </c:pt>
                <c:pt idx="22">
                  <c:v>29361</c:v>
                </c:pt>
                <c:pt idx="23">
                  <c:v>32310</c:v>
                </c:pt>
                <c:pt idx="24">
                  <c:v>40498</c:v>
                </c:pt>
                <c:pt idx="25">
                  <c:v>68555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8D91-48BD-9C50-A52B4464008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112059</xdr:colOff>
      <xdr:row>17</xdr:row>
      <xdr:rowOff>89799</xdr:rowOff>
    </xdr:from>
    <xdr:to>
      <xdr:col>18</xdr:col>
      <xdr:colOff>7564</xdr:colOff>
      <xdr:row>26</xdr:row>
      <xdr:rowOff>95250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1A429FB1-CC54-4F28-B1F6-3EB6A1173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143</xdr:row>
      <xdr:rowOff>254950</xdr:rowOff>
    </xdr:from>
    <xdr:to>
      <xdr:col>11</xdr:col>
      <xdr:colOff>590418</xdr:colOff>
      <xdr:row>156</xdr:row>
      <xdr:rowOff>189407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1150FB7-AD7A-438D-A6BC-690FD521F2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105936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C6EB7C0-FDC3-42FB-92C1-1F3411BE11A6}"/>
            </a:ext>
          </a:extLst>
        </xdr:cNvPr>
        <xdr:cNvGrpSpPr/>
      </xdr:nvGrpSpPr>
      <xdr:grpSpPr>
        <a:xfrm>
          <a:off x="119063" y="3056040"/>
          <a:ext cx="17280876" cy="331462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9838DDDA-DC1B-4BBE-902F-03C0D7E3EA05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AABCFD76-C997-4E9C-840D-4C72CF9C5600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68233</xdr:colOff>
      <xdr:row>47</xdr:row>
      <xdr:rowOff>46808</xdr:rowOff>
    </xdr:from>
    <xdr:to>
      <xdr:col>8</xdr:col>
      <xdr:colOff>21772</xdr:colOff>
      <xdr:row>48</xdr:row>
      <xdr:rowOff>106082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305B50B8-0547-44AE-8A36-6587426063F6}"/>
            </a:ext>
          </a:extLst>
        </xdr:cNvPr>
        <xdr:cNvGrpSpPr/>
      </xdr:nvGrpSpPr>
      <xdr:grpSpPr>
        <a:xfrm>
          <a:off x="187296" y="12733579"/>
          <a:ext cx="7084059" cy="284170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31E96E8D-20F2-4B9B-B067-A55608D050EF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FCA5769D-FE6B-497D-B995-BA0ADDB9BF9E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64032</xdr:colOff>
      <xdr:row>138</xdr:row>
      <xdr:rowOff>26479</xdr:rowOff>
    </xdr:from>
    <xdr:to>
      <xdr:col>18</xdr:col>
      <xdr:colOff>2802</xdr:colOff>
      <xdr:row>141</xdr:row>
      <xdr:rowOff>4197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44EB317E-0B43-4013-B770-3EC3D9F57337}"/>
            </a:ext>
          </a:extLst>
        </xdr:cNvPr>
        <xdr:cNvGrpSpPr/>
      </xdr:nvGrpSpPr>
      <xdr:grpSpPr>
        <a:xfrm>
          <a:off x="64032" y="40560646"/>
          <a:ext cx="17335124" cy="374593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CD5F95A0-272A-4064-A900-690147D503EA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EAD9A2A5-DD44-4E63-8524-BA896EFADE82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159</xdr:row>
      <xdr:rowOff>55483</xdr:rowOff>
    </xdr:from>
    <xdr:to>
      <xdr:col>9</xdr:col>
      <xdr:colOff>44826</xdr:colOff>
      <xdr:row>161</xdr:row>
      <xdr:rowOff>67246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108BE930-BE83-4201-A8D1-2505757A6E75}"/>
            </a:ext>
          </a:extLst>
        </xdr:cNvPr>
        <xdr:cNvGrpSpPr/>
      </xdr:nvGrpSpPr>
      <xdr:grpSpPr>
        <a:xfrm>
          <a:off x="121523" y="45801941"/>
          <a:ext cx="8257678" cy="461555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0DB9EFAE-2FDF-4875-904D-B53569A87B58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115A32A9-2D75-4518-8A0D-882B3F67E8E1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866077</xdr:colOff>
      <xdr:row>159</xdr:row>
      <xdr:rowOff>37470</xdr:rowOff>
    </xdr:from>
    <xdr:to>
      <xdr:col>18</xdr:col>
      <xdr:colOff>2242</xdr:colOff>
      <xdr:row>161</xdr:row>
      <xdr:rowOff>63668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C5FE315B-8ED3-43B8-8999-CB84DE353BB7}"/>
            </a:ext>
          </a:extLst>
        </xdr:cNvPr>
        <xdr:cNvGrpSpPr/>
      </xdr:nvGrpSpPr>
      <xdr:grpSpPr>
        <a:xfrm>
          <a:off x="9200452" y="45783928"/>
          <a:ext cx="8198144" cy="475990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006A043F-48FA-48B0-9010-17DDDBCA41A3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A9E59D3A-7085-4972-802A-650E8EA4394F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43945</xdr:colOff>
      <xdr:row>143</xdr:row>
      <xdr:rowOff>226423</xdr:rowOff>
    </xdr:from>
    <xdr:to>
      <xdr:col>18</xdr:col>
      <xdr:colOff>11204</xdr:colOff>
      <xdr:row>145</xdr:row>
      <xdr:rowOff>168182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23EF56C5-54CF-49A2-9D62-F2805AC86B44}"/>
            </a:ext>
          </a:extLst>
        </xdr:cNvPr>
        <xdr:cNvGrpSpPr/>
      </xdr:nvGrpSpPr>
      <xdr:grpSpPr>
        <a:xfrm>
          <a:off x="12386758" y="41871840"/>
          <a:ext cx="5020800" cy="444467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8C0C9FEB-97DA-4B91-8229-C95B962BFAE5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55A73D89-BF50-4204-86B7-34E219831600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6D651808-C41D-49D1-9384-BE308151663C}"/>
            </a:ext>
          </a:extLst>
        </xdr:cNvPr>
        <xdr:cNvSpPr/>
      </xdr:nvSpPr>
      <xdr:spPr>
        <a:xfrm>
          <a:off x="5962649" y="335096"/>
          <a:ext cx="11219331" cy="6224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CAFB30DA-E2DD-4F78-A527-753A50435C00}"/>
            </a:ext>
          </a:extLst>
        </xdr:cNvPr>
        <xdr:cNvSpPr txBox="1"/>
      </xdr:nvSpPr>
      <xdr:spPr>
        <a:xfrm>
          <a:off x="147057" y="2460408"/>
          <a:ext cx="17255118" cy="51766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1E5676A9-04FC-46FE-AA84-61400B510805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23825" y="27990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104775</xdr:colOff>
      <xdr:row>16</xdr:row>
      <xdr:rowOff>224102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CE5CC3BC-6FCD-4252-8685-7D602969A59C}"/>
            </a:ext>
          </a:extLst>
        </xdr:cNvPr>
        <xdr:cNvGrpSpPr/>
      </xdr:nvGrpSpPr>
      <xdr:grpSpPr>
        <a:xfrm>
          <a:off x="8202080" y="3880991"/>
          <a:ext cx="3068112" cy="576444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C0E0048A-5235-4BB6-9DFE-AECFBF49DB2C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92ED1688-CF2D-402E-B006-10ED49BB6297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9976</xdr:colOff>
      <xdr:row>28</xdr:row>
      <xdr:rowOff>18167</xdr:rowOff>
    </xdr:from>
    <xdr:to>
      <xdr:col>17</xdr:col>
      <xdr:colOff>0</xdr:colOff>
      <xdr:row>29</xdr:row>
      <xdr:rowOff>170947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E2929A36-F139-468D-A41A-C4AA8B7B9BF8}"/>
            </a:ext>
          </a:extLst>
        </xdr:cNvPr>
        <xdr:cNvGrpSpPr/>
      </xdr:nvGrpSpPr>
      <xdr:grpSpPr>
        <a:xfrm>
          <a:off x="8344351" y="7505875"/>
          <a:ext cx="8205337" cy="417364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27586725-B0EE-4BD2-A1E2-4D5F02262C3D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4CD5219B-7C21-428F-B11E-23B8DD0D982E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27588</xdr:colOff>
      <xdr:row>143</xdr:row>
      <xdr:rowOff>187002</xdr:rowOff>
    </xdr:from>
    <xdr:to>
      <xdr:col>5</xdr:col>
      <xdr:colOff>27214</xdr:colOff>
      <xdr:row>145</xdr:row>
      <xdr:rowOff>220643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B2FDF981-B073-4DF7-945B-9F61EC602621}"/>
            </a:ext>
          </a:extLst>
        </xdr:cNvPr>
        <xdr:cNvGrpSpPr/>
      </xdr:nvGrpSpPr>
      <xdr:grpSpPr>
        <a:xfrm>
          <a:off x="146651" y="41832419"/>
          <a:ext cx="3796396" cy="536349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52E7EC93-3163-4B3C-A2B3-179048D14EC3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BA7F35A3-79FE-4F41-80A7-C143DB4B20E3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44</xdr:row>
      <xdr:rowOff>35712</xdr:rowOff>
    </xdr:from>
    <xdr:to>
      <xdr:col>16</xdr:col>
      <xdr:colOff>238125</xdr:colOff>
      <xdr:row>44</xdr:row>
      <xdr:rowOff>284114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EB748D06-94FA-42AA-96E0-9CDC5123B491}"/>
            </a:ext>
          </a:extLst>
        </xdr:cNvPr>
        <xdr:cNvGrpSpPr/>
      </xdr:nvGrpSpPr>
      <xdr:grpSpPr>
        <a:xfrm>
          <a:off x="8337493" y="11783212"/>
          <a:ext cx="7511049" cy="248402"/>
          <a:chOff x="1143435" y="8232011"/>
          <a:chExt cx="10105754" cy="237901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6C694267-D5BB-4DB6-B1FF-0622C34E8AFB}"/>
              </a:ext>
            </a:extLst>
          </xdr:cNvPr>
          <xdr:cNvSpPr/>
        </xdr:nvSpPr>
        <xdr:spPr>
          <a:xfrm>
            <a:off x="2792984" y="8232012"/>
            <a:ext cx="8456205" cy="22807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0533FCCB-B823-4892-B877-57C9A8900F54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50</xdr:row>
      <xdr:rowOff>283160</xdr:rowOff>
    </xdr:from>
    <xdr:to>
      <xdr:col>13</xdr:col>
      <xdr:colOff>0</xdr:colOff>
      <xdr:row>52</xdr:row>
      <xdr:rowOff>260169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8010E48E-BA24-4880-9B5C-D923D2B3CDC4}"/>
            </a:ext>
          </a:extLst>
        </xdr:cNvPr>
        <xdr:cNvGrpSpPr/>
      </xdr:nvGrpSpPr>
      <xdr:grpSpPr>
        <a:xfrm>
          <a:off x="8334375" y="13671077"/>
          <a:ext cx="4008438" cy="691384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21E24E15-8BF7-4621-B947-74D37DBB1C9B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84F41ED8-E1EB-4F54-B801-64F40B360C00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47857</xdr:colOff>
      <xdr:row>50</xdr:row>
      <xdr:rowOff>284554</xdr:rowOff>
    </xdr:from>
    <xdr:to>
      <xdr:col>18</xdr:col>
      <xdr:colOff>1393</xdr:colOff>
      <xdr:row>52</xdr:row>
      <xdr:rowOff>261563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EBE31F19-31F8-4010-A897-720761942009}"/>
            </a:ext>
          </a:extLst>
        </xdr:cNvPr>
        <xdr:cNvGrpSpPr/>
      </xdr:nvGrpSpPr>
      <xdr:grpSpPr>
        <a:xfrm>
          <a:off x="13568065" y="13672471"/>
          <a:ext cx="3829682" cy="691384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A88C6996-7248-41C8-A645-6BE3428D0ADD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3D35824C-D928-4E59-8B0B-07A8BA6C7D85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47</xdr:row>
      <xdr:rowOff>129964</xdr:rowOff>
    </xdr:from>
    <xdr:to>
      <xdr:col>11</xdr:col>
      <xdr:colOff>1</xdr:colOff>
      <xdr:row>50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555342D3-4BC3-4D32-B9E9-FFC713C2CD10}"/>
            </a:ext>
          </a:extLst>
        </xdr:cNvPr>
        <xdr:cNvCxnSpPr/>
      </xdr:nvCxnSpPr>
      <xdr:spPr>
        <a:xfrm rot="5400000">
          <a:off x="9537662" y="12859430"/>
          <a:ext cx="762929" cy="79289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48</xdr:row>
      <xdr:rowOff>174170</xdr:rowOff>
    </xdr:from>
    <xdr:to>
      <xdr:col>16</xdr:col>
      <xdr:colOff>117555</xdr:colOff>
      <xdr:row>50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15F40D6E-2002-4C17-96A4-AFFAB197393D}"/>
            </a:ext>
          </a:extLst>
        </xdr:cNvPr>
        <xdr:cNvCxnSpPr/>
      </xdr:nvCxnSpPr>
      <xdr:spPr>
        <a:xfrm rot="16200000" flipH="1">
          <a:off x="15227192" y="13136897"/>
          <a:ext cx="491516" cy="512161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796107</xdr:colOff>
      <xdr:row>77</xdr:row>
      <xdr:rowOff>3444</xdr:rowOff>
    </xdr:from>
    <xdr:to>
      <xdr:col>15</xdr:col>
      <xdr:colOff>3355</xdr:colOff>
      <xdr:row>78</xdr:row>
      <xdr:rowOff>211728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D0DD65BE-4C0B-405F-8DB0-0CFD5EE4A42F}"/>
            </a:ext>
          </a:extLst>
        </xdr:cNvPr>
        <xdr:cNvGrpSpPr/>
      </xdr:nvGrpSpPr>
      <xdr:grpSpPr>
        <a:xfrm>
          <a:off x="9130482" y="22823757"/>
          <a:ext cx="5517561" cy="539013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C4BD4F04-8FEE-4E9D-9156-9B49415565FA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2026 en relación al año 2025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A1BB0603-EA60-40AD-B821-2CEA1E6329C1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9</xdr:col>
      <xdr:colOff>982435</xdr:colOff>
      <xdr:row>87</xdr:row>
      <xdr:rowOff>323851</xdr:rowOff>
    </xdr:from>
    <xdr:to>
      <xdr:col>16</xdr:col>
      <xdr:colOff>205591</xdr:colOff>
      <xdr:row>90</xdr:row>
      <xdr:rowOff>108363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1AC736EB-295B-43F4-AE40-62EDD86A83DF}"/>
            </a:ext>
          </a:extLst>
        </xdr:cNvPr>
        <xdr:cNvSpPr txBox="1"/>
      </xdr:nvSpPr>
      <xdr:spPr>
        <a:xfrm>
          <a:off x="9326335" y="26536651"/>
          <a:ext cx="6490731" cy="784637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una dismimución de 48,7 puntos porcentuales de enero a febrero de 2026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233</xdr:row>
      <xdr:rowOff>201724</xdr:rowOff>
    </xdr:from>
    <xdr:to>
      <xdr:col>9</xdr:col>
      <xdr:colOff>0</xdr:colOff>
      <xdr:row>235</xdr:row>
      <xdr:rowOff>212911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5F56A7D4-8F52-4ADD-BA24-F6DE31BEA801}"/>
            </a:ext>
          </a:extLst>
        </xdr:cNvPr>
        <xdr:cNvGrpSpPr/>
      </xdr:nvGrpSpPr>
      <xdr:grpSpPr>
        <a:xfrm>
          <a:off x="119063" y="64416099"/>
          <a:ext cx="8215312" cy="487437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AACBE904-C897-4FE7-99BC-1EE310BD8EB9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5350D495-5AFA-4C5C-97ED-3C3A7FDF0DA7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7202</xdr:colOff>
      <xdr:row>270</xdr:row>
      <xdr:rowOff>116853</xdr:rowOff>
    </xdr:from>
    <xdr:to>
      <xdr:col>15</xdr:col>
      <xdr:colOff>847724</xdr:colOff>
      <xdr:row>272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653A0103-ACFC-4DD8-994D-63052F0EDCD4}"/>
            </a:ext>
          </a:extLst>
        </xdr:cNvPr>
        <xdr:cNvGrpSpPr/>
      </xdr:nvGrpSpPr>
      <xdr:grpSpPr>
        <a:xfrm>
          <a:off x="10312723" y="75655395"/>
          <a:ext cx="5179689" cy="633407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B343EFA0-1198-411B-921D-748D8A3F85B4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2026 en relación al año 2025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E4B7505F-B88E-42B2-B0D3-099B64F58B57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10</xdr:col>
      <xdr:colOff>369489</xdr:colOff>
      <xdr:row>281</xdr:row>
      <xdr:rowOff>226765</xdr:rowOff>
    </xdr:from>
    <xdr:to>
      <xdr:col>16</xdr:col>
      <xdr:colOff>539453</xdr:colOff>
      <xdr:row>284</xdr:row>
      <xdr:rowOff>117908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218240A0-154B-44AF-BD36-7D1B380EFE98}"/>
            </a:ext>
          </a:extLst>
        </xdr:cNvPr>
        <xdr:cNvSpPr txBox="1"/>
      </xdr:nvSpPr>
      <xdr:spPr>
        <a:xfrm>
          <a:off x="9799239" y="79855765"/>
          <a:ext cx="6351689" cy="862693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una disminución de 28.5 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a</a:t>
          </a:r>
          <a:r>
            <a:rPr lang="es-PE" sz="1100">
              <a:solidFill>
                <a:sysClr val="windowText" lastClr="000000"/>
              </a:solidFill>
            </a:rPr>
            <a:t> febrero de 2026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152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D294C938-E3DF-4A1B-9460-12909AE9E804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60395" y="44516249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152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74A3B62D-C206-4FE5-A035-85E864AD3EC0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4957" y="44502107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13207</xdr:colOff>
      <xdr:row>233</xdr:row>
      <xdr:rowOff>173211</xdr:rowOff>
    </xdr:from>
    <xdr:to>
      <xdr:col>18</xdr:col>
      <xdr:colOff>0</xdr:colOff>
      <xdr:row>235</xdr:row>
      <xdr:rowOff>179292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065A19CB-251F-498F-8BAA-15C17FAC7CB7}"/>
            </a:ext>
          </a:extLst>
        </xdr:cNvPr>
        <xdr:cNvGrpSpPr/>
      </xdr:nvGrpSpPr>
      <xdr:grpSpPr>
        <a:xfrm>
          <a:off x="10318728" y="64387586"/>
          <a:ext cx="7077626" cy="482331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FEED8979-10E6-4925-A178-E8E5C66F7875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66D5CE41-2505-46F5-8328-E560A852ED55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257</xdr:row>
      <xdr:rowOff>21133</xdr:rowOff>
    </xdr:from>
    <xdr:to>
      <xdr:col>17</xdr:col>
      <xdr:colOff>559494</xdr:colOff>
      <xdr:row>269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61B261F4-5E38-4571-8693-C589BFFC14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248</xdr:row>
      <xdr:rowOff>168891</xdr:rowOff>
    </xdr:from>
    <xdr:to>
      <xdr:col>16</xdr:col>
      <xdr:colOff>793217</xdr:colOff>
      <xdr:row>250</xdr:row>
      <xdr:rowOff>53472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C93D6AFF-BDD7-43FA-B4C3-7DC63972FB24}"/>
            </a:ext>
          </a:extLst>
        </xdr:cNvPr>
        <xdr:cNvGrpSpPr/>
      </xdr:nvGrpSpPr>
      <xdr:grpSpPr>
        <a:xfrm>
          <a:off x="10181167" y="68722433"/>
          <a:ext cx="6222467" cy="519581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74A268E4-1C93-4C0A-BE64-37C020A02326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1BF4E805-6523-42BE-B9F0-A77A920030D0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660432</xdr:colOff>
      <xdr:row>85</xdr:row>
      <xdr:rowOff>255320</xdr:rowOff>
    </xdr:from>
    <xdr:to>
      <xdr:col>13</xdr:col>
      <xdr:colOff>58997</xdr:colOff>
      <xdr:row>87</xdr:row>
      <xdr:rowOff>114329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F82D6DFF-58A3-44CB-A538-92951472F8E1}"/>
            </a:ext>
          </a:extLst>
        </xdr:cNvPr>
        <xdr:cNvSpPr/>
      </xdr:nvSpPr>
      <xdr:spPr>
        <a:xfrm>
          <a:off x="11833257" y="25801370"/>
          <a:ext cx="570140" cy="525759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382165</xdr:colOff>
      <xdr:row>84</xdr:row>
      <xdr:rowOff>135257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54CCE218-55AB-4CD2-9D4A-A984D2EFB140}"/>
            </a:ext>
          </a:extLst>
        </xdr:cNvPr>
        <xdr:cNvSpPr txBox="1"/>
      </xdr:nvSpPr>
      <xdr:spPr>
        <a:xfrm>
          <a:off x="11554990" y="25347932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982682</xdr:colOff>
      <xdr:row>35</xdr:row>
      <xdr:rowOff>148763</xdr:rowOff>
    </xdr:from>
    <xdr:to>
      <xdr:col>16</xdr:col>
      <xdr:colOff>856407</xdr:colOff>
      <xdr:row>37</xdr:row>
      <xdr:rowOff>132608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714353D8-8240-408E-9C8A-1D8013F8BA1E}"/>
            </a:ext>
          </a:extLst>
        </xdr:cNvPr>
        <xdr:cNvSpPr txBox="1"/>
      </xdr:nvSpPr>
      <xdr:spPr>
        <a:xfrm>
          <a:off x="8240732" y="9540413"/>
          <a:ext cx="8227150" cy="517245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</xdr:txBody>
    </xdr:sp>
    <xdr:clientData/>
  </xdr:twoCellAnchor>
  <xdr:twoCellAnchor>
    <xdr:from>
      <xdr:col>1</xdr:col>
      <xdr:colOff>10885</xdr:colOff>
      <xdr:row>60</xdr:row>
      <xdr:rowOff>118117</xdr:rowOff>
    </xdr:from>
    <xdr:to>
      <xdr:col>7</xdr:col>
      <xdr:colOff>940973</xdr:colOff>
      <xdr:row>61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3BD9AB2E-7D39-4C9B-B999-AF49D54E0A9E}"/>
            </a:ext>
          </a:extLst>
        </xdr:cNvPr>
        <xdr:cNvSpPr txBox="1"/>
      </xdr:nvSpPr>
      <xdr:spPr>
        <a:xfrm>
          <a:off x="134710" y="17158342"/>
          <a:ext cx="6978463" cy="3719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141</xdr:row>
      <xdr:rowOff>67237</xdr:rowOff>
    </xdr:from>
    <xdr:to>
      <xdr:col>17</xdr:col>
      <xdr:colOff>930089</xdr:colOff>
      <xdr:row>143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7204BB74-07F9-42C8-B5BD-07278603431F}"/>
            </a:ext>
          </a:extLst>
        </xdr:cNvPr>
        <xdr:cNvSpPr txBox="1"/>
      </xdr:nvSpPr>
      <xdr:spPr>
        <a:xfrm>
          <a:off x="89648" y="41196187"/>
          <a:ext cx="17309166" cy="6488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243</xdr:row>
      <xdr:rowOff>22411</xdr:rowOff>
    </xdr:from>
    <xdr:to>
      <xdr:col>17</xdr:col>
      <xdr:colOff>941294</xdr:colOff>
      <xdr:row>246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FAE32F52-8902-4C50-95D8-182C2141D96E}"/>
            </a:ext>
          </a:extLst>
        </xdr:cNvPr>
        <xdr:cNvSpPr txBox="1"/>
      </xdr:nvSpPr>
      <xdr:spPr>
        <a:xfrm>
          <a:off x="10315575" y="67345111"/>
          <a:ext cx="7084919" cy="12292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267843</xdr:colOff>
      <xdr:row>279</xdr:row>
      <xdr:rowOff>125918</xdr:rowOff>
    </xdr:from>
    <xdr:to>
      <xdr:col>13</xdr:col>
      <xdr:colOff>850964</xdr:colOff>
      <xdr:row>281</xdr:row>
      <xdr:rowOff>17659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9F40BF57-C2F4-4A51-97C4-5CF0469EF34F}"/>
            </a:ext>
          </a:extLst>
        </xdr:cNvPr>
        <xdr:cNvSpPr/>
      </xdr:nvSpPr>
      <xdr:spPr bwMode="auto">
        <a:xfrm rot="5400000">
          <a:off x="12634083" y="79085378"/>
          <a:ext cx="539441" cy="58312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104</xdr:row>
      <xdr:rowOff>356044</xdr:rowOff>
    </xdr:from>
    <xdr:to>
      <xdr:col>9</xdr:col>
      <xdr:colOff>22413</xdr:colOff>
      <xdr:row>106</xdr:row>
      <xdr:rowOff>295266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A7EB2ACD-D493-4C8F-8A6D-6BD5DB7E1E1F}"/>
            </a:ext>
          </a:extLst>
        </xdr:cNvPr>
        <xdr:cNvGrpSpPr/>
      </xdr:nvGrpSpPr>
      <xdr:grpSpPr>
        <a:xfrm>
          <a:off x="119063" y="32145732"/>
          <a:ext cx="8237725" cy="547763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C24C6205-5E03-441A-B3E6-0681E84F8AC0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57DDFD15-79B9-4E8D-B0A7-7330FBCB89A4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10</xdr:col>
      <xdr:colOff>307068</xdr:colOff>
      <xdr:row>104</xdr:row>
      <xdr:rowOff>331863</xdr:rowOff>
    </xdr:from>
    <xdr:to>
      <xdr:col>17</xdr:col>
      <xdr:colOff>46478</xdr:colOff>
      <xdr:row>135</xdr:row>
      <xdr:rowOff>183412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595A6DC1-79CE-47D8-8DD7-988D58ABC8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80682</xdr:colOff>
      <xdr:row>278</xdr:row>
      <xdr:rowOff>81090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FB4DD8E1-BF6E-4B1E-B4B9-643AB8E31533}"/>
            </a:ext>
          </a:extLst>
        </xdr:cNvPr>
        <xdr:cNvSpPr txBox="1"/>
      </xdr:nvSpPr>
      <xdr:spPr>
        <a:xfrm>
          <a:off x="12425082" y="78738540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89647</xdr:colOff>
      <xdr:row>201</xdr:row>
      <xdr:rowOff>67235</xdr:rowOff>
    </xdr:from>
    <xdr:to>
      <xdr:col>9</xdr:col>
      <xdr:colOff>11207</xdr:colOff>
      <xdr:row>202</xdr:row>
      <xdr:rowOff>238248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AD551CAC-3F07-42C7-94D1-D8E85FA1AE29}"/>
            </a:ext>
          </a:extLst>
        </xdr:cNvPr>
        <xdr:cNvGrpSpPr/>
      </xdr:nvGrpSpPr>
      <xdr:grpSpPr>
        <a:xfrm>
          <a:off x="89647" y="55325464"/>
          <a:ext cx="8255935" cy="448826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610C3ED7-81B9-429C-8DCD-83269F853EC7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D9C0AB04-47B3-4795-9109-4D31045BA9FE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295</xdr:row>
      <xdr:rowOff>8161</xdr:rowOff>
    </xdr:from>
    <xdr:to>
      <xdr:col>12</xdr:col>
      <xdr:colOff>32657</xdr:colOff>
      <xdr:row>296</xdr:row>
      <xdr:rowOff>156442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3E191149-73DB-48B9-8739-66A8926282EE}"/>
            </a:ext>
          </a:extLst>
        </xdr:cNvPr>
        <xdr:cNvGrpSpPr/>
      </xdr:nvGrpSpPr>
      <xdr:grpSpPr>
        <a:xfrm>
          <a:off x="119063" y="83351911"/>
          <a:ext cx="11079011" cy="399635"/>
          <a:chOff x="0" y="8335704"/>
          <a:chExt cx="10882638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BE491AF0-1E64-435D-B539-C88DCB409F60}"/>
              </a:ext>
            </a:extLst>
          </xdr:cNvPr>
          <xdr:cNvSpPr/>
        </xdr:nvSpPr>
        <xdr:spPr>
          <a:xfrm>
            <a:off x="1409961" y="8342581"/>
            <a:ext cx="9472677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76D1BDC4-6303-44EA-BA0B-D9133E1BF68D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91440</xdr:colOff>
      <xdr:row>73</xdr:row>
      <xdr:rowOff>213360</xdr:rowOff>
    </xdr:from>
    <xdr:to>
      <xdr:col>9</xdr:col>
      <xdr:colOff>9350</xdr:colOff>
      <xdr:row>74</xdr:row>
      <xdr:rowOff>236947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8641FB64-AB83-4099-8F92-B8E02317BFC9}"/>
            </a:ext>
          </a:extLst>
        </xdr:cNvPr>
        <xdr:cNvGrpSpPr/>
      </xdr:nvGrpSpPr>
      <xdr:grpSpPr>
        <a:xfrm>
          <a:off x="91440" y="21869506"/>
          <a:ext cx="8252285" cy="394004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A3623C36-A882-49A0-B0CD-36B14B458057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2D6AF2A7-2C52-4F7D-B3FD-16CDF5B7927E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304</xdr:row>
      <xdr:rowOff>20</xdr:rowOff>
    </xdr:from>
    <xdr:to>
      <xdr:col>12</xdr:col>
      <xdr:colOff>0</xdr:colOff>
      <xdr:row>305</xdr:row>
      <xdr:rowOff>169803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44848C01-3BEA-4138-AA47-5B10ECEA5253}"/>
            </a:ext>
          </a:extLst>
        </xdr:cNvPr>
        <xdr:cNvGrpSpPr/>
      </xdr:nvGrpSpPr>
      <xdr:grpSpPr>
        <a:xfrm>
          <a:off x="119063" y="85592728"/>
          <a:ext cx="11046354" cy="421138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BF2A952E-C4B2-4031-A990-7D668ECC0FAE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BC706AE9-B0AD-4032-A330-0983CD6EDB13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>
    <xdr:from>
      <xdr:col>2</xdr:col>
      <xdr:colOff>571499</xdr:colOff>
      <xdr:row>17</xdr:row>
      <xdr:rowOff>107156</xdr:rowOff>
    </xdr:from>
    <xdr:to>
      <xdr:col>8</xdr:col>
      <xdr:colOff>119061</xdr:colOff>
      <xdr:row>44</xdr:row>
      <xdr:rowOff>142874</xdr:rowOff>
    </xdr:to>
    <xdr:grpSp>
      <xdr:nvGrpSpPr>
        <xdr:cNvPr id="89" name="Grupo 88">
          <a:extLst>
            <a:ext uri="{FF2B5EF4-FFF2-40B4-BE49-F238E27FC236}">
              <a16:creationId xmlns:a16="http://schemas.microsoft.com/office/drawing/2014/main" id="{26BEF287-174B-4227-84F7-0FF03DCF2C10}"/>
            </a:ext>
          </a:extLst>
        </xdr:cNvPr>
        <xdr:cNvGrpSpPr/>
      </xdr:nvGrpSpPr>
      <xdr:grpSpPr>
        <a:xfrm>
          <a:off x="1695978" y="4684448"/>
          <a:ext cx="5672666" cy="7205926"/>
          <a:chOff x="5178955" y="540809"/>
          <a:chExt cx="4448070" cy="6416926"/>
        </a:xfrm>
      </xdr:grpSpPr>
      <xdr:sp macro="" textlink="">
        <xdr:nvSpPr>
          <xdr:cNvPr id="90" name="ShpHUC">
            <a:extLst>
              <a:ext uri="{FF2B5EF4-FFF2-40B4-BE49-F238E27FC236}">
                <a16:creationId xmlns:a16="http://schemas.microsoft.com/office/drawing/2014/main" id="{8CAD4196-9A75-48A9-9CB7-6015F3679A67}"/>
              </a:ext>
            </a:extLst>
          </xdr:cNvPr>
          <xdr:cNvSpPr/>
        </xdr:nvSpPr>
        <xdr:spPr>
          <a:xfrm>
            <a:off x="6691048" y="3404024"/>
            <a:ext cx="971550" cy="712470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1" name="ShpAMA">
            <a:extLst>
              <a:ext uri="{FF2B5EF4-FFF2-40B4-BE49-F238E27FC236}">
                <a16:creationId xmlns:a16="http://schemas.microsoft.com/office/drawing/2014/main" id="{EF44AB52-268F-4AE3-829E-25652F6326D2}"/>
              </a:ext>
            </a:extLst>
          </xdr:cNvPr>
          <xdr:cNvSpPr/>
        </xdr:nvSpPr>
        <xdr:spPr>
          <a:xfrm>
            <a:off x="6173013" y="1531204"/>
            <a:ext cx="545224" cy="141121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92" name="ShpANC">
            <a:extLst>
              <a:ext uri="{FF2B5EF4-FFF2-40B4-BE49-F238E27FC236}">
                <a16:creationId xmlns:a16="http://schemas.microsoft.com/office/drawing/2014/main" id="{363A56FC-FFB2-4F29-AA19-0A20170F45B6}"/>
              </a:ext>
            </a:extLst>
          </xdr:cNvPr>
          <xdr:cNvSpPr/>
        </xdr:nvSpPr>
        <xdr:spPr>
          <a:xfrm>
            <a:off x="6220552" y="3289022"/>
            <a:ext cx="666890" cy="92743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3" name="ShpAPU">
            <a:extLst>
              <a:ext uri="{FF2B5EF4-FFF2-40B4-BE49-F238E27FC236}">
                <a16:creationId xmlns:a16="http://schemas.microsoft.com/office/drawing/2014/main" id="{FAB94C4B-4C77-4F0F-AAD1-9E762C9F14CD}"/>
              </a:ext>
            </a:extLst>
          </xdr:cNvPr>
          <xdr:cNvSpPr/>
        </xdr:nvSpPr>
        <xdr:spPr>
          <a:xfrm>
            <a:off x="7869881" y="5073706"/>
            <a:ext cx="597492" cy="541591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4" name="ShpARE">
            <a:extLst>
              <a:ext uri="{FF2B5EF4-FFF2-40B4-BE49-F238E27FC236}">
                <a16:creationId xmlns:a16="http://schemas.microsoft.com/office/drawing/2014/main" id="{089B39CC-B5A8-467D-9E04-F475315EDE74}"/>
              </a:ext>
            </a:extLst>
          </xdr:cNvPr>
          <xdr:cNvSpPr/>
        </xdr:nvSpPr>
        <xdr:spPr>
          <a:xfrm>
            <a:off x="7458455" y="5570009"/>
            <a:ext cx="1414058" cy="912395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5" name="ShpAYA">
            <a:extLst>
              <a:ext uri="{FF2B5EF4-FFF2-40B4-BE49-F238E27FC236}">
                <a16:creationId xmlns:a16="http://schemas.microsoft.com/office/drawing/2014/main" id="{6CCFFC65-4E23-4C39-9DE0-457D6B3555C6}"/>
              </a:ext>
            </a:extLst>
          </xdr:cNvPr>
          <xdr:cNvSpPr/>
        </xdr:nvSpPr>
        <xdr:spPr>
          <a:xfrm>
            <a:off x="7438750" y="4707746"/>
            <a:ext cx="746960" cy="1173079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6" name="ShpCAJ">
            <a:extLst>
              <a:ext uri="{FF2B5EF4-FFF2-40B4-BE49-F238E27FC236}">
                <a16:creationId xmlns:a16="http://schemas.microsoft.com/office/drawing/2014/main" id="{D5702ECB-B790-4F08-A9C6-321DAB15ECAB}"/>
              </a:ext>
            </a:extLst>
          </xdr:cNvPr>
          <xdr:cNvSpPr/>
        </xdr:nvSpPr>
        <xdr:spPr>
          <a:xfrm>
            <a:off x="5947577" y="2105917"/>
            <a:ext cx="574101" cy="108284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7" name="ShpCAL">
            <a:extLst>
              <a:ext uri="{FF2B5EF4-FFF2-40B4-BE49-F238E27FC236}">
                <a16:creationId xmlns:a16="http://schemas.microsoft.com/office/drawing/2014/main" id="{B30CFC11-A967-44E4-BE29-1196B3F86894}"/>
              </a:ext>
            </a:extLst>
          </xdr:cNvPr>
          <xdr:cNvSpPr/>
        </xdr:nvSpPr>
        <xdr:spPr>
          <a:xfrm>
            <a:off x="6732367" y="4574377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8" name="ShpCUZ">
            <a:extLst>
              <a:ext uri="{FF2B5EF4-FFF2-40B4-BE49-F238E27FC236}">
                <a16:creationId xmlns:a16="http://schemas.microsoft.com/office/drawing/2014/main" id="{4F8FD1AD-93C2-4A72-B81D-1874E4524F2A}"/>
              </a:ext>
            </a:extLst>
          </xdr:cNvPr>
          <xdr:cNvSpPr/>
        </xdr:nvSpPr>
        <xdr:spPr>
          <a:xfrm>
            <a:off x="7850206" y="4383877"/>
            <a:ext cx="1199903" cy="1430547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9" name="ShpHUV">
            <a:extLst>
              <a:ext uri="{FF2B5EF4-FFF2-40B4-BE49-F238E27FC236}">
                <a16:creationId xmlns:a16="http://schemas.microsoft.com/office/drawing/2014/main" id="{003E81B9-3070-4CE0-BC38-76D4BF054104}"/>
              </a:ext>
            </a:extLst>
          </xdr:cNvPr>
          <xdr:cNvSpPr/>
        </xdr:nvSpPr>
        <xdr:spPr>
          <a:xfrm>
            <a:off x="7213944" y="4642669"/>
            <a:ext cx="496083" cy="740434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0" name="ShpICA">
            <a:extLst>
              <a:ext uri="{FF2B5EF4-FFF2-40B4-BE49-F238E27FC236}">
                <a16:creationId xmlns:a16="http://schemas.microsoft.com/office/drawing/2014/main" id="{E8F88371-D774-45C4-8D91-85684CD70351}"/>
              </a:ext>
            </a:extLst>
          </xdr:cNvPr>
          <xdr:cNvSpPr/>
        </xdr:nvSpPr>
        <xdr:spPr>
          <a:xfrm>
            <a:off x="6998348" y="5002106"/>
            <a:ext cx="578691" cy="823616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1" name="ShpJUN">
            <a:extLst>
              <a:ext uri="{FF2B5EF4-FFF2-40B4-BE49-F238E27FC236}">
                <a16:creationId xmlns:a16="http://schemas.microsoft.com/office/drawing/2014/main" id="{C35BDF20-7F32-4BD7-ADFF-15C49F9D2FAC}"/>
              </a:ext>
            </a:extLst>
          </xdr:cNvPr>
          <xdr:cNvSpPr/>
        </xdr:nvSpPr>
        <xdr:spPr>
          <a:xfrm>
            <a:off x="6969593" y="4199704"/>
            <a:ext cx="1035398" cy="680192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2" name="ShpLAL">
            <a:extLst>
              <a:ext uri="{FF2B5EF4-FFF2-40B4-BE49-F238E27FC236}">
                <a16:creationId xmlns:a16="http://schemas.microsoft.com/office/drawing/2014/main" id="{66F00ED5-6014-4686-9991-03F4F36C9C1C}"/>
              </a:ext>
            </a:extLst>
          </xdr:cNvPr>
          <xdr:cNvSpPr/>
        </xdr:nvSpPr>
        <xdr:spPr>
          <a:xfrm>
            <a:off x="5858254" y="2917386"/>
            <a:ext cx="990031" cy="686519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3" name="ShpLAM">
            <a:extLst>
              <a:ext uri="{FF2B5EF4-FFF2-40B4-BE49-F238E27FC236}">
                <a16:creationId xmlns:a16="http://schemas.microsoft.com/office/drawing/2014/main" id="{9369A70F-D0BE-472F-AE0E-7CC1432A2954}"/>
              </a:ext>
            </a:extLst>
          </xdr:cNvPr>
          <xdr:cNvSpPr/>
        </xdr:nvSpPr>
        <xdr:spPr>
          <a:xfrm>
            <a:off x="5545022" y="2442934"/>
            <a:ext cx="512187" cy="539457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4" name="ShpLIM">
            <a:extLst>
              <a:ext uri="{FF2B5EF4-FFF2-40B4-BE49-F238E27FC236}">
                <a16:creationId xmlns:a16="http://schemas.microsoft.com/office/drawing/2014/main" id="{88A96D71-4FAE-48C3-A634-38CA7B6AB21E}"/>
              </a:ext>
            </a:extLst>
          </xdr:cNvPr>
          <xdr:cNvSpPr/>
        </xdr:nvSpPr>
        <xdr:spPr>
          <a:xfrm>
            <a:off x="6483769" y="4060386"/>
            <a:ext cx="840510" cy="1033704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5" name="ShpLOR">
            <a:extLst>
              <a:ext uri="{FF2B5EF4-FFF2-40B4-BE49-F238E27FC236}">
                <a16:creationId xmlns:a16="http://schemas.microsoft.com/office/drawing/2014/main" id="{F5E0FBE0-C2B2-4FC4-8CE8-D6810A53C372}"/>
              </a:ext>
            </a:extLst>
          </xdr:cNvPr>
          <xdr:cNvSpPr/>
        </xdr:nvSpPr>
        <xdr:spPr>
          <a:xfrm>
            <a:off x="6510873" y="540809"/>
            <a:ext cx="2705896" cy="293985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6" name="ShpMAD">
            <a:extLst>
              <a:ext uri="{FF2B5EF4-FFF2-40B4-BE49-F238E27FC236}">
                <a16:creationId xmlns:a16="http://schemas.microsoft.com/office/drawing/2014/main" id="{E69477BD-EA6A-4E01-9C76-426B30C87792}"/>
              </a:ext>
            </a:extLst>
          </xdr:cNvPr>
          <xdr:cNvSpPr/>
        </xdr:nvSpPr>
        <xdr:spPr>
          <a:xfrm>
            <a:off x="8367508" y="3966537"/>
            <a:ext cx="1242093" cy="1162070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7" name="ShpMOQ">
            <a:extLst>
              <a:ext uri="{FF2B5EF4-FFF2-40B4-BE49-F238E27FC236}">
                <a16:creationId xmlns:a16="http://schemas.microsoft.com/office/drawing/2014/main" id="{1589ADCA-D881-403C-BF42-47D19BBCBD65}"/>
              </a:ext>
            </a:extLst>
          </xdr:cNvPr>
          <xdr:cNvSpPr/>
        </xdr:nvSpPr>
        <xdr:spPr>
          <a:xfrm>
            <a:off x="8645015" y="6033270"/>
            <a:ext cx="480336" cy="614796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8" name="ShpPAS">
            <a:extLst>
              <a:ext uri="{FF2B5EF4-FFF2-40B4-BE49-F238E27FC236}">
                <a16:creationId xmlns:a16="http://schemas.microsoft.com/office/drawing/2014/main" id="{CB47A048-32D7-449E-B692-CB39D1F15903}"/>
              </a:ext>
            </a:extLst>
          </xdr:cNvPr>
          <xdr:cNvSpPr/>
        </xdr:nvSpPr>
        <xdr:spPr>
          <a:xfrm>
            <a:off x="6888505" y="3840269"/>
            <a:ext cx="873681" cy="499780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9" name="ShpPIU">
            <a:extLst>
              <a:ext uri="{FF2B5EF4-FFF2-40B4-BE49-F238E27FC236}">
                <a16:creationId xmlns:a16="http://schemas.microsoft.com/office/drawing/2014/main" id="{3196695D-3BE3-41B7-8E63-334F6BBBAC40}"/>
              </a:ext>
            </a:extLst>
          </xdr:cNvPr>
          <xdr:cNvSpPr/>
        </xdr:nvSpPr>
        <xdr:spPr>
          <a:xfrm>
            <a:off x="5272299" y="1934997"/>
            <a:ext cx="724710" cy="796562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0" name="ShpPUN">
            <a:extLst>
              <a:ext uri="{FF2B5EF4-FFF2-40B4-BE49-F238E27FC236}">
                <a16:creationId xmlns:a16="http://schemas.microsoft.com/office/drawing/2014/main" id="{5DD31FC8-A4BC-4BA4-BB10-506028343935}"/>
              </a:ext>
            </a:extLst>
          </xdr:cNvPr>
          <xdr:cNvSpPr/>
        </xdr:nvSpPr>
        <xdr:spPr>
          <a:xfrm>
            <a:off x="8773639" y="5021369"/>
            <a:ext cx="780727" cy="1471520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1" name="ShpSAN">
            <a:extLst>
              <a:ext uri="{FF2B5EF4-FFF2-40B4-BE49-F238E27FC236}">
                <a16:creationId xmlns:a16="http://schemas.microsoft.com/office/drawing/2014/main" id="{119C405F-983B-40BC-8FA8-7A79E4478ACE}"/>
              </a:ext>
            </a:extLst>
          </xdr:cNvPr>
          <xdr:cNvSpPr/>
        </xdr:nvSpPr>
        <xdr:spPr>
          <a:xfrm>
            <a:off x="6507505" y="2388659"/>
            <a:ext cx="826486" cy="1116330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2" name="ShpTAC">
            <a:extLst>
              <a:ext uri="{FF2B5EF4-FFF2-40B4-BE49-F238E27FC236}">
                <a16:creationId xmlns:a16="http://schemas.microsoft.com/office/drawing/2014/main" id="{05817AE6-5150-4642-B184-8BAECB11ECAF}"/>
              </a:ext>
            </a:extLst>
          </xdr:cNvPr>
          <xdr:cNvSpPr/>
        </xdr:nvSpPr>
        <xdr:spPr>
          <a:xfrm>
            <a:off x="8740165" y="6335819"/>
            <a:ext cx="562057" cy="510778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3" name="ShpTUM">
            <a:extLst>
              <a:ext uri="{FF2B5EF4-FFF2-40B4-BE49-F238E27FC236}">
                <a16:creationId xmlns:a16="http://schemas.microsoft.com/office/drawing/2014/main" id="{EA4A20A9-0388-4BAF-A770-F869FBC6904B}"/>
              </a:ext>
            </a:extLst>
          </xdr:cNvPr>
          <xdr:cNvSpPr/>
        </xdr:nvSpPr>
        <xdr:spPr>
          <a:xfrm>
            <a:off x="5374507" y="1699049"/>
            <a:ext cx="323075" cy="266700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4" name="ShpUCA">
            <a:extLst>
              <a:ext uri="{FF2B5EF4-FFF2-40B4-BE49-F238E27FC236}">
                <a16:creationId xmlns:a16="http://schemas.microsoft.com/office/drawing/2014/main" id="{26FDE43E-E54F-444E-ABD5-048FAD622713}"/>
              </a:ext>
            </a:extLst>
          </xdr:cNvPr>
          <xdr:cNvSpPr/>
        </xdr:nvSpPr>
        <xdr:spPr>
          <a:xfrm>
            <a:off x="7147585" y="3055409"/>
            <a:ext cx="1863090" cy="1398395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SimANC">
            <a:extLst>
              <a:ext uri="{FF2B5EF4-FFF2-40B4-BE49-F238E27FC236}">
                <a16:creationId xmlns:a16="http://schemas.microsoft.com/office/drawing/2014/main" id="{DE282720-C189-4682-9565-105397A9AED1}"/>
              </a:ext>
            </a:extLst>
          </xdr:cNvPr>
          <xdr:cNvSpPr/>
        </xdr:nvSpPr>
        <xdr:spPr>
          <a:xfrm>
            <a:off x="6035065" y="3435652"/>
            <a:ext cx="922681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373</a:t>
            </a:r>
          </a:p>
        </xdr:txBody>
      </xdr:sp>
      <xdr:sp macro="" textlink="">
        <xdr:nvSpPr>
          <xdr:cNvPr id="116" name="SimAPU">
            <a:extLst>
              <a:ext uri="{FF2B5EF4-FFF2-40B4-BE49-F238E27FC236}">
                <a16:creationId xmlns:a16="http://schemas.microsoft.com/office/drawing/2014/main" id="{CF0A720A-1EB6-485E-A9B0-D2760E34C7AE}"/>
              </a:ext>
            </a:extLst>
          </xdr:cNvPr>
          <xdr:cNvSpPr/>
        </xdr:nvSpPr>
        <xdr:spPr>
          <a:xfrm>
            <a:off x="7829321" y="5040293"/>
            <a:ext cx="720000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118</a:t>
            </a:r>
          </a:p>
        </xdr:txBody>
      </xdr:sp>
      <xdr:sp macro="" textlink="">
        <xdr:nvSpPr>
          <xdr:cNvPr id="117" name="SimARE">
            <a:extLst>
              <a:ext uri="{FF2B5EF4-FFF2-40B4-BE49-F238E27FC236}">
                <a16:creationId xmlns:a16="http://schemas.microsoft.com/office/drawing/2014/main" id="{A6E9618E-11FB-4B2F-940F-309575396FBF}"/>
              </a:ext>
            </a:extLst>
          </xdr:cNvPr>
          <xdr:cNvSpPr/>
        </xdr:nvSpPr>
        <xdr:spPr>
          <a:xfrm>
            <a:off x="8054365" y="5845148"/>
            <a:ext cx="814129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     406</a:t>
            </a:r>
          </a:p>
        </xdr:txBody>
      </xdr:sp>
      <xdr:sp macro="" textlink="">
        <xdr:nvSpPr>
          <xdr:cNvPr id="118" name="SimAYA">
            <a:extLst>
              <a:ext uri="{FF2B5EF4-FFF2-40B4-BE49-F238E27FC236}">
                <a16:creationId xmlns:a16="http://schemas.microsoft.com/office/drawing/2014/main" id="{E2B154E5-01B2-435A-83DD-57C05D86B1D4}"/>
              </a:ext>
            </a:extLst>
          </xdr:cNvPr>
          <xdr:cNvSpPr/>
        </xdr:nvSpPr>
        <xdr:spPr>
          <a:xfrm>
            <a:off x="7385935" y="5281741"/>
            <a:ext cx="693646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     261</a:t>
            </a:r>
          </a:p>
        </xdr:txBody>
      </xdr:sp>
      <xdr:sp macro="" textlink="">
        <xdr:nvSpPr>
          <xdr:cNvPr id="119" name="SimCAJ">
            <a:extLst>
              <a:ext uri="{FF2B5EF4-FFF2-40B4-BE49-F238E27FC236}">
                <a16:creationId xmlns:a16="http://schemas.microsoft.com/office/drawing/2014/main" id="{B7BF5642-A2F8-4506-BCA9-75BB228F7E57}"/>
              </a:ext>
            </a:extLst>
          </xdr:cNvPr>
          <xdr:cNvSpPr/>
        </xdr:nvSpPr>
        <xdr:spPr>
          <a:xfrm>
            <a:off x="5797208" y="2397983"/>
            <a:ext cx="799832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228</a:t>
            </a:r>
          </a:p>
        </xdr:txBody>
      </xdr:sp>
      <xdr:sp macro="" textlink="">
        <xdr:nvSpPr>
          <xdr:cNvPr id="120" name="SimCAL">
            <a:extLst>
              <a:ext uri="{FF2B5EF4-FFF2-40B4-BE49-F238E27FC236}">
                <a16:creationId xmlns:a16="http://schemas.microsoft.com/office/drawing/2014/main" id="{9C682F14-377E-406A-8319-864DD39F704C}"/>
              </a:ext>
            </a:extLst>
          </xdr:cNvPr>
          <xdr:cNvSpPr/>
        </xdr:nvSpPr>
        <xdr:spPr>
          <a:xfrm>
            <a:off x="6225906" y="4423093"/>
            <a:ext cx="720000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198</a:t>
            </a:r>
          </a:p>
        </xdr:txBody>
      </xdr:sp>
      <xdr:sp macro="" textlink="">
        <xdr:nvSpPr>
          <xdr:cNvPr id="121" name="SimCUZ">
            <a:extLst>
              <a:ext uri="{FF2B5EF4-FFF2-40B4-BE49-F238E27FC236}">
                <a16:creationId xmlns:a16="http://schemas.microsoft.com/office/drawing/2014/main" id="{96DF4272-1268-4FE0-8ED0-F05B116BCBA2}"/>
              </a:ext>
            </a:extLst>
          </xdr:cNvPr>
          <xdr:cNvSpPr/>
        </xdr:nvSpPr>
        <xdr:spPr>
          <a:xfrm>
            <a:off x="7968664" y="4717232"/>
            <a:ext cx="876276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488</a:t>
            </a:r>
          </a:p>
        </xdr:txBody>
      </xdr:sp>
      <xdr:sp macro="" textlink="">
        <xdr:nvSpPr>
          <xdr:cNvPr id="122" name="SimHUV">
            <a:extLst>
              <a:ext uri="{FF2B5EF4-FFF2-40B4-BE49-F238E27FC236}">
                <a16:creationId xmlns:a16="http://schemas.microsoft.com/office/drawing/2014/main" id="{2F9A7168-802B-472B-B352-A85648EFD219}"/>
              </a:ext>
            </a:extLst>
          </xdr:cNvPr>
          <xdr:cNvSpPr/>
        </xdr:nvSpPr>
        <xdr:spPr>
          <a:xfrm>
            <a:off x="6997089" y="4639496"/>
            <a:ext cx="911041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126</a:t>
            </a:r>
          </a:p>
        </xdr:txBody>
      </xdr:sp>
      <xdr:sp macro="" textlink="">
        <xdr:nvSpPr>
          <xdr:cNvPr id="123" name="SimHUC">
            <a:extLst>
              <a:ext uri="{FF2B5EF4-FFF2-40B4-BE49-F238E27FC236}">
                <a16:creationId xmlns:a16="http://schemas.microsoft.com/office/drawing/2014/main" id="{D3BEE090-BB76-4562-B822-6C5F7B861F1C}"/>
              </a:ext>
            </a:extLst>
          </xdr:cNvPr>
          <xdr:cNvSpPr/>
        </xdr:nvSpPr>
        <xdr:spPr>
          <a:xfrm>
            <a:off x="6731413" y="3532818"/>
            <a:ext cx="720000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199</a:t>
            </a:r>
          </a:p>
        </xdr:txBody>
      </xdr:sp>
      <xdr:sp macro="" textlink="">
        <xdr:nvSpPr>
          <xdr:cNvPr id="124" name="SimICA">
            <a:extLst>
              <a:ext uri="{FF2B5EF4-FFF2-40B4-BE49-F238E27FC236}">
                <a16:creationId xmlns:a16="http://schemas.microsoft.com/office/drawing/2014/main" id="{9638F1E1-A13E-4614-ABD5-A98FB36D91C2}"/>
              </a:ext>
            </a:extLst>
          </xdr:cNvPr>
          <xdr:cNvSpPr/>
        </xdr:nvSpPr>
        <xdr:spPr>
          <a:xfrm>
            <a:off x="6876553" y="5092051"/>
            <a:ext cx="720000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248</a:t>
            </a:r>
          </a:p>
        </xdr:txBody>
      </xdr:sp>
      <xdr:sp macro="" textlink="">
        <xdr:nvSpPr>
          <xdr:cNvPr id="125" name="SimJUN">
            <a:extLst>
              <a:ext uri="{FF2B5EF4-FFF2-40B4-BE49-F238E27FC236}">
                <a16:creationId xmlns:a16="http://schemas.microsoft.com/office/drawing/2014/main" id="{D8D1F464-3795-4D35-B631-AAEE34FF894C}"/>
              </a:ext>
            </a:extLst>
          </xdr:cNvPr>
          <xdr:cNvSpPr/>
        </xdr:nvSpPr>
        <xdr:spPr>
          <a:xfrm>
            <a:off x="7013338" y="4140765"/>
            <a:ext cx="936252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329</a:t>
            </a:r>
          </a:p>
        </xdr:txBody>
      </xdr:sp>
      <xdr:sp macro="" textlink="">
        <xdr:nvSpPr>
          <xdr:cNvPr id="126" name="SimLAL">
            <a:extLst>
              <a:ext uri="{FF2B5EF4-FFF2-40B4-BE49-F238E27FC236}">
                <a16:creationId xmlns:a16="http://schemas.microsoft.com/office/drawing/2014/main" id="{BD2167C1-458D-491C-A983-64FE56348EB7}"/>
              </a:ext>
            </a:extLst>
          </xdr:cNvPr>
          <xdr:cNvSpPr/>
        </xdr:nvSpPr>
        <xdr:spPr>
          <a:xfrm>
            <a:off x="5739790" y="2999488"/>
            <a:ext cx="884945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285</a:t>
            </a:r>
          </a:p>
        </xdr:txBody>
      </xdr:sp>
      <xdr:sp macro="" textlink="">
        <xdr:nvSpPr>
          <xdr:cNvPr id="127" name="SimLAM">
            <a:extLst>
              <a:ext uri="{FF2B5EF4-FFF2-40B4-BE49-F238E27FC236}">
                <a16:creationId xmlns:a16="http://schemas.microsoft.com/office/drawing/2014/main" id="{A5B55078-4528-45A6-90DA-9E9DFDDEAC9D}"/>
              </a:ext>
            </a:extLst>
          </xdr:cNvPr>
          <xdr:cNvSpPr/>
        </xdr:nvSpPr>
        <xdr:spPr>
          <a:xfrm>
            <a:off x="5178955" y="2494435"/>
            <a:ext cx="913941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208</a:t>
            </a:r>
          </a:p>
        </xdr:txBody>
      </xdr:sp>
      <xdr:sp macro="" textlink="">
        <xdr:nvSpPr>
          <xdr:cNvPr id="128" name="SimLIM">
            <a:extLst>
              <a:ext uri="{FF2B5EF4-FFF2-40B4-BE49-F238E27FC236}">
                <a16:creationId xmlns:a16="http://schemas.microsoft.com/office/drawing/2014/main" id="{49C7748B-07E0-460E-AF96-CBD24600B29F}"/>
              </a:ext>
            </a:extLst>
          </xdr:cNvPr>
          <xdr:cNvSpPr/>
        </xdr:nvSpPr>
        <xdr:spPr>
          <a:xfrm>
            <a:off x="6523690" y="4236639"/>
            <a:ext cx="720000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986</a:t>
            </a:r>
          </a:p>
        </xdr:txBody>
      </xdr:sp>
      <xdr:sp macro="" textlink="">
        <xdr:nvSpPr>
          <xdr:cNvPr id="129" name="SimAMA">
            <a:extLst>
              <a:ext uri="{FF2B5EF4-FFF2-40B4-BE49-F238E27FC236}">
                <a16:creationId xmlns:a16="http://schemas.microsoft.com/office/drawing/2014/main" id="{A8E5B3F5-0EAA-45C3-BDFC-28D7B023F266}"/>
              </a:ext>
            </a:extLst>
          </xdr:cNvPr>
          <xdr:cNvSpPr/>
        </xdr:nvSpPr>
        <xdr:spPr>
          <a:xfrm>
            <a:off x="6012849" y="1793355"/>
            <a:ext cx="720000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224</a:t>
            </a:r>
          </a:p>
        </xdr:txBody>
      </xdr:sp>
      <xdr:sp macro="" textlink="">
        <xdr:nvSpPr>
          <xdr:cNvPr id="130" name="SimLOR">
            <a:extLst>
              <a:ext uri="{FF2B5EF4-FFF2-40B4-BE49-F238E27FC236}">
                <a16:creationId xmlns:a16="http://schemas.microsoft.com/office/drawing/2014/main" id="{ADC14653-37B8-4EA6-B0F2-14CEE1C6B004}"/>
              </a:ext>
            </a:extLst>
          </xdr:cNvPr>
          <xdr:cNvSpPr/>
        </xdr:nvSpPr>
        <xdr:spPr>
          <a:xfrm>
            <a:off x="7155652" y="1590254"/>
            <a:ext cx="928691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170</a:t>
            </a:r>
          </a:p>
        </xdr:txBody>
      </xdr:sp>
      <xdr:sp macro="" textlink="">
        <xdr:nvSpPr>
          <xdr:cNvPr id="131" name="SimMAD">
            <a:extLst>
              <a:ext uri="{FF2B5EF4-FFF2-40B4-BE49-F238E27FC236}">
                <a16:creationId xmlns:a16="http://schemas.microsoft.com/office/drawing/2014/main" id="{5C9AD997-FB74-4F53-BC55-FF8FB842936F}"/>
              </a:ext>
            </a:extLst>
          </xdr:cNvPr>
          <xdr:cNvSpPr/>
        </xdr:nvSpPr>
        <xdr:spPr>
          <a:xfrm>
            <a:off x="8509763" y="4306574"/>
            <a:ext cx="941049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37</a:t>
            </a:r>
          </a:p>
        </xdr:txBody>
      </xdr:sp>
      <xdr:sp macro="" textlink="">
        <xdr:nvSpPr>
          <xdr:cNvPr id="132" name="SimMOQ">
            <a:extLst>
              <a:ext uri="{FF2B5EF4-FFF2-40B4-BE49-F238E27FC236}">
                <a16:creationId xmlns:a16="http://schemas.microsoft.com/office/drawing/2014/main" id="{DFFF94BF-652D-4776-957C-AA9B5D625697}"/>
              </a:ext>
            </a:extLst>
          </xdr:cNvPr>
          <xdr:cNvSpPr/>
        </xdr:nvSpPr>
        <xdr:spPr>
          <a:xfrm>
            <a:off x="8436339" y="6018749"/>
            <a:ext cx="707501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</a:t>
            </a:r>
          </a:p>
        </xdr:txBody>
      </xdr:sp>
      <xdr:sp macro="" textlink="">
        <xdr:nvSpPr>
          <xdr:cNvPr id="133" name="SimPAS">
            <a:extLst>
              <a:ext uri="{FF2B5EF4-FFF2-40B4-BE49-F238E27FC236}">
                <a16:creationId xmlns:a16="http://schemas.microsoft.com/office/drawing/2014/main" id="{4984E549-04ED-4898-A6BC-2B67F37EB1A9}"/>
              </a:ext>
            </a:extLst>
          </xdr:cNvPr>
          <xdr:cNvSpPr/>
        </xdr:nvSpPr>
        <xdr:spPr>
          <a:xfrm>
            <a:off x="7015019" y="3727145"/>
            <a:ext cx="772646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139</a:t>
            </a:r>
          </a:p>
        </xdr:txBody>
      </xdr:sp>
      <xdr:sp macro="" textlink="">
        <xdr:nvSpPr>
          <xdr:cNvPr id="134" name="SimPIU">
            <a:extLst>
              <a:ext uri="{FF2B5EF4-FFF2-40B4-BE49-F238E27FC236}">
                <a16:creationId xmlns:a16="http://schemas.microsoft.com/office/drawing/2014/main" id="{9A026E71-385C-40C8-B196-A7C10440C0F5}"/>
              </a:ext>
            </a:extLst>
          </xdr:cNvPr>
          <xdr:cNvSpPr/>
        </xdr:nvSpPr>
        <xdr:spPr>
          <a:xfrm>
            <a:off x="5222340" y="1935283"/>
            <a:ext cx="720542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269</a:t>
            </a:r>
          </a:p>
        </xdr:txBody>
      </xdr:sp>
      <xdr:sp macro="" textlink="">
        <xdr:nvSpPr>
          <xdr:cNvPr id="135" name="SimPUN">
            <a:extLst>
              <a:ext uri="{FF2B5EF4-FFF2-40B4-BE49-F238E27FC236}">
                <a16:creationId xmlns:a16="http://schemas.microsoft.com/office/drawing/2014/main" id="{B855768D-4F48-4FAD-8016-89E992F655C0}"/>
              </a:ext>
            </a:extLst>
          </xdr:cNvPr>
          <xdr:cNvSpPr/>
        </xdr:nvSpPr>
        <xdr:spPr>
          <a:xfrm>
            <a:off x="8649762" y="5352307"/>
            <a:ext cx="977263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180</a:t>
            </a:r>
          </a:p>
        </xdr:txBody>
      </xdr:sp>
      <xdr:sp macro="" textlink="">
        <xdr:nvSpPr>
          <xdr:cNvPr id="136" name="SimSAN">
            <a:extLst>
              <a:ext uri="{FF2B5EF4-FFF2-40B4-BE49-F238E27FC236}">
                <a16:creationId xmlns:a16="http://schemas.microsoft.com/office/drawing/2014/main" id="{B6DDD1DB-6E85-40A6-A34C-0739F951C72D}"/>
              </a:ext>
            </a:extLst>
          </xdr:cNvPr>
          <xdr:cNvSpPr/>
        </xdr:nvSpPr>
        <xdr:spPr>
          <a:xfrm>
            <a:off x="6462033" y="2653709"/>
            <a:ext cx="720000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473</a:t>
            </a:r>
          </a:p>
        </xdr:txBody>
      </xdr:sp>
      <xdr:sp macro="" textlink="">
        <xdr:nvSpPr>
          <xdr:cNvPr id="137" name="SimTUM">
            <a:extLst>
              <a:ext uri="{FF2B5EF4-FFF2-40B4-BE49-F238E27FC236}">
                <a16:creationId xmlns:a16="http://schemas.microsoft.com/office/drawing/2014/main" id="{96A03874-819F-4067-8117-1DC86DCCFD8E}"/>
              </a:ext>
            </a:extLst>
          </xdr:cNvPr>
          <xdr:cNvSpPr/>
        </xdr:nvSpPr>
        <xdr:spPr>
          <a:xfrm>
            <a:off x="5194423" y="1400174"/>
            <a:ext cx="717618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116</a:t>
            </a:r>
          </a:p>
        </xdr:txBody>
      </xdr:sp>
      <xdr:sp macro="" textlink="">
        <xdr:nvSpPr>
          <xdr:cNvPr id="138" name="SimUCA">
            <a:extLst>
              <a:ext uri="{FF2B5EF4-FFF2-40B4-BE49-F238E27FC236}">
                <a16:creationId xmlns:a16="http://schemas.microsoft.com/office/drawing/2014/main" id="{C8EC53FE-47AB-4820-9B89-82318FF1471A}"/>
              </a:ext>
            </a:extLst>
          </xdr:cNvPr>
          <xdr:cNvSpPr/>
        </xdr:nvSpPr>
        <xdr:spPr>
          <a:xfrm>
            <a:off x="7575727" y="3564734"/>
            <a:ext cx="720000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40</a:t>
            </a:r>
          </a:p>
        </xdr:txBody>
      </xdr:sp>
      <xdr:sp macro="" textlink="">
        <xdr:nvSpPr>
          <xdr:cNvPr id="139" name="SimTAC">
            <a:extLst>
              <a:ext uri="{FF2B5EF4-FFF2-40B4-BE49-F238E27FC236}">
                <a16:creationId xmlns:a16="http://schemas.microsoft.com/office/drawing/2014/main" id="{90402054-1C7C-4F73-A878-9B81AAF445C8}"/>
              </a:ext>
            </a:extLst>
          </xdr:cNvPr>
          <xdr:cNvSpPr/>
        </xdr:nvSpPr>
        <xdr:spPr>
          <a:xfrm>
            <a:off x="8634148" y="6287104"/>
            <a:ext cx="723175" cy="67063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130</a:t>
            </a:r>
          </a:p>
        </xdr:txBody>
      </xdr:sp>
    </xdr:grpSp>
    <xdr:clientData/>
  </xdr:twoCellAnchor>
  <xdr:twoCellAnchor>
    <xdr:from>
      <xdr:col>11</xdr:col>
      <xdr:colOff>130969</xdr:colOff>
      <xdr:row>203</xdr:row>
      <xdr:rowOff>261938</xdr:rowOff>
    </xdr:from>
    <xdr:to>
      <xdr:col>16</xdr:col>
      <xdr:colOff>797718</xdr:colOff>
      <xdr:row>230</xdr:row>
      <xdr:rowOff>59531</xdr:rowOff>
    </xdr:to>
    <xdr:grpSp>
      <xdr:nvGrpSpPr>
        <xdr:cNvPr id="140" name="Grupo 139">
          <a:extLst>
            <a:ext uri="{FF2B5EF4-FFF2-40B4-BE49-F238E27FC236}">
              <a16:creationId xmlns:a16="http://schemas.microsoft.com/office/drawing/2014/main" id="{30B4FE15-9185-4B10-B2EB-F9E0C8657AA1}"/>
            </a:ext>
          </a:extLst>
        </xdr:cNvPr>
        <xdr:cNvGrpSpPr/>
      </xdr:nvGrpSpPr>
      <xdr:grpSpPr>
        <a:xfrm>
          <a:off x="10436490" y="56075792"/>
          <a:ext cx="5971645" cy="7364677"/>
          <a:chOff x="5153055" y="534005"/>
          <a:chExt cx="4462789" cy="6246490"/>
        </a:xfrm>
      </xdr:grpSpPr>
      <xdr:sp macro="" textlink="">
        <xdr:nvSpPr>
          <xdr:cNvPr id="141" name="ShpHUC">
            <a:extLst>
              <a:ext uri="{FF2B5EF4-FFF2-40B4-BE49-F238E27FC236}">
                <a16:creationId xmlns:a16="http://schemas.microsoft.com/office/drawing/2014/main" id="{22AC0DBB-9C48-4472-AF6A-F29D1DD6DCF0}"/>
              </a:ext>
            </a:extLst>
          </xdr:cNvPr>
          <xdr:cNvSpPr/>
        </xdr:nvSpPr>
        <xdr:spPr>
          <a:xfrm>
            <a:off x="6682544" y="3346194"/>
            <a:ext cx="974952" cy="698863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AMA">
            <a:extLst>
              <a:ext uri="{FF2B5EF4-FFF2-40B4-BE49-F238E27FC236}">
                <a16:creationId xmlns:a16="http://schemas.microsoft.com/office/drawing/2014/main" id="{BF398D48-172C-40D3-979F-D78C96F606D5}"/>
              </a:ext>
            </a:extLst>
          </xdr:cNvPr>
          <xdr:cNvSpPr/>
        </xdr:nvSpPr>
        <xdr:spPr>
          <a:xfrm>
            <a:off x="6161107" y="1503990"/>
            <a:ext cx="548626" cy="1387406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143" name="ShpANC">
            <a:extLst>
              <a:ext uri="{FF2B5EF4-FFF2-40B4-BE49-F238E27FC236}">
                <a16:creationId xmlns:a16="http://schemas.microsoft.com/office/drawing/2014/main" id="{108084EB-62C0-4C07-9934-9A7F772BE8AF}"/>
              </a:ext>
            </a:extLst>
          </xdr:cNvPr>
          <xdr:cNvSpPr/>
        </xdr:nvSpPr>
        <xdr:spPr>
          <a:xfrm>
            <a:off x="6208646" y="3231192"/>
            <a:ext cx="670292" cy="910425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APU">
            <a:extLst>
              <a:ext uri="{FF2B5EF4-FFF2-40B4-BE49-F238E27FC236}">
                <a16:creationId xmlns:a16="http://schemas.microsoft.com/office/drawing/2014/main" id="{6B7478EB-31B9-4979-9C9A-AD7936248EC6}"/>
              </a:ext>
            </a:extLst>
          </xdr:cNvPr>
          <xdr:cNvSpPr/>
        </xdr:nvSpPr>
        <xdr:spPr>
          <a:xfrm>
            <a:off x="7864779" y="4985260"/>
            <a:ext cx="600893" cy="531385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ARE">
            <a:extLst>
              <a:ext uri="{FF2B5EF4-FFF2-40B4-BE49-F238E27FC236}">
                <a16:creationId xmlns:a16="http://schemas.microsoft.com/office/drawing/2014/main" id="{F7A00C51-2754-4504-B81D-36CBF601ACA9}"/>
              </a:ext>
            </a:extLst>
          </xdr:cNvPr>
          <xdr:cNvSpPr/>
        </xdr:nvSpPr>
        <xdr:spPr>
          <a:xfrm>
            <a:off x="7453353" y="5471357"/>
            <a:ext cx="1420861" cy="895386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hpAYA">
            <a:extLst>
              <a:ext uri="{FF2B5EF4-FFF2-40B4-BE49-F238E27FC236}">
                <a16:creationId xmlns:a16="http://schemas.microsoft.com/office/drawing/2014/main" id="{204B02F5-7923-4079-8BE1-56B114EFB2F6}"/>
              </a:ext>
            </a:extLst>
          </xdr:cNvPr>
          <xdr:cNvSpPr/>
        </xdr:nvSpPr>
        <xdr:spPr>
          <a:xfrm>
            <a:off x="7433648" y="4626103"/>
            <a:ext cx="750361" cy="1152668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7" name="ShpCAJ">
            <a:extLst>
              <a:ext uri="{FF2B5EF4-FFF2-40B4-BE49-F238E27FC236}">
                <a16:creationId xmlns:a16="http://schemas.microsoft.com/office/drawing/2014/main" id="{28E91360-EEC2-4CDE-8350-0CF6526CBFE1}"/>
              </a:ext>
            </a:extLst>
          </xdr:cNvPr>
          <xdr:cNvSpPr/>
        </xdr:nvSpPr>
        <xdr:spPr>
          <a:xfrm>
            <a:off x="5935671" y="2068497"/>
            <a:ext cx="577503" cy="1065833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8" name="ShpCAL">
            <a:extLst>
              <a:ext uri="{FF2B5EF4-FFF2-40B4-BE49-F238E27FC236}">
                <a16:creationId xmlns:a16="http://schemas.microsoft.com/office/drawing/2014/main" id="{08D9C9AE-EDE1-4B36-B755-BE5FE3BB3661}"/>
              </a:ext>
            </a:extLst>
          </xdr:cNvPr>
          <xdr:cNvSpPr/>
        </xdr:nvSpPr>
        <xdr:spPr>
          <a:xfrm>
            <a:off x="6723863" y="4492734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9" name="ShpCUZ">
            <a:extLst>
              <a:ext uri="{FF2B5EF4-FFF2-40B4-BE49-F238E27FC236}">
                <a16:creationId xmlns:a16="http://schemas.microsoft.com/office/drawing/2014/main" id="{78CAF87C-08FB-4F7D-9D60-8E0631EC1F47}"/>
              </a:ext>
            </a:extLst>
          </xdr:cNvPr>
          <xdr:cNvSpPr/>
        </xdr:nvSpPr>
        <xdr:spPr>
          <a:xfrm>
            <a:off x="7845104" y="4305636"/>
            <a:ext cx="1206706" cy="1406734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0" name="ShpHUV">
            <a:extLst>
              <a:ext uri="{FF2B5EF4-FFF2-40B4-BE49-F238E27FC236}">
                <a16:creationId xmlns:a16="http://schemas.microsoft.com/office/drawing/2014/main" id="{690EEF7D-E0CD-40F0-B37C-70AA7DD10312}"/>
              </a:ext>
            </a:extLst>
          </xdr:cNvPr>
          <xdr:cNvSpPr/>
        </xdr:nvSpPr>
        <xdr:spPr>
          <a:xfrm>
            <a:off x="7205440" y="4561026"/>
            <a:ext cx="499485" cy="726827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1" name="ShpICA">
            <a:extLst>
              <a:ext uri="{FF2B5EF4-FFF2-40B4-BE49-F238E27FC236}">
                <a16:creationId xmlns:a16="http://schemas.microsoft.com/office/drawing/2014/main" id="{E2A88075-9154-4036-971A-35347F162470}"/>
              </a:ext>
            </a:extLst>
          </xdr:cNvPr>
          <xdr:cNvSpPr/>
        </xdr:nvSpPr>
        <xdr:spPr>
          <a:xfrm>
            <a:off x="6989844" y="4913660"/>
            <a:ext cx="582093" cy="810008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2" name="ShpJUN">
            <a:extLst>
              <a:ext uri="{FF2B5EF4-FFF2-40B4-BE49-F238E27FC236}">
                <a16:creationId xmlns:a16="http://schemas.microsoft.com/office/drawing/2014/main" id="{8A74265D-0850-4F42-96B3-11E4FB4E72A2}"/>
              </a:ext>
            </a:extLst>
          </xdr:cNvPr>
          <xdr:cNvSpPr/>
        </xdr:nvSpPr>
        <xdr:spPr>
          <a:xfrm>
            <a:off x="6961089" y="4124865"/>
            <a:ext cx="1038800" cy="669986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3" name="ShpLAL">
            <a:extLst>
              <a:ext uri="{FF2B5EF4-FFF2-40B4-BE49-F238E27FC236}">
                <a16:creationId xmlns:a16="http://schemas.microsoft.com/office/drawing/2014/main" id="{3A8BBA8D-A8B9-4B65-AAB7-1888383ADF01}"/>
              </a:ext>
            </a:extLst>
          </xdr:cNvPr>
          <xdr:cNvSpPr/>
        </xdr:nvSpPr>
        <xdr:spPr>
          <a:xfrm>
            <a:off x="5846348" y="2866359"/>
            <a:ext cx="993433" cy="676314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4" name="ShpLAM">
            <a:extLst>
              <a:ext uri="{FF2B5EF4-FFF2-40B4-BE49-F238E27FC236}">
                <a16:creationId xmlns:a16="http://schemas.microsoft.com/office/drawing/2014/main" id="{C0B697FC-4111-41B9-AF03-B6B4466E0F99}"/>
              </a:ext>
            </a:extLst>
          </xdr:cNvPr>
          <xdr:cNvSpPr/>
        </xdr:nvSpPr>
        <xdr:spPr>
          <a:xfrm>
            <a:off x="5538218" y="2402113"/>
            <a:ext cx="507085" cy="529251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5" name="ShpLIM">
            <a:extLst>
              <a:ext uri="{FF2B5EF4-FFF2-40B4-BE49-F238E27FC236}">
                <a16:creationId xmlns:a16="http://schemas.microsoft.com/office/drawing/2014/main" id="{BFB3C42A-5EA7-40D3-AAD3-BCE7EAD91553}"/>
              </a:ext>
            </a:extLst>
          </xdr:cNvPr>
          <xdr:cNvSpPr/>
        </xdr:nvSpPr>
        <xdr:spPr>
          <a:xfrm>
            <a:off x="6471863" y="3988949"/>
            <a:ext cx="847314" cy="1016695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6" name="ShpLOR">
            <a:extLst>
              <a:ext uri="{FF2B5EF4-FFF2-40B4-BE49-F238E27FC236}">
                <a16:creationId xmlns:a16="http://schemas.microsoft.com/office/drawing/2014/main" id="{EDEFC4D8-BB69-43D6-9375-CB8C5875579F}"/>
              </a:ext>
            </a:extLst>
          </xdr:cNvPr>
          <xdr:cNvSpPr/>
        </xdr:nvSpPr>
        <xdr:spPr>
          <a:xfrm>
            <a:off x="6502369" y="534005"/>
            <a:ext cx="2716101" cy="2885429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7" name="ShpMAD">
            <a:extLst>
              <a:ext uri="{FF2B5EF4-FFF2-40B4-BE49-F238E27FC236}">
                <a16:creationId xmlns:a16="http://schemas.microsoft.com/office/drawing/2014/main" id="{546DA1E1-8AAD-4AE0-A10C-8C3D0EB94C45}"/>
              </a:ext>
            </a:extLst>
          </xdr:cNvPr>
          <xdr:cNvSpPr/>
        </xdr:nvSpPr>
        <xdr:spPr>
          <a:xfrm>
            <a:off x="8365807" y="3898501"/>
            <a:ext cx="1242093" cy="1141660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8" name="ShpMOQ">
            <a:extLst>
              <a:ext uri="{FF2B5EF4-FFF2-40B4-BE49-F238E27FC236}">
                <a16:creationId xmlns:a16="http://schemas.microsoft.com/office/drawing/2014/main" id="{00A86E4A-2F61-406C-9E3E-27FB2C338A0E}"/>
              </a:ext>
            </a:extLst>
          </xdr:cNvPr>
          <xdr:cNvSpPr/>
        </xdr:nvSpPr>
        <xdr:spPr>
          <a:xfrm>
            <a:off x="8643314" y="5927815"/>
            <a:ext cx="483738" cy="604590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9" name="ShpPAS">
            <a:extLst>
              <a:ext uri="{FF2B5EF4-FFF2-40B4-BE49-F238E27FC236}">
                <a16:creationId xmlns:a16="http://schemas.microsoft.com/office/drawing/2014/main" id="{36734AF0-B002-4CCA-981A-BF59A5D13C62}"/>
              </a:ext>
            </a:extLst>
          </xdr:cNvPr>
          <xdr:cNvSpPr/>
        </xdr:nvSpPr>
        <xdr:spPr>
          <a:xfrm>
            <a:off x="6880001" y="3762878"/>
            <a:ext cx="877083" cy="492977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0" name="ShpPIU">
            <a:extLst>
              <a:ext uri="{FF2B5EF4-FFF2-40B4-BE49-F238E27FC236}">
                <a16:creationId xmlns:a16="http://schemas.microsoft.com/office/drawing/2014/main" id="{D5624F48-AE5A-4A97-BEDC-BA00AA2FE680}"/>
              </a:ext>
            </a:extLst>
          </xdr:cNvPr>
          <xdr:cNvSpPr/>
        </xdr:nvSpPr>
        <xdr:spPr>
          <a:xfrm>
            <a:off x="5265495" y="1900979"/>
            <a:ext cx="719608" cy="782955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1" name="ShpPUN">
            <a:extLst>
              <a:ext uri="{FF2B5EF4-FFF2-40B4-BE49-F238E27FC236}">
                <a16:creationId xmlns:a16="http://schemas.microsoft.com/office/drawing/2014/main" id="{4C5B164E-5513-4A5A-B512-9B87276C8EEE}"/>
              </a:ext>
            </a:extLst>
          </xdr:cNvPr>
          <xdr:cNvSpPr/>
        </xdr:nvSpPr>
        <xdr:spPr>
          <a:xfrm>
            <a:off x="8771938" y="4932923"/>
            <a:ext cx="784129" cy="144430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2" name="ShpSAN">
            <a:extLst>
              <a:ext uri="{FF2B5EF4-FFF2-40B4-BE49-F238E27FC236}">
                <a16:creationId xmlns:a16="http://schemas.microsoft.com/office/drawing/2014/main" id="{2C790579-828B-4B23-AFC4-BE8E375DAFFA}"/>
              </a:ext>
            </a:extLst>
          </xdr:cNvPr>
          <xdr:cNvSpPr/>
        </xdr:nvSpPr>
        <xdr:spPr>
          <a:xfrm>
            <a:off x="6499001" y="2347838"/>
            <a:ext cx="829888" cy="1095919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3" name="ShpTAC">
            <a:extLst>
              <a:ext uri="{FF2B5EF4-FFF2-40B4-BE49-F238E27FC236}">
                <a16:creationId xmlns:a16="http://schemas.microsoft.com/office/drawing/2014/main" id="{26DF3A52-649E-40CA-A442-19E15DF08593}"/>
              </a:ext>
            </a:extLst>
          </xdr:cNvPr>
          <xdr:cNvSpPr/>
        </xdr:nvSpPr>
        <xdr:spPr>
          <a:xfrm>
            <a:off x="8738464" y="6223560"/>
            <a:ext cx="565459" cy="503975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4" name="ShpTUM">
            <a:extLst>
              <a:ext uri="{FF2B5EF4-FFF2-40B4-BE49-F238E27FC236}">
                <a16:creationId xmlns:a16="http://schemas.microsoft.com/office/drawing/2014/main" id="{0FA8C3E3-B476-4377-B3FB-E16E1E9EF239}"/>
              </a:ext>
            </a:extLst>
          </xdr:cNvPr>
          <xdr:cNvSpPr/>
        </xdr:nvSpPr>
        <xdr:spPr>
          <a:xfrm>
            <a:off x="5367703" y="1671835"/>
            <a:ext cx="323075" cy="259896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5" name="ShpUCA">
            <a:extLst>
              <a:ext uri="{FF2B5EF4-FFF2-40B4-BE49-F238E27FC236}">
                <a16:creationId xmlns:a16="http://schemas.microsoft.com/office/drawing/2014/main" id="{96FB016A-A640-49EB-8935-3D54E3EBED9B}"/>
              </a:ext>
            </a:extLst>
          </xdr:cNvPr>
          <xdr:cNvSpPr/>
        </xdr:nvSpPr>
        <xdr:spPr>
          <a:xfrm>
            <a:off x="7139081" y="3000980"/>
            <a:ext cx="1873295" cy="1374583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6" name="SimAMA">
            <a:extLst>
              <a:ext uri="{FF2B5EF4-FFF2-40B4-BE49-F238E27FC236}">
                <a16:creationId xmlns:a16="http://schemas.microsoft.com/office/drawing/2014/main" id="{4762E051-BCEF-429E-B44B-ACC7A089A518}"/>
              </a:ext>
            </a:extLst>
          </xdr:cNvPr>
          <xdr:cNvSpPr/>
        </xdr:nvSpPr>
        <xdr:spPr>
          <a:xfrm>
            <a:off x="6000960" y="1776067"/>
            <a:ext cx="723402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551</a:t>
            </a:r>
          </a:p>
        </xdr:txBody>
      </xdr:sp>
      <xdr:sp macro="" textlink="">
        <xdr:nvSpPr>
          <xdr:cNvPr id="167" name="SimANC">
            <a:extLst>
              <a:ext uri="{FF2B5EF4-FFF2-40B4-BE49-F238E27FC236}">
                <a16:creationId xmlns:a16="http://schemas.microsoft.com/office/drawing/2014/main" id="{3E7291FE-C023-49F9-BF76-C0D795B7F281}"/>
              </a:ext>
            </a:extLst>
          </xdr:cNvPr>
          <xdr:cNvSpPr/>
        </xdr:nvSpPr>
        <xdr:spPr>
          <a:xfrm>
            <a:off x="6061163" y="3415901"/>
            <a:ext cx="926083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406</a:t>
            </a:r>
          </a:p>
        </xdr:txBody>
      </xdr:sp>
      <xdr:sp macro="" textlink="">
        <xdr:nvSpPr>
          <xdr:cNvPr id="168" name="SimAPU">
            <a:extLst>
              <a:ext uri="{FF2B5EF4-FFF2-40B4-BE49-F238E27FC236}">
                <a16:creationId xmlns:a16="http://schemas.microsoft.com/office/drawing/2014/main" id="{C411DAD8-ADE2-4CE0-9622-C099E5101434}"/>
              </a:ext>
            </a:extLst>
          </xdr:cNvPr>
          <xdr:cNvSpPr/>
        </xdr:nvSpPr>
        <xdr:spPr>
          <a:xfrm>
            <a:off x="7814710" y="5017132"/>
            <a:ext cx="723401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281</a:t>
            </a:r>
          </a:p>
        </xdr:txBody>
      </xdr:sp>
      <xdr:sp macro="" textlink="">
        <xdr:nvSpPr>
          <xdr:cNvPr id="169" name="SimARE">
            <a:extLst>
              <a:ext uri="{FF2B5EF4-FFF2-40B4-BE49-F238E27FC236}">
                <a16:creationId xmlns:a16="http://schemas.microsoft.com/office/drawing/2014/main" id="{023A2DDA-55E2-40DE-B99C-AE4BC6AB1140}"/>
              </a:ext>
            </a:extLst>
          </xdr:cNvPr>
          <xdr:cNvSpPr/>
        </xdr:nvSpPr>
        <xdr:spPr>
          <a:xfrm>
            <a:off x="7963509" y="5671408"/>
            <a:ext cx="817530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619</a:t>
            </a:r>
          </a:p>
        </xdr:txBody>
      </xdr:sp>
      <xdr:sp macro="" textlink="">
        <xdr:nvSpPr>
          <xdr:cNvPr id="170" name="SimAYA">
            <a:extLst>
              <a:ext uri="{FF2B5EF4-FFF2-40B4-BE49-F238E27FC236}">
                <a16:creationId xmlns:a16="http://schemas.microsoft.com/office/drawing/2014/main" id="{EC47F31E-4016-4793-BC6D-2597FA015845}"/>
              </a:ext>
            </a:extLst>
          </xdr:cNvPr>
          <xdr:cNvSpPr/>
        </xdr:nvSpPr>
        <xdr:spPr>
          <a:xfrm>
            <a:off x="7342757" y="5194798"/>
            <a:ext cx="723401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767</a:t>
            </a:r>
          </a:p>
        </xdr:txBody>
      </xdr:sp>
      <xdr:sp macro="" textlink="">
        <xdr:nvSpPr>
          <xdr:cNvPr id="171" name="SimCAJ">
            <a:extLst>
              <a:ext uri="{FF2B5EF4-FFF2-40B4-BE49-F238E27FC236}">
                <a16:creationId xmlns:a16="http://schemas.microsoft.com/office/drawing/2014/main" id="{065E88B2-3D84-4D3B-9489-04528B86BFA5}"/>
              </a:ext>
            </a:extLst>
          </xdr:cNvPr>
          <xdr:cNvSpPr/>
        </xdr:nvSpPr>
        <xdr:spPr>
          <a:xfrm>
            <a:off x="5832923" y="2515445"/>
            <a:ext cx="803234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773</a:t>
            </a:r>
          </a:p>
        </xdr:txBody>
      </xdr:sp>
      <xdr:sp macro="" textlink="">
        <xdr:nvSpPr>
          <xdr:cNvPr id="172" name="SimCAL">
            <a:extLst>
              <a:ext uri="{FF2B5EF4-FFF2-40B4-BE49-F238E27FC236}">
                <a16:creationId xmlns:a16="http://schemas.microsoft.com/office/drawing/2014/main" id="{6446452E-C71D-4C70-A332-F52D8DCAF8C8}"/>
              </a:ext>
            </a:extLst>
          </xdr:cNvPr>
          <xdr:cNvSpPr/>
        </xdr:nvSpPr>
        <xdr:spPr>
          <a:xfrm>
            <a:off x="6185425" y="4362555"/>
            <a:ext cx="723402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318</a:t>
            </a:r>
          </a:p>
        </xdr:txBody>
      </xdr:sp>
      <xdr:sp macro="" textlink="">
        <xdr:nvSpPr>
          <xdr:cNvPr id="173" name="SimCUZ">
            <a:extLst>
              <a:ext uri="{FF2B5EF4-FFF2-40B4-BE49-F238E27FC236}">
                <a16:creationId xmlns:a16="http://schemas.microsoft.com/office/drawing/2014/main" id="{5FE72F9E-29F8-4154-B8D5-D35D2AD7FCBB}"/>
              </a:ext>
            </a:extLst>
          </xdr:cNvPr>
          <xdr:cNvSpPr/>
        </xdr:nvSpPr>
        <xdr:spPr>
          <a:xfrm>
            <a:off x="7944437" y="4673906"/>
            <a:ext cx="879677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053</a:t>
            </a:r>
          </a:p>
        </xdr:txBody>
      </xdr:sp>
      <xdr:sp macro="" textlink="">
        <xdr:nvSpPr>
          <xdr:cNvPr id="174" name="SimHUV">
            <a:extLst>
              <a:ext uri="{FF2B5EF4-FFF2-40B4-BE49-F238E27FC236}">
                <a16:creationId xmlns:a16="http://schemas.microsoft.com/office/drawing/2014/main" id="{5B35C14A-30B9-441C-BDAE-42E69B132E2F}"/>
              </a:ext>
            </a:extLst>
          </xdr:cNvPr>
          <xdr:cNvSpPr/>
        </xdr:nvSpPr>
        <xdr:spPr>
          <a:xfrm>
            <a:off x="6998093" y="4652746"/>
            <a:ext cx="942451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754</a:t>
            </a:r>
          </a:p>
        </xdr:txBody>
      </xdr:sp>
      <xdr:sp macro="" textlink="">
        <xdr:nvSpPr>
          <xdr:cNvPr id="175" name="SimHUC">
            <a:extLst>
              <a:ext uri="{FF2B5EF4-FFF2-40B4-BE49-F238E27FC236}">
                <a16:creationId xmlns:a16="http://schemas.microsoft.com/office/drawing/2014/main" id="{2F3BC755-9443-4D47-A3BE-B2BF1A3D8321}"/>
              </a:ext>
            </a:extLst>
          </xdr:cNvPr>
          <xdr:cNvSpPr/>
        </xdr:nvSpPr>
        <xdr:spPr>
          <a:xfrm>
            <a:off x="6694339" y="3527095"/>
            <a:ext cx="723402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077</a:t>
            </a:r>
          </a:p>
        </xdr:txBody>
      </xdr:sp>
      <xdr:sp macro="" textlink="">
        <xdr:nvSpPr>
          <xdr:cNvPr id="176" name="SimICA">
            <a:extLst>
              <a:ext uri="{FF2B5EF4-FFF2-40B4-BE49-F238E27FC236}">
                <a16:creationId xmlns:a16="http://schemas.microsoft.com/office/drawing/2014/main" id="{928B62B4-F135-4C89-87AA-7490C1D90E8D}"/>
              </a:ext>
            </a:extLst>
          </xdr:cNvPr>
          <xdr:cNvSpPr/>
        </xdr:nvSpPr>
        <xdr:spPr>
          <a:xfrm>
            <a:off x="6839453" y="5069849"/>
            <a:ext cx="723402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672</a:t>
            </a:r>
          </a:p>
        </xdr:txBody>
      </xdr:sp>
      <xdr:sp macro="" textlink="">
        <xdr:nvSpPr>
          <xdr:cNvPr id="177" name="SimJUN">
            <a:extLst>
              <a:ext uri="{FF2B5EF4-FFF2-40B4-BE49-F238E27FC236}">
                <a16:creationId xmlns:a16="http://schemas.microsoft.com/office/drawing/2014/main" id="{D5B3F64D-5241-4BA8-B590-4DC350A0D869}"/>
              </a:ext>
            </a:extLst>
          </xdr:cNvPr>
          <xdr:cNvSpPr/>
        </xdr:nvSpPr>
        <xdr:spPr>
          <a:xfrm>
            <a:off x="7004805" y="4137864"/>
            <a:ext cx="939654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456</a:t>
            </a:r>
          </a:p>
        </xdr:txBody>
      </xdr:sp>
      <xdr:sp macro="" textlink="">
        <xdr:nvSpPr>
          <xdr:cNvPr id="178" name="SimLAL">
            <a:extLst>
              <a:ext uri="{FF2B5EF4-FFF2-40B4-BE49-F238E27FC236}">
                <a16:creationId xmlns:a16="http://schemas.microsoft.com/office/drawing/2014/main" id="{CADCD13D-AC6C-4055-98DE-BE6EDFF6B721}"/>
              </a:ext>
            </a:extLst>
          </xdr:cNvPr>
          <xdr:cNvSpPr/>
        </xdr:nvSpPr>
        <xdr:spPr>
          <a:xfrm>
            <a:off x="5840035" y="2975028"/>
            <a:ext cx="877461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663</a:t>
            </a:r>
          </a:p>
        </xdr:txBody>
      </xdr:sp>
      <xdr:sp macro="" textlink="">
        <xdr:nvSpPr>
          <xdr:cNvPr id="179" name="SimLAM">
            <a:extLst>
              <a:ext uri="{FF2B5EF4-FFF2-40B4-BE49-F238E27FC236}">
                <a16:creationId xmlns:a16="http://schemas.microsoft.com/office/drawing/2014/main" id="{BFDEBF80-E710-4F90-8892-5DE53F568489}"/>
              </a:ext>
            </a:extLst>
          </xdr:cNvPr>
          <xdr:cNvSpPr/>
        </xdr:nvSpPr>
        <xdr:spPr>
          <a:xfrm>
            <a:off x="5153055" y="2520543"/>
            <a:ext cx="908839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166</a:t>
            </a:r>
          </a:p>
        </xdr:txBody>
      </xdr:sp>
      <xdr:sp macro="" textlink="">
        <xdr:nvSpPr>
          <xdr:cNvPr id="180" name="SimLIM">
            <a:extLst>
              <a:ext uri="{FF2B5EF4-FFF2-40B4-BE49-F238E27FC236}">
                <a16:creationId xmlns:a16="http://schemas.microsoft.com/office/drawing/2014/main" id="{3F4D1480-5DDC-4AFB-ADF3-CB75284480E4}"/>
              </a:ext>
            </a:extLst>
          </xdr:cNvPr>
          <xdr:cNvSpPr/>
        </xdr:nvSpPr>
        <xdr:spPr>
          <a:xfrm>
            <a:off x="6511643" y="4111681"/>
            <a:ext cx="723402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19</a:t>
            </a:r>
            <a:r>
              <a:rPr lang="es-ES" sz="1000" b="1" baseline="0">
                <a:solidFill>
                  <a:schemeClr val="bg1"/>
                </a:solidFill>
                <a:latin typeface="Arial Narrow" panose="020B0606020202030204" pitchFamily="34" charset="0"/>
              </a:rPr>
              <a:t> 287</a:t>
            </a:r>
            <a:endParaRPr lang="es-ES" sz="1000" b="1">
              <a:solidFill>
                <a:schemeClr val="bg1"/>
              </a:solidFill>
              <a:latin typeface="Arial Narrow" panose="020B0606020202030204" pitchFamily="34" charset="0"/>
            </a:endParaRPr>
          </a:p>
        </xdr:txBody>
      </xdr:sp>
      <xdr:sp macro="" textlink="">
        <xdr:nvSpPr>
          <xdr:cNvPr id="181" name="SimLOR">
            <a:extLst>
              <a:ext uri="{FF2B5EF4-FFF2-40B4-BE49-F238E27FC236}">
                <a16:creationId xmlns:a16="http://schemas.microsoft.com/office/drawing/2014/main" id="{D19D88FE-F073-4C3B-8D9B-4083FB871A39}"/>
              </a:ext>
            </a:extLst>
          </xdr:cNvPr>
          <xdr:cNvSpPr/>
        </xdr:nvSpPr>
        <xdr:spPr>
          <a:xfrm>
            <a:off x="7223324" y="1597059"/>
            <a:ext cx="723402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094</a:t>
            </a:r>
          </a:p>
        </xdr:txBody>
      </xdr:sp>
      <xdr:sp macro="" textlink="">
        <xdr:nvSpPr>
          <xdr:cNvPr id="182" name="SimMAD">
            <a:extLst>
              <a:ext uri="{FF2B5EF4-FFF2-40B4-BE49-F238E27FC236}">
                <a16:creationId xmlns:a16="http://schemas.microsoft.com/office/drawing/2014/main" id="{7C4A70D3-C519-42E9-AA71-54A3A0BE299D}"/>
              </a:ext>
            </a:extLst>
          </xdr:cNvPr>
          <xdr:cNvSpPr/>
        </xdr:nvSpPr>
        <xdr:spPr>
          <a:xfrm>
            <a:off x="8479516" y="4288064"/>
            <a:ext cx="944451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941</a:t>
            </a:r>
          </a:p>
        </xdr:txBody>
      </xdr:sp>
      <xdr:sp macro="" textlink="">
        <xdr:nvSpPr>
          <xdr:cNvPr id="183" name="SimMOQ">
            <a:extLst>
              <a:ext uri="{FF2B5EF4-FFF2-40B4-BE49-F238E27FC236}">
                <a16:creationId xmlns:a16="http://schemas.microsoft.com/office/drawing/2014/main" id="{20F637D9-BE0A-4AE0-B28B-9BC048152840}"/>
              </a:ext>
            </a:extLst>
          </xdr:cNvPr>
          <xdr:cNvSpPr/>
        </xdr:nvSpPr>
        <xdr:spPr>
          <a:xfrm>
            <a:off x="8482288" y="5974504"/>
            <a:ext cx="710903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962</a:t>
            </a:r>
          </a:p>
        </xdr:txBody>
      </xdr:sp>
      <xdr:sp macro="" textlink="">
        <xdr:nvSpPr>
          <xdr:cNvPr id="184" name="SimPAS">
            <a:extLst>
              <a:ext uri="{FF2B5EF4-FFF2-40B4-BE49-F238E27FC236}">
                <a16:creationId xmlns:a16="http://schemas.microsoft.com/office/drawing/2014/main" id="{792A0FFC-1D9C-4FCF-BD37-AB5E429FF627}"/>
              </a:ext>
            </a:extLst>
          </xdr:cNvPr>
          <xdr:cNvSpPr/>
        </xdr:nvSpPr>
        <xdr:spPr>
          <a:xfrm>
            <a:off x="7025578" y="3727249"/>
            <a:ext cx="776048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506</a:t>
            </a:r>
          </a:p>
        </xdr:txBody>
      </xdr:sp>
      <xdr:sp macro="" textlink="">
        <xdr:nvSpPr>
          <xdr:cNvPr id="185" name="SimPIU">
            <a:extLst>
              <a:ext uri="{FF2B5EF4-FFF2-40B4-BE49-F238E27FC236}">
                <a16:creationId xmlns:a16="http://schemas.microsoft.com/office/drawing/2014/main" id="{C2D14E51-75F3-40FE-8D0F-743A233426B5}"/>
              </a:ext>
            </a:extLst>
          </xdr:cNvPr>
          <xdr:cNvSpPr/>
        </xdr:nvSpPr>
        <xdr:spPr>
          <a:xfrm>
            <a:off x="5253619" y="1989403"/>
            <a:ext cx="715440" cy="52979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011</a:t>
            </a:r>
          </a:p>
        </xdr:txBody>
      </xdr:sp>
      <xdr:sp macro="" textlink="">
        <xdr:nvSpPr>
          <xdr:cNvPr id="186" name="SimPUN">
            <a:extLst>
              <a:ext uri="{FF2B5EF4-FFF2-40B4-BE49-F238E27FC236}">
                <a16:creationId xmlns:a16="http://schemas.microsoft.com/office/drawing/2014/main" id="{B34D652E-DF1F-4FA9-8F53-5E8FFBB63CA0}"/>
              </a:ext>
            </a:extLst>
          </xdr:cNvPr>
          <xdr:cNvSpPr/>
        </xdr:nvSpPr>
        <xdr:spPr>
          <a:xfrm>
            <a:off x="8638581" y="5289188"/>
            <a:ext cx="977263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197</a:t>
            </a:r>
          </a:p>
        </xdr:txBody>
      </xdr:sp>
      <xdr:sp macro="" textlink="">
        <xdr:nvSpPr>
          <xdr:cNvPr id="187" name="SimSAN">
            <a:extLst>
              <a:ext uri="{FF2B5EF4-FFF2-40B4-BE49-F238E27FC236}">
                <a16:creationId xmlns:a16="http://schemas.microsoft.com/office/drawing/2014/main" id="{894BB842-2C7E-44FA-9B94-BC436B8C6F14}"/>
              </a:ext>
            </a:extLst>
          </xdr:cNvPr>
          <xdr:cNvSpPr/>
        </xdr:nvSpPr>
        <xdr:spPr>
          <a:xfrm>
            <a:off x="6453596" y="2656126"/>
            <a:ext cx="723402" cy="5331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113</a:t>
            </a:r>
          </a:p>
        </xdr:txBody>
      </xdr:sp>
      <xdr:sp macro="" textlink="">
        <xdr:nvSpPr>
          <xdr:cNvPr id="188" name="SimTUM">
            <a:extLst>
              <a:ext uri="{FF2B5EF4-FFF2-40B4-BE49-F238E27FC236}">
                <a16:creationId xmlns:a16="http://schemas.microsoft.com/office/drawing/2014/main" id="{1A7EF423-A9F2-417B-B1AD-7B2A32731CD4}"/>
              </a:ext>
            </a:extLst>
          </xdr:cNvPr>
          <xdr:cNvSpPr/>
        </xdr:nvSpPr>
        <xdr:spPr>
          <a:xfrm>
            <a:off x="5178077" y="1446609"/>
            <a:ext cx="712516" cy="5331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215</a:t>
            </a:r>
          </a:p>
        </xdr:txBody>
      </xdr:sp>
      <xdr:sp macro="" textlink="">
        <xdr:nvSpPr>
          <xdr:cNvPr id="189" name="SimUCA">
            <a:extLst>
              <a:ext uri="{FF2B5EF4-FFF2-40B4-BE49-F238E27FC236}">
                <a16:creationId xmlns:a16="http://schemas.microsoft.com/office/drawing/2014/main" id="{1893AA23-27A0-46D9-83D8-3514284D6823}"/>
              </a:ext>
            </a:extLst>
          </xdr:cNvPr>
          <xdr:cNvSpPr/>
        </xdr:nvSpPr>
        <xdr:spPr>
          <a:xfrm>
            <a:off x="7532521" y="3467363"/>
            <a:ext cx="723401" cy="52979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259</a:t>
            </a:r>
          </a:p>
        </xdr:txBody>
      </xdr:sp>
      <xdr:sp macro="" textlink="">
        <xdr:nvSpPr>
          <xdr:cNvPr id="190" name="SimTAC">
            <a:extLst>
              <a:ext uri="{FF2B5EF4-FFF2-40B4-BE49-F238E27FC236}">
                <a16:creationId xmlns:a16="http://schemas.microsoft.com/office/drawing/2014/main" id="{84E3CB68-1434-401D-988A-0AA27FAFF26C}"/>
              </a:ext>
            </a:extLst>
          </xdr:cNvPr>
          <xdr:cNvSpPr/>
        </xdr:nvSpPr>
        <xdr:spPr>
          <a:xfrm>
            <a:off x="8674024" y="6247298"/>
            <a:ext cx="723175" cy="53319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166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Febr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3001</v>
          </cell>
        </row>
        <row r="21">
          <cell r="J21" t="str">
            <v>Febrero</v>
          </cell>
          <cell r="K21">
            <v>3286</v>
          </cell>
        </row>
        <row r="107">
          <cell r="N107" t="str">
            <v>d</v>
          </cell>
        </row>
        <row r="108">
          <cell r="M108" t="str">
            <v>Madre De Dios</v>
          </cell>
          <cell r="N108">
            <v>2941</v>
          </cell>
        </row>
        <row r="109">
          <cell r="M109" t="str">
            <v>Moquegua</v>
          </cell>
          <cell r="N109">
            <v>4703</v>
          </cell>
        </row>
        <row r="110">
          <cell r="M110" t="str">
            <v>Ucayali</v>
          </cell>
          <cell r="N110">
            <v>5764</v>
          </cell>
        </row>
        <row r="111">
          <cell r="M111" t="str">
            <v>Tumbes</v>
          </cell>
          <cell r="N111">
            <v>6021</v>
          </cell>
        </row>
        <row r="112">
          <cell r="M112" t="str">
            <v>Huancavelica</v>
          </cell>
          <cell r="N112">
            <v>8358</v>
          </cell>
        </row>
        <row r="113">
          <cell r="M113" t="str">
            <v>Amazonas</v>
          </cell>
          <cell r="N113">
            <v>9131</v>
          </cell>
        </row>
        <row r="114">
          <cell r="M114" t="str">
            <v>Loreto</v>
          </cell>
          <cell r="N114">
            <v>9238</v>
          </cell>
        </row>
        <row r="115">
          <cell r="M115" t="str">
            <v>Pasco</v>
          </cell>
          <cell r="N115">
            <v>9247</v>
          </cell>
        </row>
        <row r="116">
          <cell r="M116" t="str">
            <v>Tacna</v>
          </cell>
          <cell r="N116">
            <v>9545</v>
          </cell>
        </row>
        <row r="117">
          <cell r="M117" t="str">
            <v>Lambayeque</v>
          </cell>
          <cell r="N117">
            <v>10054</v>
          </cell>
        </row>
        <row r="118">
          <cell r="M118" t="str">
            <v>Huánuco</v>
          </cell>
          <cell r="N118">
            <v>11892</v>
          </cell>
        </row>
        <row r="119">
          <cell r="M119" t="str">
            <v>Piura</v>
          </cell>
          <cell r="N119">
            <v>14740</v>
          </cell>
        </row>
        <row r="120">
          <cell r="M120" t="str">
            <v>Apurímac</v>
          </cell>
          <cell r="N120">
            <v>15076</v>
          </cell>
        </row>
        <row r="121">
          <cell r="M121" t="str">
            <v>Puno</v>
          </cell>
          <cell r="N121">
            <v>15428</v>
          </cell>
        </row>
        <row r="122">
          <cell r="M122" t="str">
            <v>Cajamarca</v>
          </cell>
          <cell r="N122">
            <v>15473</v>
          </cell>
        </row>
        <row r="123">
          <cell r="M123" t="str">
            <v>Callao</v>
          </cell>
          <cell r="N123">
            <v>15836</v>
          </cell>
        </row>
        <row r="124">
          <cell r="M124" t="str">
            <v>Ayacucho</v>
          </cell>
          <cell r="N124">
            <v>17581</v>
          </cell>
        </row>
        <row r="125">
          <cell r="M125" t="str">
            <v>Ica</v>
          </cell>
          <cell r="N125">
            <v>18357</v>
          </cell>
        </row>
        <row r="126">
          <cell r="M126" t="str">
            <v>Áncash</v>
          </cell>
          <cell r="N126">
            <v>19942</v>
          </cell>
        </row>
        <row r="127">
          <cell r="M127" t="str">
            <v>San Martín</v>
          </cell>
          <cell r="N127">
            <v>21214</v>
          </cell>
        </row>
        <row r="128">
          <cell r="M128" t="str">
            <v>Lima Provincia</v>
          </cell>
          <cell r="N128">
            <v>21546</v>
          </cell>
        </row>
        <row r="129">
          <cell r="M129" t="str">
            <v>La Libertad</v>
          </cell>
          <cell r="N129">
            <v>27724</v>
          </cell>
        </row>
        <row r="130">
          <cell r="M130" t="str">
            <v>Arequipa</v>
          </cell>
          <cell r="N130">
            <v>29361</v>
          </cell>
        </row>
        <row r="131">
          <cell r="M131" t="str">
            <v>Cusco</v>
          </cell>
          <cell r="N131">
            <v>32310</v>
          </cell>
        </row>
        <row r="132">
          <cell r="M132" t="str">
            <v>Junín</v>
          </cell>
          <cell r="N132">
            <v>40498</v>
          </cell>
        </row>
        <row r="133">
          <cell r="M133" t="str">
            <v>Lima Metropolitana</v>
          </cell>
          <cell r="N133">
            <v>68555</v>
          </cell>
        </row>
        <row r="147">
          <cell r="D147" t="str">
            <v>Mujer</v>
          </cell>
          <cell r="E147" t="str">
            <v>Hombre</v>
          </cell>
        </row>
        <row r="150">
          <cell r="D150">
            <v>72692</v>
          </cell>
          <cell r="E150">
            <v>42615</v>
          </cell>
        </row>
        <row r="253">
          <cell r="P253" t="str">
            <v>Mujer</v>
          </cell>
          <cell r="Q253" t="str">
            <v>Hombre</v>
          </cell>
        </row>
        <row r="254">
          <cell r="L254" t="str">
            <v>Urbana</v>
          </cell>
          <cell r="P254">
            <v>61062</v>
          </cell>
          <cell r="Q254">
            <v>36793</v>
          </cell>
        </row>
        <row r="255">
          <cell r="L255" t="str">
            <v>Rural</v>
          </cell>
          <cell r="P255">
            <v>11630</v>
          </cell>
          <cell r="Q255">
            <v>5822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03153-962F-4453-8518-FBDFC36D2F3D}">
  <sheetPr>
    <tabColor theme="1" tint="0.249977111117893"/>
  </sheetPr>
  <dimension ref="A1:CJ360"/>
  <sheetViews>
    <sheetView showGridLines="0" tabSelected="1" view="pageBreakPreview" zoomScale="72" zoomScaleNormal="80" zoomScaleSheetLayoutView="72" workbookViewId="0"/>
  </sheetViews>
  <sheetFormatPr baseColWidth="10" defaultColWidth="13" defaultRowHeight="16.5" x14ac:dyDescent="0.3"/>
  <cols>
    <col min="1" max="1" width="1.85546875" style="2" customWidth="1"/>
    <col min="2" max="2" width="15.140625" style="2" customWidth="1"/>
    <col min="3" max="3" width="12.85546875" style="2" customWidth="1"/>
    <col min="4" max="4" width="13.42578125" style="2" customWidth="1"/>
    <col min="5" max="5" width="15.5703125" style="2" customWidth="1"/>
    <col min="6" max="6" width="16.28515625" style="2" customWidth="1"/>
    <col min="7" max="7" width="17.42578125" style="2" customWidth="1"/>
    <col min="8" max="10" width="16.28515625" style="2" customWidth="1"/>
    <col min="11" max="11" width="13.28515625" style="2" customWidth="1"/>
    <col min="12" max="12" width="12.85546875" style="2" customWidth="1"/>
    <col min="13" max="14" width="17.5703125" style="2" customWidth="1"/>
    <col min="15" max="15" width="16.85546875" style="2" customWidth="1"/>
    <col min="16" max="16" width="14.5703125" style="2" customWidth="1"/>
    <col min="17" max="17" width="14.140625" style="2" customWidth="1"/>
    <col min="18" max="18" width="12.7109375" style="2" customWidth="1"/>
    <col min="19" max="19" width="2.5703125" style="2" customWidth="1"/>
    <col min="20" max="20" width="5" style="2" customWidth="1"/>
    <col min="21" max="22" width="15.140625" style="2" customWidth="1"/>
    <col min="23" max="23" width="14.85546875" style="2" customWidth="1"/>
    <col min="24" max="24" width="14.85546875" style="5" customWidth="1"/>
    <col min="25" max="25" width="12.28515625" style="5" bestFit="1" customWidth="1"/>
    <col min="26" max="26" width="8.7109375" style="5" bestFit="1" customWidth="1"/>
    <col min="27" max="27" width="10" style="5" bestFit="1" customWidth="1"/>
    <col min="28" max="28" width="12.28515625" style="5" bestFit="1" customWidth="1"/>
    <col min="29" max="29" width="8.7109375" style="5" bestFit="1" customWidth="1"/>
    <col min="30" max="30" width="10" style="5" bestFit="1" customWidth="1"/>
    <col min="31" max="31" width="12.28515625" style="5" bestFit="1" customWidth="1"/>
    <col min="32" max="32" width="8.7109375" style="5" bestFit="1" customWidth="1"/>
    <col min="33" max="33" width="10" style="5" bestFit="1" customWidth="1"/>
    <col min="34" max="34" width="12.28515625" style="5" bestFit="1" customWidth="1"/>
    <col min="35" max="35" width="8.7109375" style="5" bestFit="1" customWidth="1"/>
    <col min="36" max="36" width="10" style="5" bestFit="1" customWidth="1"/>
    <col min="37" max="37" width="12.28515625" style="5" bestFit="1" customWidth="1"/>
    <col min="38" max="38" width="8.7109375" style="5" bestFit="1" customWidth="1"/>
    <col min="39" max="39" width="8" style="5" bestFit="1" customWidth="1"/>
    <col min="40" max="40" width="12.28515625" style="5" bestFit="1" customWidth="1"/>
    <col min="41" max="41" width="8.7109375" style="5" bestFit="1" customWidth="1"/>
    <col min="42" max="42" width="8" style="5" bestFit="1" customWidth="1"/>
    <col min="43" max="43" width="12.28515625" style="5" bestFit="1" customWidth="1"/>
    <col min="44" max="44" width="8.7109375" style="5" bestFit="1" customWidth="1"/>
    <col min="45" max="45" width="8" style="5" bestFit="1" customWidth="1"/>
    <col min="46" max="46" width="12.28515625" style="5" bestFit="1" customWidth="1"/>
    <col min="47" max="47" width="8.7109375" style="5" bestFit="1" customWidth="1"/>
    <col min="48" max="48" width="8" style="5" bestFit="1" customWidth="1"/>
    <col min="49" max="49" width="12.28515625" style="5" bestFit="1" customWidth="1"/>
    <col min="50" max="50" width="8.7109375" style="5" bestFit="1" customWidth="1"/>
    <col min="51" max="51" width="8" style="5" bestFit="1" customWidth="1"/>
    <col min="52" max="52" width="12.28515625" style="5" bestFit="1" customWidth="1"/>
    <col min="53" max="53" width="8.7109375" style="5" bestFit="1" customWidth="1"/>
    <col min="54" max="54" width="8" style="5" bestFit="1" customWidth="1"/>
    <col min="55" max="16384" width="13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3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" customHeight="1" x14ac:dyDescent="0.3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x14ac:dyDescent="0.3">
      <c r="E20" s="22"/>
      <c r="F20" s="22"/>
      <c r="G20" s="22"/>
      <c r="H20" s="22"/>
      <c r="J20" s="26" t="s">
        <v>6</v>
      </c>
      <c r="K20" s="27">
        <v>3001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thickBot="1" x14ac:dyDescent="0.35">
      <c r="E21" s="22"/>
      <c r="F21" s="22"/>
      <c r="G21" s="22"/>
      <c r="H21" s="22"/>
      <c r="J21" s="28" t="s">
        <v>7</v>
      </c>
      <c r="K21" s="29">
        <v>3286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x14ac:dyDescent="0.3">
      <c r="E22" s="22"/>
      <c r="F22" s="22"/>
      <c r="G22" s="22"/>
      <c r="H22" s="22"/>
      <c r="J22" s="30" t="s">
        <v>5</v>
      </c>
      <c r="K22" s="31">
        <f>SUM(K10:K21)</f>
        <v>6287</v>
      </c>
      <c r="L22" s="31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J23" s="22"/>
      <c r="K23" s="22"/>
      <c r="L23" s="22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J24" s="22"/>
      <c r="K24" s="22"/>
      <c r="L24" s="22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J25" s="22"/>
      <c r="K25" s="22"/>
      <c r="L25" s="22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J26" s="22"/>
      <c r="K26" s="22"/>
      <c r="L26" s="22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J27" s="22"/>
      <c r="K27" s="22"/>
      <c r="L27" s="22"/>
      <c r="M27" s="22"/>
      <c r="R27" s="22"/>
      <c r="S27" s="22"/>
      <c r="T27" s="22"/>
      <c r="U27" s="22"/>
      <c r="V27" s="22"/>
      <c r="W27" s="22"/>
      <c r="X27" s="20"/>
    </row>
    <row r="28" spans="2:24" ht="21" customHeight="1" x14ac:dyDescent="0.3">
      <c r="E28" s="22"/>
      <c r="F28" s="22"/>
      <c r="G28" s="22"/>
      <c r="H28" s="22"/>
      <c r="I28" s="22"/>
      <c r="J28" s="22"/>
      <c r="K28" s="22"/>
      <c r="L28" s="22"/>
      <c r="M28" s="22"/>
      <c r="R28" s="22"/>
      <c r="S28" s="22"/>
      <c r="T28" s="22"/>
      <c r="U28" s="22"/>
      <c r="V28" s="22"/>
      <c r="W28" s="22"/>
      <c r="X28" s="20"/>
    </row>
    <row r="29" spans="2:24" ht="21" customHeight="1" x14ac:dyDescent="0.3">
      <c r="E29" s="22"/>
      <c r="F29" s="22"/>
      <c r="G29" s="22"/>
      <c r="H29" s="22"/>
      <c r="I29" s="22"/>
      <c r="J29" s="22"/>
      <c r="K29" s="22"/>
      <c r="L29" s="22"/>
      <c r="M29" s="22"/>
      <c r="R29" s="22"/>
      <c r="S29" s="22"/>
      <c r="T29" s="22"/>
      <c r="U29" s="22"/>
      <c r="V29" s="22"/>
      <c r="W29" s="22"/>
      <c r="X29" s="20"/>
    </row>
    <row r="30" spans="2:24" ht="21" customHeight="1" x14ac:dyDescent="0.3">
      <c r="E30" s="22"/>
      <c r="F30" s="22"/>
      <c r="G30" s="22"/>
      <c r="H30" s="22"/>
      <c r="I30" s="22"/>
      <c r="J30" s="22"/>
      <c r="K30" s="22"/>
      <c r="L30" s="22"/>
      <c r="M30" s="22"/>
      <c r="R30" s="22"/>
      <c r="S30" s="22"/>
      <c r="T30" s="22"/>
      <c r="U30" s="22"/>
      <c r="V30" s="22"/>
      <c r="W30" s="22"/>
      <c r="X30" s="20"/>
    </row>
    <row r="31" spans="2:24" ht="21" customHeight="1" x14ac:dyDescent="0.3">
      <c r="E31" s="22"/>
      <c r="F31" s="22"/>
      <c r="G31" s="22"/>
      <c r="H31" s="22"/>
      <c r="I31" s="22"/>
      <c r="J31" s="23" t="s">
        <v>4</v>
      </c>
      <c r="K31" s="32" t="s">
        <v>5</v>
      </c>
      <c r="L31" s="24" t="s">
        <v>8</v>
      </c>
      <c r="M31" s="23"/>
      <c r="N31" s="24" t="s">
        <v>9</v>
      </c>
      <c r="O31" s="23"/>
      <c r="P31" s="24" t="s">
        <v>10</v>
      </c>
      <c r="Q31" s="25"/>
      <c r="R31" s="22"/>
      <c r="S31" s="22"/>
      <c r="T31" s="22"/>
      <c r="U31" s="22"/>
      <c r="V31" s="22"/>
      <c r="W31" s="22"/>
      <c r="X31" s="20"/>
    </row>
    <row r="32" spans="2:24" ht="23.25" customHeight="1" x14ac:dyDescent="0.3">
      <c r="E32" s="22"/>
      <c r="F32" s="22"/>
      <c r="G32" s="22"/>
      <c r="H32" s="22"/>
      <c r="J32" s="23"/>
      <c r="K32" s="32"/>
      <c r="L32" s="24"/>
      <c r="M32" s="23"/>
      <c r="N32" s="24"/>
      <c r="O32" s="23"/>
      <c r="P32" s="24"/>
      <c r="Q32" s="25"/>
      <c r="T32" s="22"/>
      <c r="U32" s="22"/>
      <c r="V32" s="22"/>
      <c r="W32" s="22"/>
      <c r="X32" s="20"/>
    </row>
    <row r="33" spans="2:24" ht="21" customHeight="1" x14ac:dyDescent="0.3">
      <c r="E33" s="22"/>
      <c r="F33" s="22"/>
      <c r="G33" s="22"/>
      <c r="H33" s="22"/>
      <c r="J33" s="26" t="s">
        <v>6</v>
      </c>
      <c r="K33" s="33">
        <f t="shared" ref="K33:K34" si="0">SUM(L33:Q33)</f>
        <v>3001</v>
      </c>
      <c r="L33" s="34">
        <v>89</v>
      </c>
      <c r="M33" s="34"/>
      <c r="N33" s="34">
        <v>2598</v>
      </c>
      <c r="O33" s="34"/>
      <c r="P33" s="34">
        <v>314</v>
      </c>
      <c r="Q33" s="34"/>
      <c r="T33" s="22"/>
      <c r="U33" s="22"/>
      <c r="V33" s="22"/>
      <c r="W33" s="22"/>
      <c r="X33" s="20"/>
    </row>
    <row r="34" spans="2:24" ht="21" customHeight="1" thickBot="1" x14ac:dyDescent="0.35">
      <c r="E34" s="22"/>
      <c r="F34" s="22"/>
      <c r="G34" s="22"/>
      <c r="H34" s="22"/>
      <c r="J34" s="28" t="s">
        <v>7</v>
      </c>
      <c r="K34" s="33">
        <f t="shared" si="0"/>
        <v>3286</v>
      </c>
      <c r="L34" s="35">
        <v>209</v>
      </c>
      <c r="M34" s="35"/>
      <c r="N34" s="35">
        <v>2677</v>
      </c>
      <c r="O34" s="35"/>
      <c r="P34" s="35">
        <v>400</v>
      </c>
      <c r="Q34" s="35"/>
      <c r="T34" s="22"/>
      <c r="U34" s="22"/>
      <c r="V34" s="22"/>
      <c r="W34" s="22"/>
      <c r="X34" s="20"/>
    </row>
    <row r="35" spans="2:24" ht="21" customHeight="1" x14ac:dyDescent="0.3">
      <c r="E35" s="22"/>
      <c r="F35" s="22"/>
      <c r="G35" s="22"/>
      <c r="H35" s="22"/>
      <c r="J35" s="30" t="s">
        <v>5</v>
      </c>
      <c r="K35" s="36">
        <f>SUM(K28:K34)</f>
        <v>6287</v>
      </c>
      <c r="L35" s="31">
        <f>SUM(L33:M34)</f>
        <v>298</v>
      </c>
      <c r="M35" s="31"/>
      <c r="N35" s="31">
        <f t="shared" ref="N35" si="1">SUM(N33:O34)</f>
        <v>5275</v>
      </c>
      <c r="O35" s="31"/>
      <c r="P35" s="31">
        <f t="shared" ref="P35" si="2">SUM(P33:Q34)</f>
        <v>714</v>
      </c>
      <c r="Q35" s="31"/>
      <c r="T35" s="22"/>
      <c r="U35" s="22"/>
      <c r="V35" s="22"/>
      <c r="W35" s="22"/>
      <c r="X35" s="20"/>
    </row>
    <row r="36" spans="2:24" ht="21" customHeight="1" x14ac:dyDescent="0.3">
      <c r="E36" s="22"/>
      <c r="F36" s="22"/>
      <c r="G36" s="22"/>
      <c r="H36" s="22"/>
      <c r="T36" s="22"/>
      <c r="U36" s="22"/>
      <c r="V36" s="22"/>
      <c r="W36" s="22"/>
      <c r="X36" s="20"/>
    </row>
    <row r="37" spans="2:24" ht="21" customHeight="1" x14ac:dyDescent="0.3">
      <c r="E37" s="22"/>
      <c r="F37" s="22"/>
      <c r="G37" s="22"/>
      <c r="H37" s="22"/>
      <c r="T37" s="22"/>
      <c r="U37" s="22"/>
      <c r="V37" s="22"/>
      <c r="W37" s="22"/>
      <c r="X37" s="20"/>
    </row>
    <row r="38" spans="2:24" ht="21" customHeight="1" x14ac:dyDescent="0.3">
      <c r="B38" s="37" t="s">
        <v>11</v>
      </c>
      <c r="C38" s="38" t="s">
        <v>12</v>
      </c>
      <c r="D38" s="39"/>
      <c r="E38" s="22"/>
      <c r="F38" s="22"/>
      <c r="G38" s="22"/>
      <c r="H38" s="22"/>
      <c r="T38" s="22"/>
      <c r="U38" s="22"/>
      <c r="V38" s="22"/>
      <c r="W38" s="22"/>
      <c r="X38" s="20"/>
    </row>
    <row r="39" spans="2:24" ht="21" customHeight="1" x14ac:dyDescent="0.3">
      <c r="B39" s="40"/>
      <c r="C39" s="41" t="s">
        <v>13</v>
      </c>
      <c r="D39" s="42"/>
      <c r="E39" s="22"/>
      <c r="F39" s="22"/>
      <c r="G39" s="22"/>
      <c r="H39" s="22"/>
      <c r="T39" s="22"/>
      <c r="U39" s="22"/>
      <c r="V39" s="22"/>
      <c r="W39" s="22"/>
      <c r="X39" s="20"/>
    </row>
    <row r="40" spans="2:24" ht="21" customHeight="1" x14ac:dyDescent="0.3">
      <c r="B40" s="43"/>
      <c r="C40" s="41" t="s">
        <v>14</v>
      </c>
      <c r="D40" s="42"/>
      <c r="E40" s="22"/>
      <c r="F40" s="22"/>
      <c r="G40" s="22"/>
      <c r="H40" s="22"/>
      <c r="T40" s="22"/>
      <c r="U40" s="22"/>
      <c r="V40" s="22"/>
      <c r="W40" s="22"/>
      <c r="X40" s="20"/>
    </row>
    <row r="41" spans="2:24" ht="21" customHeight="1" x14ac:dyDescent="0.3">
      <c r="B41" s="44"/>
      <c r="C41" s="41" t="s">
        <v>15</v>
      </c>
      <c r="D41" s="42"/>
      <c r="E41" s="22"/>
      <c r="F41" s="22"/>
      <c r="G41" s="22"/>
      <c r="H41" s="22"/>
      <c r="T41" s="22"/>
      <c r="U41" s="22"/>
      <c r="V41" s="22"/>
      <c r="W41" s="22"/>
      <c r="X41" s="20"/>
    </row>
    <row r="42" spans="2:24" ht="21" customHeight="1" x14ac:dyDescent="0.3">
      <c r="B42" s="45"/>
      <c r="C42" s="41" t="s">
        <v>16</v>
      </c>
      <c r="D42" s="42"/>
      <c r="E42" s="22"/>
      <c r="F42" s="22"/>
      <c r="G42" s="22"/>
      <c r="H42" s="22"/>
      <c r="T42" s="22"/>
      <c r="U42" s="22"/>
      <c r="V42" s="22"/>
      <c r="W42" s="22"/>
      <c r="X42" s="20"/>
    </row>
    <row r="43" spans="2:24" ht="21" customHeight="1" x14ac:dyDescent="0.3">
      <c r="B43" s="46"/>
      <c r="C43" s="41" t="s">
        <v>17</v>
      </c>
      <c r="D43" s="42"/>
      <c r="E43" s="22"/>
      <c r="F43" s="22"/>
      <c r="G43" s="22"/>
      <c r="H43" s="22"/>
      <c r="T43" s="22"/>
      <c r="U43" s="22"/>
      <c r="V43" s="22"/>
      <c r="W43" s="22"/>
      <c r="X43" s="20"/>
    </row>
    <row r="44" spans="2:24" ht="21" customHeight="1" x14ac:dyDescent="0.3">
      <c r="B44" s="47"/>
      <c r="C44" s="41" t="s">
        <v>18</v>
      </c>
      <c r="D44" s="42"/>
      <c r="E44" s="22"/>
      <c r="F44" s="22"/>
      <c r="G44" s="22"/>
      <c r="H44" s="22"/>
      <c r="T44" s="22"/>
      <c r="U44" s="22"/>
      <c r="V44" s="22"/>
      <c r="W44" s="22"/>
      <c r="X44" s="20"/>
    </row>
    <row r="45" spans="2:24" ht="28.5" customHeight="1" x14ac:dyDescent="0.3">
      <c r="P45" s="48"/>
      <c r="U45" s="22"/>
      <c r="V45" s="22"/>
      <c r="W45" s="22"/>
      <c r="X45" s="20"/>
    </row>
    <row r="46" spans="2:24" ht="28.5" customHeight="1" x14ac:dyDescent="0.3">
      <c r="L46" s="25" t="s">
        <v>19</v>
      </c>
      <c r="M46" s="23"/>
      <c r="N46" s="49" t="s">
        <v>5</v>
      </c>
      <c r="O46" s="50" t="s">
        <v>20</v>
      </c>
      <c r="P46" s="48"/>
      <c r="U46" s="22"/>
      <c r="V46" s="22"/>
      <c r="W46" s="22"/>
      <c r="X46" s="20"/>
    </row>
    <row r="47" spans="2:24" ht="18.600000000000001" customHeight="1" x14ac:dyDescent="0.3">
      <c r="L47" s="51" t="s">
        <v>21</v>
      </c>
      <c r="M47" s="51"/>
      <c r="N47" s="52">
        <v>1033</v>
      </c>
      <c r="O47" s="53">
        <f>N47/$N$50</f>
        <v>0.16430730077938605</v>
      </c>
      <c r="P47" s="48"/>
      <c r="U47" s="22"/>
      <c r="V47" s="22"/>
      <c r="W47" s="22"/>
      <c r="X47" s="20"/>
    </row>
    <row r="48" spans="2:24" ht="18.600000000000001" customHeight="1" x14ac:dyDescent="0.3">
      <c r="L48" s="54" t="s">
        <v>22</v>
      </c>
      <c r="M48" s="54"/>
      <c r="N48" s="55">
        <v>4770</v>
      </c>
      <c r="O48" s="56">
        <f>N48/$N$50</f>
        <v>0.7587084459996819</v>
      </c>
      <c r="P48" s="48"/>
      <c r="U48" s="22"/>
      <c r="V48" s="22"/>
      <c r="W48" s="22"/>
      <c r="X48" s="20"/>
    </row>
    <row r="49" spans="2:24" ht="18.600000000000001" customHeight="1" thickBot="1" x14ac:dyDescent="0.35">
      <c r="J49" s="48"/>
      <c r="K49" s="48"/>
      <c r="L49" s="51" t="s">
        <v>23</v>
      </c>
      <c r="M49" s="51"/>
      <c r="N49" s="52">
        <v>484</v>
      </c>
      <c r="O49" s="53">
        <f>N49/$N$50</f>
        <v>7.6984253220932081E-2</v>
      </c>
      <c r="P49" s="48"/>
      <c r="Q49" s="48"/>
      <c r="R49" s="48"/>
      <c r="S49" s="22"/>
      <c r="T49" s="22"/>
      <c r="U49" s="22"/>
      <c r="V49" s="22"/>
      <c r="W49" s="22"/>
      <c r="X49" s="20"/>
    </row>
    <row r="50" spans="2:24" ht="19.899999999999999" customHeight="1" x14ac:dyDescent="0.3">
      <c r="B50" s="57" t="s">
        <v>24</v>
      </c>
      <c r="C50" s="57"/>
      <c r="D50" s="57"/>
      <c r="E50" s="57"/>
      <c r="F50" s="57"/>
      <c r="G50" s="49" t="s">
        <v>5</v>
      </c>
      <c r="H50" s="50" t="s">
        <v>25</v>
      </c>
      <c r="L50" s="30" t="s">
        <v>5</v>
      </c>
      <c r="M50" s="36"/>
      <c r="N50" s="36">
        <f>SUM(N47:N49)</f>
        <v>6287</v>
      </c>
      <c r="O50" s="58">
        <f>SUM(O47:O49)</f>
        <v>1</v>
      </c>
      <c r="S50" s="22"/>
      <c r="T50" s="22"/>
      <c r="U50" s="22"/>
      <c r="V50" s="22"/>
      <c r="W50" s="22"/>
      <c r="X50" s="20"/>
    </row>
    <row r="51" spans="2:24" ht="28.5" customHeight="1" x14ac:dyDescent="0.3">
      <c r="B51" s="54" t="s">
        <v>26</v>
      </c>
      <c r="C51" s="54"/>
      <c r="D51" s="54"/>
      <c r="E51" s="54"/>
      <c r="F51" s="54"/>
      <c r="G51" s="55">
        <v>14</v>
      </c>
      <c r="H51" s="59">
        <f t="shared" ref="H51:H59" si="3">G51/$G$60</f>
        <v>2.2268172419277876E-3</v>
      </c>
      <c r="S51" s="22"/>
      <c r="T51" s="22"/>
      <c r="U51" s="22"/>
      <c r="V51" s="22"/>
      <c r="W51" s="22"/>
      <c r="X51" s="20"/>
    </row>
    <row r="52" spans="2:24" ht="28.5" customHeight="1" x14ac:dyDescent="0.3">
      <c r="B52" s="54" t="s">
        <v>27</v>
      </c>
      <c r="C52" s="54"/>
      <c r="D52" s="54"/>
      <c r="E52" s="54"/>
      <c r="F52" s="54"/>
      <c r="G52" s="55">
        <v>274</v>
      </c>
      <c r="H52" s="59">
        <f t="shared" si="3"/>
        <v>4.3581994592015269E-2</v>
      </c>
      <c r="S52" s="22"/>
      <c r="T52" s="22"/>
      <c r="U52" s="22"/>
      <c r="V52" s="22"/>
      <c r="W52" s="22"/>
      <c r="X52" s="20"/>
    </row>
    <row r="53" spans="2:24" ht="28.5" customHeight="1" x14ac:dyDescent="0.3">
      <c r="B53" s="54" t="s">
        <v>28</v>
      </c>
      <c r="C53" s="54"/>
      <c r="D53" s="54"/>
      <c r="E53" s="54"/>
      <c r="F53" s="54"/>
      <c r="G53" s="55">
        <v>8</v>
      </c>
      <c r="H53" s="59">
        <f t="shared" si="3"/>
        <v>1.2724669953873072E-3</v>
      </c>
      <c r="S53" s="22"/>
      <c r="T53" s="22"/>
      <c r="U53" s="22"/>
      <c r="V53" s="22"/>
      <c r="W53" s="22"/>
      <c r="X53" s="20"/>
    </row>
    <row r="54" spans="2:24" ht="28.5" customHeight="1" x14ac:dyDescent="0.3">
      <c r="B54" s="54" t="s">
        <v>29</v>
      </c>
      <c r="C54" s="54"/>
      <c r="D54" s="54"/>
      <c r="E54" s="54"/>
      <c r="F54" s="54"/>
      <c r="G54" s="55">
        <v>2</v>
      </c>
      <c r="H54" s="59">
        <f t="shared" si="3"/>
        <v>3.1811674884682679E-4</v>
      </c>
      <c r="J54" s="25" t="s">
        <v>30</v>
      </c>
      <c r="K54" s="23"/>
      <c r="L54" s="60" t="s">
        <v>5</v>
      </c>
      <c r="M54" s="61" t="s">
        <v>25</v>
      </c>
      <c r="N54" s="48"/>
      <c r="O54" s="25" t="s">
        <v>31</v>
      </c>
      <c r="P54" s="23"/>
      <c r="Q54" s="60" t="s">
        <v>5</v>
      </c>
      <c r="R54" s="61" t="s">
        <v>25</v>
      </c>
      <c r="U54" s="22"/>
      <c r="V54" s="22"/>
      <c r="W54" s="22"/>
      <c r="X54" s="20"/>
    </row>
    <row r="55" spans="2:24" ht="28.5" customHeight="1" x14ac:dyDescent="0.3">
      <c r="B55" s="54" t="s">
        <v>32</v>
      </c>
      <c r="C55" s="54"/>
      <c r="D55" s="54"/>
      <c r="E55" s="54"/>
      <c r="F55" s="54"/>
      <c r="G55" s="55">
        <v>3727</v>
      </c>
      <c r="H55" s="59">
        <f t="shared" si="3"/>
        <v>0.5928105614760617</v>
      </c>
      <c r="J55" s="25"/>
      <c r="K55" s="23"/>
      <c r="L55" s="60"/>
      <c r="M55" s="61"/>
      <c r="N55" s="48"/>
      <c r="O55" s="25"/>
      <c r="P55" s="23"/>
      <c r="Q55" s="60"/>
      <c r="R55" s="61"/>
      <c r="U55" s="22"/>
      <c r="V55" s="22"/>
      <c r="W55" s="22"/>
      <c r="X55" s="20"/>
    </row>
    <row r="56" spans="2:24" ht="28.5" customHeight="1" x14ac:dyDescent="0.3">
      <c r="B56" s="54" t="s">
        <v>33</v>
      </c>
      <c r="C56" s="54"/>
      <c r="D56" s="54"/>
      <c r="E56" s="54"/>
      <c r="F56" s="54"/>
      <c r="G56" s="55">
        <v>1548</v>
      </c>
      <c r="H56" s="59">
        <f t="shared" si="3"/>
        <v>0.24622236360744393</v>
      </c>
      <c r="J56" s="54" t="s">
        <v>34</v>
      </c>
      <c r="K56" s="54"/>
      <c r="L56" s="55">
        <v>85</v>
      </c>
      <c r="M56" s="56">
        <f t="shared" ref="M56:M71" si="4">L56/$L$72</f>
        <v>1.781970649895178E-2</v>
      </c>
      <c r="N56" s="48"/>
      <c r="O56" s="54" t="s">
        <v>34</v>
      </c>
      <c r="P56" s="54"/>
      <c r="Q56" s="55">
        <v>9</v>
      </c>
      <c r="R56" s="56">
        <f t="shared" ref="R56:R71" si="5">Q56/$Q$72</f>
        <v>1.859504132231405E-2</v>
      </c>
      <c r="U56" s="22"/>
      <c r="V56" s="22"/>
      <c r="W56" s="22"/>
      <c r="X56" s="20"/>
    </row>
    <row r="57" spans="2:24" ht="28.5" customHeight="1" x14ac:dyDescent="0.3">
      <c r="B57" s="54" t="s">
        <v>35</v>
      </c>
      <c r="C57" s="54"/>
      <c r="D57" s="54"/>
      <c r="E57" s="54"/>
      <c r="F57" s="54"/>
      <c r="G57" s="55">
        <v>655</v>
      </c>
      <c r="H57" s="59">
        <f t="shared" si="3"/>
        <v>0.10418323524733578</v>
      </c>
      <c r="J57" s="62" t="s">
        <v>36</v>
      </c>
      <c r="K57" s="62"/>
      <c r="L57" s="55">
        <v>488</v>
      </c>
      <c r="M57" s="56">
        <f t="shared" si="4"/>
        <v>0.10230607966457023</v>
      </c>
      <c r="N57" s="48"/>
      <c r="O57" s="62" t="s">
        <v>36</v>
      </c>
      <c r="P57" s="62"/>
      <c r="Q57" s="55">
        <v>80</v>
      </c>
      <c r="R57" s="56">
        <f t="shared" si="5"/>
        <v>0.16528925619834711</v>
      </c>
      <c r="U57" s="22"/>
      <c r="V57" s="22"/>
      <c r="W57" s="22"/>
      <c r="X57" s="20"/>
    </row>
    <row r="58" spans="2:24" ht="23.25" customHeight="1" x14ac:dyDescent="0.3">
      <c r="B58" s="54" t="s">
        <v>37</v>
      </c>
      <c r="C58" s="54"/>
      <c r="D58" s="54"/>
      <c r="E58" s="54"/>
      <c r="F58" s="54"/>
      <c r="G58" s="55">
        <v>19</v>
      </c>
      <c r="H58" s="59">
        <f t="shared" si="3"/>
        <v>3.0221091140448545E-3</v>
      </c>
      <c r="J58" s="54" t="s">
        <v>38</v>
      </c>
      <c r="K58" s="54"/>
      <c r="L58" s="55">
        <v>169</v>
      </c>
      <c r="M58" s="56">
        <f t="shared" si="4"/>
        <v>3.5429769392033544E-2</v>
      </c>
      <c r="N58" s="48"/>
      <c r="O58" s="54" t="s">
        <v>38</v>
      </c>
      <c r="P58" s="54"/>
      <c r="Q58" s="55">
        <v>5</v>
      </c>
      <c r="R58" s="56">
        <f t="shared" si="5"/>
        <v>1.0330578512396695E-2</v>
      </c>
      <c r="U58" s="22"/>
      <c r="V58" s="22"/>
      <c r="W58" s="22"/>
      <c r="X58" s="20"/>
    </row>
    <row r="59" spans="2:24" ht="30" customHeight="1" thickBot="1" x14ac:dyDescent="0.35">
      <c r="B59" s="54" t="s">
        <v>39</v>
      </c>
      <c r="C59" s="54"/>
      <c r="D59" s="54"/>
      <c r="E59" s="54"/>
      <c r="F59" s="54"/>
      <c r="G59" s="55">
        <v>40</v>
      </c>
      <c r="H59" s="59">
        <f t="shared" si="3"/>
        <v>6.3623349769365359E-3</v>
      </c>
      <c r="I59" s="48"/>
      <c r="J59" s="54" t="s">
        <v>40</v>
      </c>
      <c r="K59" s="54"/>
      <c r="L59" s="55">
        <v>101</v>
      </c>
      <c r="M59" s="56">
        <f t="shared" si="4"/>
        <v>2.1174004192872117E-2</v>
      </c>
      <c r="N59" s="48"/>
      <c r="O59" s="54" t="s">
        <v>40</v>
      </c>
      <c r="P59" s="54"/>
      <c r="Q59" s="55">
        <v>8</v>
      </c>
      <c r="R59" s="56">
        <f t="shared" si="5"/>
        <v>1.6528925619834711E-2</v>
      </c>
      <c r="U59" s="22"/>
      <c r="V59" s="22"/>
      <c r="W59" s="22"/>
      <c r="X59" s="20"/>
    </row>
    <row r="60" spans="2:24" ht="30" customHeight="1" x14ac:dyDescent="0.3">
      <c r="B60" s="30" t="s">
        <v>5</v>
      </c>
      <c r="C60" s="63"/>
      <c r="D60" s="63"/>
      <c r="E60" s="63"/>
      <c r="F60" s="63"/>
      <c r="G60" s="36">
        <f>SUM(G51:G59)</f>
        <v>6287</v>
      </c>
      <c r="H60" s="64">
        <f>SUM(H51:H59)</f>
        <v>1</v>
      </c>
      <c r="I60" s="48"/>
      <c r="J60" s="54" t="s">
        <v>41</v>
      </c>
      <c r="K60" s="54"/>
      <c r="L60" s="55">
        <v>1489</v>
      </c>
      <c r="M60" s="56">
        <f t="shared" si="4"/>
        <v>0.31215932914046124</v>
      </c>
      <c r="N60" s="48"/>
      <c r="O60" s="54" t="s">
        <v>41</v>
      </c>
      <c r="P60" s="54"/>
      <c r="Q60" s="55">
        <v>118</v>
      </c>
      <c r="R60" s="56">
        <f t="shared" si="5"/>
        <v>0.24380165289256198</v>
      </c>
      <c r="U60" s="22"/>
      <c r="V60" s="22"/>
      <c r="W60" s="22"/>
      <c r="X60" s="20"/>
    </row>
    <row r="61" spans="2:24" ht="30" customHeight="1" x14ac:dyDescent="0.3">
      <c r="I61" s="48"/>
      <c r="J61" s="54" t="s">
        <v>42</v>
      </c>
      <c r="K61" s="54"/>
      <c r="L61" s="55">
        <v>100</v>
      </c>
      <c r="M61" s="56">
        <f t="shared" si="4"/>
        <v>2.0964360587002098E-2</v>
      </c>
      <c r="N61" s="48"/>
      <c r="O61" s="54" t="s">
        <v>42</v>
      </c>
      <c r="P61" s="54"/>
      <c r="Q61" s="55">
        <v>7</v>
      </c>
      <c r="R61" s="56">
        <f t="shared" si="5"/>
        <v>1.4462809917355372E-2</v>
      </c>
      <c r="U61" s="22"/>
      <c r="V61" s="22"/>
      <c r="W61" s="22"/>
      <c r="X61" s="20"/>
    </row>
    <row r="62" spans="2:24" ht="30" customHeight="1" x14ac:dyDescent="0.3">
      <c r="I62" s="48"/>
      <c r="J62" s="54" t="s">
        <v>43</v>
      </c>
      <c r="K62" s="54"/>
      <c r="L62" s="55">
        <v>15</v>
      </c>
      <c r="M62" s="56">
        <f t="shared" si="4"/>
        <v>3.1446540880503146E-3</v>
      </c>
      <c r="N62" s="48"/>
      <c r="O62" s="54" t="s">
        <v>43</v>
      </c>
      <c r="P62" s="54"/>
      <c r="Q62" s="55">
        <v>3</v>
      </c>
      <c r="R62" s="56">
        <f t="shared" si="5"/>
        <v>6.1983471074380167E-3</v>
      </c>
      <c r="U62" s="22"/>
      <c r="V62" s="22"/>
      <c r="W62" s="22"/>
      <c r="X62" s="20"/>
    </row>
    <row r="63" spans="2:24" ht="30" customHeight="1" x14ac:dyDescent="0.3">
      <c r="I63" s="48"/>
      <c r="J63" s="54" t="s">
        <v>44</v>
      </c>
      <c r="K63" s="54"/>
      <c r="L63" s="55">
        <v>179</v>
      </c>
      <c r="M63" s="56">
        <f t="shared" si="4"/>
        <v>3.7526205450733756E-2</v>
      </c>
      <c r="N63" s="48"/>
      <c r="O63" s="54" t="s">
        <v>44</v>
      </c>
      <c r="P63" s="54"/>
      <c r="Q63" s="55">
        <v>8</v>
      </c>
      <c r="R63" s="56">
        <f t="shared" si="5"/>
        <v>1.6528925619834711E-2</v>
      </c>
      <c r="U63" s="22"/>
      <c r="V63" s="22"/>
      <c r="W63" s="22"/>
      <c r="X63" s="20"/>
    </row>
    <row r="64" spans="2:24" ht="30" customHeight="1" x14ac:dyDescent="0.3">
      <c r="I64" s="48"/>
      <c r="J64" s="54" t="s">
        <v>45</v>
      </c>
      <c r="K64" s="54"/>
      <c r="L64" s="55">
        <v>207</v>
      </c>
      <c r="M64" s="56">
        <f t="shared" si="4"/>
        <v>4.3396226415094337E-2</v>
      </c>
      <c r="N64" s="48"/>
      <c r="O64" s="54" t="s">
        <v>45</v>
      </c>
      <c r="P64" s="54"/>
      <c r="Q64" s="55">
        <v>80</v>
      </c>
      <c r="R64" s="56">
        <f t="shared" si="5"/>
        <v>0.16528925619834711</v>
      </c>
      <c r="U64" s="22"/>
      <c r="V64" s="22"/>
      <c r="W64" s="22"/>
      <c r="X64" s="20"/>
    </row>
    <row r="65" spans="2:24" ht="30" customHeight="1" x14ac:dyDescent="0.3">
      <c r="I65" s="48"/>
      <c r="J65" s="54" t="s">
        <v>46</v>
      </c>
      <c r="K65" s="54"/>
      <c r="L65" s="55">
        <v>63</v>
      </c>
      <c r="M65" s="56">
        <f t="shared" si="4"/>
        <v>1.3207547169811321E-2</v>
      </c>
      <c r="N65" s="48"/>
      <c r="O65" s="54" t="s">
        <v>46</v>
      </c>
      <c r="P65" s="54"/>
      <c r="Q65" s="55">
        <v>9</v>
      </c>
      <c r="R65" s="56">
        <f t="shared" si="5"/>
        <v>1.859504132231405E-2</v>
      </c>
      <c r="U65" s="22"/>
      <c r="V65" s="22"/>
      <c r="W65" s="22"/>
      <c r="X65" s="20"/>
    </row>
    <row r="66" spans="2:24" ht="30" customHeight="1" x14ac:dyDescent="0.3">
      <c r="I66" s="48"/>
      <c r="J66" s="54" t="s">
        <v>47</v>
      </c>
      <c r="K66" s="54"/>
      <c r="L66" s="55">
        <v>3</v>
      </c>
      <c r="M66" s="56">
        <f t="shared" si="4"/>
        <v>6.2893081761006286E-4</v>
      </c>
      <c r="N66" s="48"/>
      <c r="O66" s="54" t="s">
        <v>47</v>
      </c>
      <c r="P66" s="54"/>
      <c r="Q66" s="55">
        <v>1</v>
      </c>
      <c r="R66" s="56">
        <f t="shared" si="5"/>
        <v>2.0661157024793389E-3</v>
      </c>
      <c r="U66" s="22"/>
      <c r="V66" s="22"/>
      <c r="W66" s="22"/>
      <c r="X66" s="20"/>
    </row>
    <row r="67" spans="2:24" ht="30" customHeight="1" x14ac:dyDescent="0.3">
      <c r="I67" s="48"/>
      <c r="J67" s="54" t="s">
        <v>48</v>
      </c>
      <c r="K67" s="54"/>
      <c r="L67" s="55">
        <v>164</v>
      </c>
      <c r="M67" s="56">
        <f t="shared" si="4"/>
        <v>3.4381551362683435E-2</v>
      </c>
      <c r="N67" s="48"/>
      <c r="O67" s="54" t="s">
        <v>48</v>
      </c>
      <c r="P67" s="54"/>
      <c r="Q67" s="55">
        <v>5</v>
      </c>
      <c r="R67" s="56">
        <f t="shared" si="5"/>
        <v>1.0330578512396695E-2</v>
      </c>
      <c r="U67" s="22"/>
      <c r="V67" s="22"/>
      <c r="W67" s="22"/>
      <c r="X67" s="20"/>
    </row>
    <row r="68" spans="2:24" ht="30" customHeight="1" x14ac:dyDescent="0.3">
      <c r="I68" s="48"/>
      <c r="J68" s="54" t="s">
        <v>49</v>
      </c>
      <c r="K68" s="54"/>
      <c r="L68" s="55">
        <v>140</v>
      </c>
      <c r="M68" s="56">
        <f t="shared" si="4"/>
        <v>2.9350104821802937E-2</v>
      </c>
      <c r="N68" s="48"/>
      <c r="O68" s="54" t="s">
        <v>49</v>
      </c>
      <c r="P68" s="54"/>
      <c r="Q68" s="55">
        <v>3</v>
      </c>
      <c r="R68" s="56">
        <f t="shared" si="5"/>
        <v>6.1983471074380167E-3</v>
      </c>
      <c r="U68" s="22"/>
      <c r="V68" s="22"/>
      <c r="W68" s="22"/>
      <c r="X68" s="20"/>
    </row>
    <row r="69" spans="2:24" ht="30" customHeight="1" x14ac:dyDescent="0.3">
      <c r="I69" s="48"/>
      <c r="J69" s="54" t="s">
        <v>50</v>
      </c>
      <c r="K69" s="54"/>
      <c r="L69" s="55">
        <v>53</v>
      </c>
      <c r="M69" s="56">
        <f t="shared" si="4"/>
        <v>1.1111111111111112E-2</v>
      </c>
      <c r="N69" s="48"/>
      <c r="O69" s="54" t="s">
        <v>50</v>
      </c>
      <c r="P69" s="54"/>
      <c r="Q69" s="55">
        <v>4</v>
      </c>
      <c r="R69" s="56">
        <f t="shared" si="5"/>
        <v>8.2644628099173556E-3</v>
      </c>
      <c r="U69" s="22"/>
      <c r="V69" s="22"/>
      <c r="W69" s="22"/>
      <c r="X69" s="20"/>
    </row>
    <row r="70" spans="2:24" ht="30" customHeight="1" x14ac:dyDescent="0.3">
      <c r="I70" s="48"/>
      <c r="J70" s="65" t="s">
        <v>51</v>
      </c>
      <c r="K70" s="65"/>
      <c r="L70" s="55">
        <v>58</v>
      </c>
      <c r="M70" s="56">
        <f t="shared" si="4"/>
        <v>1.2159329140461216E-2</v>
      </c>
      <c r="N70" s="48"/>
      <c r="O70" s="65" t="s">
        <v>51</v>
      </c>
      <c r="P70" s="65"/>
      <c r="Q70" s="55">
        <v>5</v>
      </c>
      <c r="R70" s="56">
        <f t="shared" si="5"/>
        <v>1.0330578512396695E-2</v>
      </c>
      <c r="U70" s="22"/>
      <c r="V70" s="22"/>
      <c r="W70" s="22"/>
      <c r="X70" s="20"/>
    </row>
    <row r="71" spans="2:24" ht="29.25" customHeight="1" thickBot="1" x14ac:dyDescent="0.35">
      <c r="B71" s="48"/>
      <c r="H71" s="48"/>
      <c r="I71" s="48"/>
      <c r="J71" s="54" t="s">
        <v>52</v>
      </c>
      <c r="K71" s="54"/>
      <c r="L71" s="55">
        <v>1456</v>
      </c>
      <c r="M71" s="56">
        <f t="shared" si="4"/>
        <v>0.30524109014675055</v>
      </c>
      <c r="N71" s="48"/>
      <c r="O71" s="54" t="s">
        <v>52</v>
      </c>
      <c r="P71" s="54"/>
      <c r="Q71" s="55">
        <v>139</v>
      </c>
      <c r="R71" s="56">
        <f t="shared" si="5"/>
        <v>0.28719008264462809</v>
      </c>
      <c r="S71" s="22"/>
      <c r="U71" s="22"/>
      <c r="V71" s="22"/>
      <c r="W71" s="22"/>
      <c r="X71" s="20"/>
    </row>
    <row r="72" spans="2:24" ht="25.15" customHeight="1" x14ac:dyDescent="0.3">
      <c r="B72" s="48"/>
      <c r="H72" s="48"/>
      <c r="I72" s="48"/>
      <c r="J72" s="30" t="s">
        <v>5</v>
      </c>
      <c r="K72" s="36"/>
      <c r="L72" s="36">
        <f>SUM(L56:L71)</f>
        <v>4770</v>
      </c>
      <c r="M72" s="66">
        <f>SUM(M56:M71)</f>
        <v>1</v>
      </c>
      <c r="N72" s="48"/>
      <c r="O72" s="30" t="s">
        <v>5</v>
      </c>
      <c r="P72" s="36"/>
      <c r="Q72" s="36">
        <f>SUM(Q56:Q71)</f>
        <v>484</v>
      </c>
      <c r="R72" s="66">
        <f>SUM(R56:R71)</f>
        <v>1</v>
      </c>
      <c r="S72" s="22"/>
      <c r="X72" s="20"/>
    </row>
    <row r="73" spans="2:24" ht="14.45" customHeight="1" x14ac:dyDescent="0.3">
      <c r="B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X73" s="20"/>
    </row>
    <row r="74" spans="2:24" ht="29.25" customHeight="1" x14ac:dyDescent="0.3">
      <c r="B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22"/>
      <c r="X74" s="20"/>
    </row>
    <row r="75" spans="2:24" ht="29.25" customHeight="1" x14ac:dyDescent="0.3">
      <c r="B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22"/>
      <c r="X75" s="20"/>
    </row>
    <row r="76" spans="2:24" ht="17.45" customHeight="1" x14ac:dyDescent="0.3">
      <c r="B76" s="23" t="s">
        <v>53</v>
      </c>
      <c r="C76" s="67" t="s">
        <v>5</v>
      </c>
      <c r="D76" s="24" t="s">
        <v>8</v>
      </c>
      <c r="E76" s="23"/>
      <c r="F76" s="24" t="s">
        <v>9</v>
      </c>
      <c r="G76" s="23"/>
      <c r="H76" s="24" t="s">
        <v>10</v>
      </c>
      <c r="I76" s="25"/>
      <c r="R76" s="48"/>
      <c r="S76" s="22"/>
      <c r="X76" s="20"/>
    </row>
    <row r="77" spans="2:24" ht="16.149999999999999" customHeight="1" x14ac:dyDescent="0.3">
      <c r="B77" s="23"/>
      <c r="C77" s="67"/>
      <c r="D77" s="24"/>
      <c r="E77" s="23"/>
      <c r="F77" s="24"/>
      <c r="G77" s="23"/>
      <c r="H77" s="24"/>
      <c r="I77" s="25"/>
      <c r="R77" s="48"/>
      <c r="S77" s="22"/>
      <c r="X77" s="20"/>
    </row>
    <row r="78" spans="2:24" ht="26.45" customHeight="1" x14ac:dyDescent="0.3">
      <c r="B78" s="28" t="s">
        <v>54</v>
      </c>
      <c r="C78" s="33">
        <f t="shared" ref="C78:C103" si="6">SUM(D78:I78)</f>
        <v>224</v>
      </c>
      <c r="D78" s="34">
        <v>5</v>
      </c>
      <c r="E78" s="34"/>
      <c r="F78" s="34">
        <v>203</v>
      </c>
      <c r="G78" s="34"/>
      <c r="H78" s="34">
        <v>16</v>
      </c>
      <c r="I78" s="34"/>
      <c r="R78" s="48"/>
      <c r="S78" s="22"/>
      <c r="X78" s="20"/>
    </row>
    <row r="79" spans="2:24" ht="26.45" customHeight="1" x14ac:dyDescent="0.3">
      <c r="B79" s="28" t="s">
        <v>55</v>
      </c>
      <c r="C79" s="33">
        <f t="shared" si="6"/>
        <v>373</v>
      </c>
      <c r="D79" s="35">
        <v>0</v>
      </c>
      <c r="E79" s="35"/>
      <c r="F79" s="35">
        <v>321</v>
      </c>
      <c r="G79" s="35"/>
      <c r="H79" s="35">
        <v>52</v>
      </c>
      <c r="I79" s="35"/>
      <c r="R79" s="48"/>
      <c r="S79" s="22"/>
      <c r="X79" s="20"/>
    </row>
    <row r="80" spans="2:24" ht="26.45" customHeight="1" x14ac:dyDescent="0.3">
      <c r="B80" s="28" t="s">
        <v>56</v>
      </c>
      <c r="C80" s="33">
        <f t="shared" si="6"/>
        <v>118</v>
      </c>
      <c r="D80" s="35">
        <v>0</v>
      </c>
      <c r="E80" s="35"/>
      <c r="F80" s="35">
        <v>104</v>
      </c>
      <c r="G80" s="35"/>
      <c r="H80" s="35">
        <v>14</v>
      </c>
      <c r="I80" s="35"/>
      <c r="K80" s="25" t="s">
        <v>4</v>
      </c>
      <c r="L80" s="23"/>
      <c r="M80" s="49">
        <v>2025</v>
      </c>
      <c r="N80" s="49">
        <v>2026</v>
      </c>
      <c r="O80" s="50" t="s">
        <v>57</v>
      </c>
      <c r="R80" s="48"/>
      <c r="S80" s="22"/>
      <c r="X80" s="20"/>
    </row>
    <row r="81" spans="2:24" ht="26.45" customHeight="1" x14ac:dyDescent="0.3">
      <c r="B81" s="28" t="s">
        <v>58</v>
      </c>
      <c r="C81" s="33">
        <f t="shared" si="6"/>
        <v>406</v>
      </c>
      <c r="D81" s="35">
        <v>0</v>
      </c>
      <c r="E81" s="35"/>
      <c r="F81" s="35">
        <v>351</v>
      </c>
      <c r="G81" s="35"/>
      <c r="H81" s="35">
        <v>55</v>
      </c>
      <c r="I81" s="35"/>
      <c r="K81" s="65" t="s">
        <v>6</v>
      </c>
      <c r="L81" s="65"/>
      <c r="M81" s="68">
        <v>5428</v>
      </c>
      <c r="N81" s="68">
        <v>3001</v>
      </c>
      <c r="O81" s="69">
        <f>N81/M81-1</f>
        <v>-0.44712601326455415</v>
      </c>
      <c r="R81" s="48"/>
      <c r="S81" s="22"/>
      <c r="X81" s="20"/>
    </row>
    <row r="82" spans="2:24" ht="26.45" customHeight="1" thickBot="1" x14ac:dyDescent="0.35">
      <c r="B82" s="28" t="s">
        <v>59</v>
      </c>
      <c r="C82" s="33">
        <f t="shared" si="6"/>
        <v>261</v>
      </c>
      <c r="D82" s="35">
        <v>9</v>
      </c>
      <c r="E82" s="35"/>
      <c r="F82" s="35">
        <v>226</v>
      </c>
      <c r="G82" s="35"/>
      <c r="H82" s="35">
        <v>26</v>
      </c>
      <c r="I82" s="35"/>
      <c r="K82" s="65" t="s">
        <v>7</v>
      </c>
      <c r="L82" s="65"/>
      <c r="M82" s="68">
        <v>6838</v>
      </c>
      <c r="N82" s="68">
        <v>3286</v>
      </c>
      <c r="O82" s="69">
        <f>N82/M82-1</f>
        <v>-0.51945013161743203</v>
      </c>
      <c r="R82" s="48"/>
      <c r="S82" s="22"/>
      <c r="X82" s="20"/>
    </row>
    <row r="83" spans="2:24" ht="26.45" customHeight="1" x14ac:dyDescent="0.3">
      <c r="B83" s="28" t="s">
        <v>60</v>
      </c>
      <c r="C83" s="33">
        <f t="shared" si="6"/>
        <v>228</v>
      </c>
      <c r="D83" s="35">
        <v>0</v>
      </c>
      <c r="E83" s="35"/>
      <c r="F83" s="35">
        <v>195</v>
      </c>
      <c r="G83" s="35"/>
      <c r="H83" s="35">
        <v>33</v>
      </c>
      <c r="I83" s="35"/>
      <c r="K83" s="30" t="s">
        <v>5</v>
      </c>
      <c r="L83" s="63"/>
      <c r="M83" s="36">
        <v>12266</v>
      </c>
      <c r="N83" s="36">
        <f>SUM(N81:N82)</f>
        <v>6287</v>
      </c>
      <c r="O83" s="66">
        <f>N83/M83-1</f>
        <v>-0.48744496983531715</v>
      </c>
      <c r="R83" s="48"/>
      <c r="S83" s="22"/>
      <c r="X83" s="20"/>
    </row>
    <row r="84" spans="2:24" ht="26.45" customHeight="1" x14ac:dyDescent="0.3">
      <c r="B84" s="28" t="s">
        <v>61</v>
      </c>
      <c r="C84" s="33">
        <f t="shared" si="6"/>
        <v>198</v>
      </c>
      <c r="D84" s="35">
        <v>0</v>
      </c>
      <c r="E84" s="35"/>
      <c r="F84" s="35">
        <v>196</v>
      </c>
      <c r="G84" s="35"/>
      <c r="H84" s="35">
        <v>2</v>
      </c>
      <c r="I84" s="35"/>
      <c r="R84" s="48"/>
      <c r="S84" s="22"/>
      <c r="X84" s="20"/>
    </row>
    <row r="85" spans="2:24" ht="26.45" customHeight="1" x14ac:dyDescent="0.3">
      <c r="B85" s="28" t="s">
        <v>62</v>
      </c>
      <c r="C85" s="33">
        <f t="shared" si="6"/>
        <v>488</v>
      </c>
      <c r="D85" s="35">
        <v>0</v>
      </c>
      <c r="E85" s="35"/>
      <c r="F85" s="35">
        <v>383</v>
      </c>
      <c r="G85" s="35"/>
      <c r="H85" s="35">
        <v>105</v>
      </c>
      <c r="I85" s="35"/>
      <c r="R85" s="48"/>
      <c r="S85" s="22"/>
      <c r="X85" s="20"/>
    </row>
    <row r="86" spans="2:24" ht="26.45" customHeight="1" x14ac:dyDescent="0.3">
      <c r="B86" s="28" t="s">
        <v>63</v>
      </c>
      <c r="C86" s="33">
        <f t="shared" si="6"/>
        <v>126</v>
      </c>
      <c r="D86" s="35">
        <v>0</v>
      </c>
      <c r="E86" s="35"/>
      <c r="F86" s="35">
        <v>94</v>
      </c>
      <c r="G86" s="35"/>
      <c r="H86" s="35">
        <v>32</v>
      </c>
      <c r="I86" s="35"/>
      <c r="R86" s="48"/>
      <c r="S86" s="22"/>
      <c r="X86" s="20"/>
    </row>
    <row r="87" spans="2:24" ht="26.45" customHeight="1" x14ac:dyDescent="0.3">
      <c r="B87" s="28" t="s">
        <v>64</v>
      </c>
      <c r="C87" s="33">
        <f t="shared" si="6"/>
        <v>199</v>
      </c>
      <c r="D87" s="35">
        <v>26</v>
      </c>
      <c r="E87" s="35"/>
      <c r="F87" s="35">
        <v>154</v>
      </c>
      <c r="G87" s="35"/>
      <c r="H87" s="35">
        <v>19</v>
      </c>
      <c r="I87" s="35"/>
      <c r="R87" s="48"/>
      <c r="S87" s="22"/>
      <c r="X87" s="20"/>
    </row>
    <row r="88" spans="2:24" ht="26.45" customHeight="1" x14ac:dyDescent="0.3">
      <c r="B88" s="28" t="s">
        <v>65</v>
      </c>
      <c r="C88" s="33">
        <f t="shared" si="6"/>
        <v>248</v>
      </c>
      <c r="D88" s="35">
        <v>11</v>
      </c>
      <c r="E88" s="35"/>
      <c r="F88" s="35">
        <v>229</v>
      </c>
      <c r="G88" s="35"/>
      <c r="H88" s="35">
        <v>8</v>
      </c>
      <c r="I88" s="35"/>
      <c r="R88" s="48"/>
      <c r="S88" s="22"/>
      <c r="X88" s="20"/>
    </row>
    <row r="89" spans="2:24" ht="26.45" customHeight="1" x14ac:dyDescent="0.3">
      <c r="B89" s="28" t="s">
        <v>66</v>
      </c>
      <c r="C89" s="33">
        <f t="shared" si="6"/>
        <v>329</v>
      </c>
      <c r="D89" s="35">
        <v>0</v>
      </c>
      <c r="E89" s="35"/>
      <c r="F89" s="35">
        <v>221</v>
      </c>
      <c r="G89" s="35"/>
      <c r="H89" s="35">
        <v>108</v>
      </c>
      <c r="I89" s="35"/>
      <c r="R89" s="48"/>
      <c r="S89" s="22"/>
      <c r="X89" s="20"/>
    </row>
    <row r="90" spans="2:24" ht="26.45" customHeight="1" x14ac:dyDescent="0.3">
      <c r="B90" s="28" t="s">
        <v>67</v>
      </c>
      <c r="C90" s="33">
        <f t="shared" si="6"/>
        <v>285</v>
      </c>
      <c r="D90" s="35">
        <v>26</v>
      </c>
      <c r="E90" s="35"/>
      <c r="F90" s="35">
        <v>241</v>
      </c>
      <c r="G90" s="35"/>
      <c r="H90" s="35">
        <v>18</v>
      </c>
      <c r="I90" s="35"/>
      <c r="R90" s="48"/>
      <c r="S90" s="22"/>
      <c r="X90" s="20"/>
    </row>
    <row r="91" spans="2:24" ht="26.45" customHeight="1" x14ac:dyDescent="0.3">
      <c r="B91" s="28" t="s">
        <v>68</v>
      </c>
      <c r="C91" s="33">
        <f t="shared" si="6"/>
        <v>208</v>
      </c>
      <c r="D91" s="35">
        <v>10</v>
      </c>
      <c r="E91" s="35"/>
      <c r="F91" s="35">
        <v>177</v>
      </c>
      <c r="G91" s="35"/>
      <c r="H91" s="35">
        <v>21</v>
      </c>
      <c r="I91" s="35"/>
      <c r="R91" s="48"/>
      <c r="S91" s="22"/>
      <c r="X91" s="20"/>
    </row>
    <row r="92" spans="2:24" ht="26.45" customHeight="1" x14ac:dyDescent="0.3">
      <c r="B92" s="28" t="s">
        <v>69</v>
      </c>
      <c r="C92" s="33">
        <f t="shared" si="6"/>
        <v>714</v>
      </c>
      <c r="D92" s="35">
        <v>102</v>
      </c>
      <c r="E92" s="35"/>
      <c r="F92" s="35">
        <v>547</v>
      </c>
      <c r="G92" s="35"/>
      <c r="H92" s="35">
        <v>65</v>
      </c>
      <c r="I92" s="35"/>
      <c r="R92" s="48"/>
      <c r="S92" s="22"/>
      <c r="X92" s="20"/>
    </row>
    <row r="93" spans="2:24" ht="26.45" customHeight="1" x14ac:dyDescent="0.3">
      <c r="B93" s="28" t="s">
        <v>70</v>
      </c>
      <c r="C93" s="33">
        <f t="shared" si="6"/>
        <v>272</v>
      </c>
      <c r="D93" s="35">
        <v>23</v>
      </c>
      <c r="E93" s="35"/>
      <c r="F93" s="35">
        <v>222</v>
      </c>
      <c r="G93" s="35"/>
      <c r="H93" s="35">
        <v>27</v>
      </c>
      <c r="I93" s="35"/>
      <c r="R93" s="48"/>
      <c r="S93" s="22"/>
      <c r="X93" s="20"/>
    </row>
    <row r="94" spans="2:24" ht="26.45" customHeight="1" x14ac:dyDescent="0.3">
      <c r="B94" s="28" t="s">
        <v>71</v>
      </c>
      <c r="C94" s="33">
        <f t="shared" si="6"/>
        <v>170</v>
      </c>
      <c r="D94" s="35">
        <v>32</v>
      </c>
      <c r="E94" s="35"/>
      <c r="F94" s="35">
        <v>124</v>
      </c>
      <c r="G94" s="35"/>
      <c r="H94" s="35">
        <v>14</v>
      </c>
      <c r="I94" s="35"/>
      <c r="R94" s="48"/>
      <c r="S94" s="22"/>
      <c r="X94" s="20"/>
    </row>
    <row r="95" spans="2:24" ht="26.45" customHeight="1" x14ac:dyDescent="0.3">
      <c r="B95" s="28" t="s">
        <v>72</v>
      </c>
      <c r="C95" s="33">
        <f t="shared" si="6"/>
        <v>37</v>
      </c>
      <c r="D95" s="35">
        <v>0</v>
      </c>
      <c r="E95" s="35"/>
      <c r="F95" s="35">
        <v>37</v>
      </c>
      <c r="G95" s="35"/>
      <c r="H95" s="35">
        <v>0</v>
      </c>
      <c r="I95" s="35"/>
      <c r="R95" s="48"/>
      <c r="S95" s="22"/>
      <c r="X95" s="20"/>
    </row>
    <row r="96" spans="2:24" ht="26.45" customHeight="1" x14ac:dyDescent="0.3">
      <c r="B96" s="28" t="s">
        <v>73</v>
      </c>
      <c r="C96" s="33">
        <f t="shared" si="6"/>
        <v>56</v>
      </c>
      <c r="D96" s="35">
        <v>0</v>
      </c>
      <c r="E96" s="35"/>
      <c r="F96" s="35">
        <v>56</v>
      </c>
      <c r="G96" s="35"/>
      <c r="H96" s="35">
        <v>0</v>
      </c>
      <c r="I96" s="35"/>
      <c r="R96" s="48"/>
      <c r="S96" s="22"/>
      <c r="X96" s="20"/>
    </row>
    <row r="97" spans="2:24" ht="26.45" customHeight="1" x14ac:dyDescent="0.3">
      <c r="B97" s="28" t="s">
        <v>74</v>
      </c>
      <c r="C97" s="33">
        <f t="shared" si="6"/>
        <v>139</v>
      </c>
      <c r="D97" s="35">
        <v>24</v>
      </c>
      <c r="E97" s="35"/>
      <c r="F97" s="35">
        <v>112</v>
      </c>
      <c r="G97" s="35"/>
      <c r="H97" s="35">
        <v>3</v>
      </c>
      <c r="I97" s="35"/>
      <c r="R97" s="48"/>
      <c r="S97" s="22"/>
      <c r="X97" s="20"/>
    </row>
    <row r="98" spans="2:24" ht="26.45" customHeight="1" x14ac:dyDescent="0.3">
      <c r="B98" s="28" t="s">
        <v>75</v>
      </c>
      <c r="C98" s="33">
        <f t="shared" si="6"/>
        <v>269</v>
      </c>
      <c r="D98" s="35">
        <v>2</v>
      </c>
      <c r="E98" s="35"/>
      <c r="F98" s="35">
        <v>239</v>
      </c>
      <c r="G98" s="35"/>
      <c r="H98" s="35">
        <v>28</v>
      </c>
      <c r="I98" s="35"/>
      <c r="R98" s="48"/>
      <c r="S98" s="22"/>
      <c r="X98" s="20"/>
    </row>
    <row r="99" spans="2:24" ht="26.45" customHeight="1" x14ac:dyDescent="0.3">
      <c r="B99" s="28" t="s">
        <v>76</v>
      </c>
      <c r="C99" s="33">
        <f t="shared" si="6"/>
        <v>180</v>
      </c>
      <c r="D99" s="35">
        <v>0</v>
      </c>
      <c r="E99" s="35"/>
      <c r="F99" s="35">
        <v>174</v>
      </c>
      <c r="G99" s="35"/>
      <c r="H99" s="35">
        <v>6</v>
      </c>
      <c r="I99" s="35"/>
      <c r="R99" s="48"/>
      <c r="S99" s="22"/>
      <c r="X99" s="20"/>
    </row>
    <row r="100" spans="2:24" ht="26.45" customHeight="1" x14ac:dyDescent="0.3">
      <c r="B100" s="28" t="s">
        <v>77</v>
      </c>
      <c r="C100" s="33">
        <f t="shared" si="6"/>
        <v>473</v>
      </c>
      <c r="D100" s="35">
        <v>28</v>
      </c>
      <c r="E100" s="35"/>
      <c r="F100" s="35">
        <v>419</v>
      </c>
      <c r="G100" s="35"/>
      <c r="H100" s="35">
        <v>26</v>
      </c>
      <c r="I100" s="35"/>
      <c r="R100" s="48"/>
      <c r="S100" s="22"/>
      <c r="X100" s="20"/>
    </row>
    <row r="101" spans="2:24" ht="26.45" customHeight="1" x14ac:dyDescent="0.3">
      <c r="B101" s="28" t="s">
        <v>78</v>
      </c>
      <c r="C101" s="33">
        <f t="shared" si="6"/>
        <v>130</v>
      </c>
      <c r="D101" s="35">
        <v>0</v>
      </c>
      <c r="E101" s="35"/>
      <c r="F101" s="35">
        <v>105</v>
      </c>
      <c r="G101" s="35"/>
      <c r="H101" s="35">
        <v>25</v>
      </c>
      <c r="I101" s="35"/>
      <c r="R101" s="48"/>
      <c r="S101" s="22"/>
      <c r="X101" s="20"/>
    </row>
    <row r="102" spans="2:24" ht="26.45" customHeight="1" x14ac:dyDescent="0.3">
      <c r="B102" s="28" t="s">
        <v>79</v>
      </c>
      <c r="C102" s="33">
        <f t="shared" si="6"/>
        <v>116</v>
      </c>
      <c r="D102" s="35">
        <v>0</v>
      </c>
      <c r="E102" s="35"/>
      <c r="F102" s="35">
        <v>108</v>
      </c>
      <c r="G102" s="35"/>
      <c r="H102" s="35">
        <v>8</v>
      </c>
      <c r="I102" s="35"/>
      <c r="R102" s="48"/>
      <c r="S102" s="22"/>
      <c r="X102" s="20"/>
    </row>
    <row r="103" spans="2:24" ht="26.45" customHeight="1" thickBot="1" x14ac:dyDescent="0.35">
      <c r="B103" s="28" t="s">
        <v>80</v>
      </c>
      <c r="C103" s="33">
        <f t="shared" si="6"/>
        <v>40</v>
      </c>
      <c r="D103" s="70">
        <v>0</v>
      </c>
      <c r="E103" s="70"/>
      <c r="F103" s="70">
        <v>37</v>
      </c>
      <c r="G103" s="70"/>
      <c r="H103" s="70">
        <v>3</v>
      </c>
      <c r="I103" s="70"/>
      <c r="R103" s="48"/>
      <c r="S103" s="22"/>
      <c r="X103" s="20"/>
    </row>
    <row r="104" spans="2:24" ht="29.25" customHeight="1" x14ac:dyDescent="0.3">
      <c r="B104" s="30" t="s">
        <v>5</v>
      </c>
      <c r="C104" s="36">
        <f>SUM(C78:C103)</f>
        <v>6287</v>
      </c>
      <c r="D104" s="31">
        <f>SUM(D78:E103)</f>
        <v>298</v>
      </c>
      <c r="E104" s="31"/>
      <c r="F104" s="31">
        <f t="shared" ref="F104" si="7">SUM(F78:G103)</f>
        <v>5275</v>
      </c>
      <c r="G104" s="31"/>
      <c r="H104" s="31">
        <f t="shared" ref="H104" si="8">SUM(H78:I103)</f>
        <v>714</v>
      </c>
      <c r="I104" s="31"/>
      <c r="J104" s="22"/>
      <c r="K104" s="22"/>
      <c r="L104" s="22"/>
      <c r="M104" s="22"/>
      <c r="N104" s="22"/>
      <c r="O104" s="22"/>
      <c r="P104" s="22"/>
      <c r="Q104" s="22"/>
      <c r="R104" s="48"/>
      <c r="S104" s="22"/>
      <c r="X104" s="20"/>
    </row>
    <row r="105" spans="2:24" ht="29.25" customHeight="1" x14ac:dyDescent="0.3">
      <c r="B105" s="71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48"/>
      <c r="S105" s="22"/>
      <c r="X105" s="20"/>
    </row>
    <row r="106" spans="2:24" ht="18.75" customHeight="1" x14ac:dyDescent="0.3"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22"/>
      <c r="T106" s="22"/>
      <c r="X106" s="20"/>
    </row>
    <row r="107" spans="2:24" ht="30" customHeight="1" x14ac:dyDescent="0.3"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 t="s">
        <v>81</v>
      </c>
      <c r="N107" s="22" t="s">
        <v>81</v>
      </c>
      <c r="O107" s="22"/>
      <c r="P107" s="22"/>
      <c r="Q107" s="22"/>
      <c r="R107" s="22"/>
      <c r="S107" s="22"/>
      <c r="T107" s="22"/>
      <c r="X107" s="20"/>
    </row>
    <row r="108" spans="2:24" ht="58.9" customHeight="1" x14ac:dyDescent="0.3">
      <c r="B108" s="72" t="s">
        <v>53</v>
      </c>
      <c r="C108" s="73"/>
      <c r="D108" s="74" t="s">
        <v>82</v>
      </c>
      <c r="E108" s="75">
        <v>2022</v>
      </c>
      <c r="F108" s="74">
        <v>2023</v>
      </c>
      <c r="G108" s="74">
        <v>2024</v>
      </c>
      <c r="H108" s="74">
        <v>2025</v>
      </c>
      <c r="I108" s="74" t="s">
        <v>83</v>
      </c>
      <c r="K108" s="22"/>
      <c r="M108" s="76" t="s">
        <v>72</v>
      </c>
      <c r="N108" s="77">
        <v>2941</v>
      </c>
      <c r="O108" s="22"/>
      <c r="P108" s="22"/>
      <c r="Q108" s="22"/>
      <c r="R108" s="22"/>
      <c r="S108" s="22"/>
      <c r="T108" s="22"/>
      <c r="X108" s="20"/>
    </row>
    <row r="109" spans="2:24" ht="18" customHeight="1" x14ac:dyDescent="0.3">
      <c r="B109" s="78" t="s">
        <v>54</v>
      </c>
      <c r="C109" s="78"/>
      <c r="D109" s="79">
        <f>SUM(E109:I109)</f>
        <v>9131</v>
      </c>
      <c r="E109" s="80">
        <v>2440</v>
      </c>
      <c r="F109" s="80">
        <v>1928</v>
      </c>
      <c r="G109" s="81">
        <v>1865</v>
      </c>
      <c r="H109" s="81">
        <v>2674</v>
      </c>
      <c r="I109" s="80">
        <v>224</v>
      </c>
      <c r="K109" s="22"/>
      <c r="M109" s="76" t="s">
        <v>73</v>
      </c>
      <c r="N109" s="77">
        <v>4703</v>
      </c>
      <c r="O109" s="22"/>
      <c r="P109" s="22"/>
      <c r="Q109" s="22"/>
      <c r="R109" s="22"/>
      <c r="S109" s="22"/>
      <c r="T109" s="22"/>
      <c r="X109" s="20"/>
    </row>
    <row r="110" spans="2:24" ht="18" customHeight="1" x14ac:dyDescent="0.3">
      <c r="B110" s="78" t="s">
        <v>55</v>
      </c>
      <c r="C110" s="78"/>
      <c r="D110" s="79">
        <f t="shared" ref="D110:D134" si="9">SUM(E110:I110)</f>
        <v>19942</v>
      </c>
      <c r="E110" s="80">
        <v>5012</v>
      </c>
      <c r="F110" s="80">
        <v>4719</v>
      </c>
      <c r="G110" s="80">
        <v>4881</v>
      </c>
      <c r="H110" s="80">
        <v>4957</v>
      </c>
      <c r="I110" s="80">
        <v>373</v>
      </c>
      <c r="K110" s="22"/>
      <c r="M110" s="76" t="s">
        <v>80</v>
      </c>
      <c r="N110" s="77">
        <v>5764</v>
      </c>
      <c r="O110" s="22"/>
      <c r="P110" s="22"/>
      <c r="Q110" s="22"/>
      <c r="R110" s="22"/>
      <c r="S110" s="22"/>
      <c r="T110" s="22"/>
      <c r="X110" s="20"/>
    </row>
    <row r="111" spans="2:24" ht="18" customHeight="1" x14ac:dyDescent="0.3">
      <c r="B111" s="78" t="s">
        <v>56</v>
      </c>
      <c r="C111" s="78"/>
      <c r="D111" s="79">
        <f t="shared" si="9"/>
        <v>15076</v>
      </c>
      <c r="E111" s="80">
        <v>3882</v>
      </c>
      <c r="F111" s="80">
        <v>3423</v>
      </c>
      <c r="G111" s="80">
        <v>3581</v>
      </c>
      <c r="H111" s="80">
        <v>4072</v>
      </c>
      <c r="I111" s="80">
        <v>118</v>
      </c>
      <c r="K111" s="22"/>
      <c r="M111" s="76" t="s">
        <v>79</v>
      </c>
      <c r="N111" s="77">
        <v>6021</v>
      </c>
      <c r="O111" s="22"/>
      <c r="P111" s="22"/>
      <c r="Q111" s="22"/>
      <c r="R111" s="22"/>
      <c r="S111" s="22"/>
      <c r="T111" s="22"/>
      <c r="X111" s="20"/>
    </row>
    <row r="112" spans="2:24" ht="18" customHeight="1" x14ac:dyDescent="0.3">
      <c r="B112" s="78" t="s">
        <v>58</v>
      </c>
      <c r="C112" s="78"/>
      <c r="D112" s="79">
        <f t="shared" si="9"/>
        <v>29361</v>
      </c>
      <c r="E112" s="80">
        <v>7818</v>
      </c>
      <c r="F112" s="80">
        <v>6805</v>
      </c>
      <c r="G112" s="80">
        <v>6935</v>
      </c>
      <c r="H112" s="80">
        <v>7397</v>
      </c>
      <c r="I112" s="80">
        <v>406</v>
      </c>
      <c r="K112" s="22"/>
      <c r="M112" s="76" t="s">
        <v>63</v>
      </c>
      <c r="N112" s="77">
        <v>8358</v>
      </c>
      <c r="O112" s="22"/>
      <c r="P112" s="22"/>
      <c r="Q112" s="22"/>
      <c r="R112" s="22"/>
      <c r="S112" s="22"/>
      <c r="T112" s="22"/>
      <c r="X112" s="20"/>
    </row>
    <row r="113" spans="2:24" ht="18" customHeight="1" x14ac:dyDescent="0.3">
      <c r="B113" s="78" t="s">
        <v>59</v>
      </c>
      <c r="C113" s="78"/>
      <c r="D113" s="79">
        <f t="shared" si="9"/>
        <v>17581</v>
      </c>
      <c r="E113" s="80">
        <v>4156</v>
      </c>
      <c r="F113" s="80">
        <v>3878</v>
      </c>
      <c r="G113" s="80">
        <v>4515</v>
      </c>
      <c r="H113" s="80">
        <v>4771</v>
      </c>
      <c r="I113" s="80">
        <v>261</v>
      </c>
      <c r="K113" s="22"/>
      <c r="M113" s="76" t="s">
        <v>54</v>
      </c>
      <c r="N113" s="77">
        <v>9131</v>
      </c>
      <c r="O113" s="22"/>
      <c r="P113" s="22"/>
      <c r="Q113" s="22"/>
      <c r="R113" s="22"/>
      <c r="S113" s="22"/>
      <c r="T113" s="22"/>
      <c r="X113" s="20"/>
    </row>
    <row r="114" spans="2:24" ht="18" customHeight="1" x14ac:dyDescent="0.3">
      <c r="B114" s="78" t="s">
        <v>60</v>
      </c>
      <c r="C114" s="78"/>
      <c r="D114" s="79">
        <f t="shared" si="9"/>
        <v>15473</v>
      </c>
      <c r="E114" s="80">
        <v>4319</v>
      </c>
      <c r="F114" s="80">
        <v>3479</v>
      </c>
      <c r="G114" s="80">
        <v>3663</v>
      </c>
      <c r="H114" s="80">
        <v>3784</v>
      </c>
      <c r="I114" s="80">
        <v>228</v>
      </c>
      <c r="K114" s="22"/>
      <c r="M114" s="76" t="s">
        <v>71</v>
      </c>
      <c r="N114" s="77">
        <v>9238</v>
      </c>
      <c r="O114" s="22"/>
      <c r="P114" s="22"/>
      <c r="Q114" s="22"/>
      <c r="R114" s="22"/>
      <c r="S114" s="22"/>
      <c r="T114" s="22"/>
      <c r="X114" s="20"/>
    </row>
    <row r="115" spans="2:24" ht="18" customHeight="1" x14ac:dyDescent="0.3">
      <c r="B115" s="78" t="s">
        <v>61</v>
      </c>
      <c r="C115" s="78"/>
      <c r="D115" s="79">
        <f t="shared" si="9"/>
        <v>15836</v>
      </c>
      <c r="E115" s="80">
        <v>3971</v>
      </c>
      <c r="F115" s="80">
        <v>3625</v>
      </c>
      <c r="G115" s="80">
        <v>3889</v>
      </c>
      <c r="H115" s="80">
        <v>4153</v>
      </c>
      <c r="I115" s="80">
        <v>198</v>
      </c>
      <c r="K115" s="22"/>
      <c r="M115" s="76" t="s">
        <v>74</v>
      </c>
      <c r="N115" s="77">
        <v>9247</v>
      </c>
      <c r="O115" s="22"/>
      <c r="P115" s="22"/>
      <c r="Q115" s="22"/>
      <c r="R115" s="22"/>
      <c r="S115" s="22"/>
      <c r="T115" s="22"/>
      <c r="X115" s="20"/>
    </row>
    <row r="116" spans="2:24" ht="18" customHeight="1" x14ac:dyDescent="0.3">
      <c r="B116" s="78" t="s">
        <v>62</v>
      </c>
      <c r="C116" s="78"/>
      <c r="D116" s="79">
        <f t="shared" si="9"/>
        <v>32310</v>
      </c>
      <c r="E116" s="80">
        <v>7639</v>
      </c>
      <c r="F116" s="80">
        <v>7929</v>
      </c>
      <c r="G116" s="80">
        <v>8058</v>
      </c>
      <c r="H116" s="80">
        <v>8196</v>
      </c>
      <c r="I116" s="80">
        <v>488</v>
      </c>
      <c r="K116" s="22"/>
      <c r="M116" s="76" t="s">
        <v>78</v>
      </c>
      <c r="N116" s="77">
        <v>9545</v>
      </c>
      <c r="O116" s="22"/>
      <c r="P116" s="22"/>
      <c r="Q116" s="22"/>
      <c r="R116" s="22"/>
      <c r="S116" s="22"/>
      <c r="T116" s="22"/>
      <c r="X116" s="20"/>
    </row>
    <row r="117" spans="2:24" ht="18" customHeight="1" x14ac:dyDescent="0.3">
      <c r="B117" s="78" t="s">
        <v>63</v>
      </c>
      <c r="C117" s="78"/>
      <c r="D117" s="79">
        <f t="shared" si="9"/>
        <v>8358</v>
      </c>
      <c r="E117" s="80">
        <v>2075</v>
      </c>
      <c r="F117" s="80">
        <v>2066</v>
      </c>
      <c r="G117" s="80">
        <v>2140</v>
      </c>
      <c r="H117" s="80">
        <v>1951</v>
      </c>
      <c r="I117" s="80">
        <v>126</v>
      </c>
      <c r="K117" s="22"/>
      <c r="M117" s="76" t="s">
        <v>68</v>
      </c>
      <c r="N117" s="77">
        <v>10054</v>
      </c>
      <c r="O117" s="22"/>
      <c r="P117" s="22"/>
      <c r="Q117" s="22"/>
      <c r="R117" s="22"/>
      <c r="S117" s="22"/>
      <c r="T117" s="22"/>
      <c r="X117" s="20"/>
    </row>
    <row r="118" spans="2:24" ht="18" customHeight="1" x14ac:dyDescent="0.3">
      <c r="B118" s="78" t="s">
        <v>64</v>
      </c>
      <c r="C118" s="78"/>
      <c r="D118" s="79">
        <f t="shared" si="9"/>
        <v>11892</v>
      </c>
      <c r="E118" s="80">
        <v>3095</v>
      </c>
      <c r="F118" s="80">
        <v>2800</v>
      </c>
      <c r="G118" s="80">
        <v>3017</v>
      </c>
      <c r="H118" s="80">
        <v>2781</v>
      </c>
      <c r="I118" s="80">
        <v>199</v>
      </c>
      <c r="K118" s="22"/>
      <c r="M118" s="76" t="s">
        <v>84</v>
      </c>
      <c r="N118" s="77">
        <v>11892</v>
      </c>
      <c r="O118" s="22"/>
      <c r="P118" s="22"/>
      <c r="Q118" s="22"/>
      <c r="R118" s="22"/>
      <c r="S118" s="22"/>
      <c r="T118" s="22"/>
      <c r="X118" s="20"/>
    </row>
    <row r="119" spans="2:24" ht="18" customHeight="1" x14ac:dyDescent="0.3">
      <c r="B119" s="78" t="s">
        <v>65</v>
      </c>
      <c r="C119" s="78"/>
      <c r="D119" s="79">
        <f t="shared" si="9"/>
        <v>18357</v>
      </c>
      <c r="E119" s="80">
        <v>4952</v>
      </c>
      <c r="F119" s="80">
        <v>4434</v>
      </c>
      <c r="G119" s="80">
        <v>4459</v>
      </c>
      <c r="H119" s="80">
        <v>4264</v>
      </c>
      <c r="I119" s="80">
        <v>248</v>
      </c>
      <c r="K119" s="22"/>
      <c r="M119" s="76" t="s">
        <v>75</v>
      </c>
      <c r="N119" s="77">
        <v>14740</v>
      </c>
      <c r="O119" s="22"/>
      <c r="P119" s="22"/>
      <c r="Q119" s="22"/>
      <c r="R119" s="22"/>
      <c r="S119" s="22"/>
      <c r="T119" s="22"/>
      <c r="X119" s="20"/>
    </row>
    <row r="120" spans="2:24" ht="18" customHeight="1" x14ac:dyDescent="0.3">
      <c r="B120" s="78" t="s">
        <v>66</v>
      </c>
      <c r="C120" s="78"/>
      <c r="D120" s="79">
        <f t="shared" si="9"/>
        <v>40498</v>
      </c>
      <c r="E120" s="80">
        <v>9079</v>
      </c>
      <c r="F120" s="80">
        <v>9810</v>
      </c>
      <c r="G120" s="80">
        <v>9974</v>
      </c>
      <c r="H120" s="80">
        <v>11306</v>
      </c>
      <c r="I120" s="80">
        <v>329</v>
      </c>
      <c r="K120" s="22"/>
      <c r="M120" s="76" t="s">
        <v>85</v>
      </c>
      <c r="N120" s="77">
        <v>15076</v>
      </c>
      <c r="O120" s="22"/>
      <c r="P120" s="22"/>
      <c r="Q120" s="22"/>
      <c r="R120" s="22"/>
      <c r="S120" s="22"/>
      <c r="T120" s="22"/>
      <c r="X120" s="20"/>
    </row>
    <row r="121" spans="2:24" ht="18" customHeight="1" x14ac:dyDescent="0.3">
      <c r="B121" s="78" t="s">
        <v>67</v>
      </c>
      <c r="C121" s="78"/>
      <c r="D121" s="79">
        <f t="shared" si="9"/>
        <v>27724</v>
      </c>
      <c r="E121" s="80">
        <v>6475</v>
      </c>
      <c r="F121" s="80">
        <v>6737</v>
      </c>
      <c r="G121" s="80">
        <v>7011</v>
      </c>
      <c r="H121" s="80">
        <v>7216</v>
      </c>
      <c r="I121" s="80">
        <v>285</v>
      </c>
      <c r="K121" s="22"/>
      <c r="M121" s="76" t="s">
        <v>76</v>
      </c>
      <c r="N121" s="77">
        <v>15428</v>
      </c>
      <c r="O121" s="22"/>
      <c r="P121" s="22"/>
      <c r="Q121" s="22"/>
      <c r="R121" s="22"/>
      <c r="S121" s="22"/>
      <c r="T121" s="22"/>
      <c r="U121" s="22"/>
      <c r="V121" s="22"/>
      <c r="W121" s="22"/>
      <c r="X121" s="20"/>
    </row>
    <row r="122" spans="2:24" ht="18" customHeight="1" x14ac:dyDescent="0.3">
      <c r="B122" s="78" t="s">
        <v>68</v>
      </c>
      <c r="C122" s="78"/>
      <c r="D122" s="79">
        <f t="shared" si="9"/>
        <v>10054</v>
      </c>
      <c r="E122" s="80">
        <v>2493</v>
      </c>
      <c r="F122" s="80">
        <v>2435</v>
      </c>
      <c r="G122" s="80">
        <v>2372</v>
      </c>
      <c r="H122" s="80">
        <v>2546</v>
      </c>
      <c r="I122" s="80">
        <v>208</v>
      </c>
      <c r="K122" s="22"/>
      <c r="M122" s="76" t="s">
        <v>60</v>
      </c>
      <c r="N122" s="77">
        <v>15473</v>
      </c>
      <c r="O122" s="22"/>
      <c r="P122" s="22"/>
      <c r="Q122" s="22"/>
      <c r="R122" s="22"/>
      <c r="S122" s="22"/>
      <c r="T122" s="22"/>
      <c r="U122" s="22"/>
      <c r="V122" s="22"/>
      <c r="W122" s="22"/>
      <c r="X122" s="20"/>
    </row>
    <row r="123" spans="2:24" ht="18" customHeight="1" x14ac:dyDescent="0.3">
      <c r="B123" s="78" t="s">
        <v>69</v>
      </c>
      <c r="C123" s="78"/>
      <c r="D123" s="79">
        <f t="shared" si="9"/>
        <v>68555</v>
      </c>
      <c r="E123" s="80">
        <v>16894</v>
      </c>
      <c r="F123" s="80">
        <v>15975</v>
      </c>
      <c r="G123" s="80">
        <v>16483</v>
      </c>
      <c r="H123" s="80">
        <v>18489</v>
      </c>
      <c r="I123" s="80">
        <v>714</v>
      </c>
      <c r="K123" s="22"/>
      <c r="M123" s="76" t="s">
        <v>61</v>
      </c>
      <c r="N123" s="77">
        <v>15836</v>
      </c>
      <c r="O123" s="22"/>
      <c r="P123" s="22"/>
      <c r="Q123" s="22"/>
      <c r="R123" s="22"/>
      <c r="S123" s="22"/>
      <c r="T123" s="22"/>
      <c r="U123" s="22"/>
      <c r="V123" s="22"/>
      <c r="W123" s="22"/>
      <c r="X123" s="20"/>
    </row>
    <row r="124" spans="2:24" ht="18" customHeight="1" x14ac:dyDescent="0.3">
      <c r="B124" s="78" t="s">
        <v>70</v>
      </c>
      <c r="C124" s="78"/>
      <c r="D124" s="79">
        <f t="shared" si="9"/>
        <v>21546</v>
      </c>
      <c r="E124" s="80">
        <v>6320</v>
      </c>
      <c r="F124" s="80">
        <v>4757</v>
      </c>
      <c r="G124" s="80">
        <v>4945</v>
      </c>
      <c r="H124" s="80">
        <v>5252</v>
      </c>
      <c r="I124" s="80">
        <v>272</v>
      </c>
      <c r="K124" s="22"/>
      <c r="M124" s="76" t="s">
        <v>59</v>
      </c>
      <c r="N124" s="77">
        <v>17581</v>
      </c>
      <c r="O124" s="22"/>
      <c r="P124" s="22"/>
      <c r="Q124" s="22"/>
      <c r="R124" s="22"/>
      <c r="S124" s="22"/>
      <c r="T124" s="22"/>
      <c r="U124" s="22"/>
      <c r="V124" s="22"/>
      <c r="W124" s="22"/>
      <c r="X124" s="20"/>
    </row>
    <row r="125" spans="2:24" ht="18" customHeight="1" x14ac:dyDescent="0.3">
      <c r="B125" s="78" t="s">
        <v>71</v>
      </c>
      <c r="C125" s="78"/>
      <c r="D125" s="79">
        <f t="shared" si="9"/>
        <v>9238</v>
      </c>
      <c r="E125" s="80">
        <v>2547</v>
      </c>
      <c r="F125" s="80">
        <v>2254</v>
      </c>
      <c r="G125" s="80">
        <v>2001</v>
      </c>
      <c r="H125" s="80">
        <v>2266</v>
      </c>
      <c r="I125" s="80">
        <v>170</v>
      </c>
      <c r="K125" s="22"/>
      <c r="M125" s="76" t="s">
        <v>65</v>
      </c>
      <c r="N125" s="77">
        <v>18357</v>
      </c>
      <c r="O125" s="22"/>
      <c r="P125" s="22"/>
      <c r="Q125" s="22"/>
      <c r="R125" s="22"/>
      <c r="S125" s="22"/>
      <c r="T125" s="22"/>
      <c r="U125" s="22"/>
      <c r="V125" s="22"/>
      <c r="W125" s="22"/>
      <c r="X125" s="20"/>
    </row>
    <row r="126" spans="2:24" ht="18" customHeight="1" x14ac:dyDescent="0.3">
      <c r="B126" s="78" t="s">
        <v>72</v>
      </c>
      <c r="C126" s="78"/>
      <c r="D126" s="79">
        <f t="shared" si="9"/>
        <v>2941</v>
      </c>
      <c r="E126" s="80">
        <v>801</v>
      </c>
      <c r="F126" s="80">
        <v>736</v>
      </c>
      <c r="G126" s="80">
        <v>749</v>
      </c>
      <c r="H126" s="80">
        <v>618</v>
      </c>
      <c r="I126" s="80">
        <v>37</v>
      </c>
      <c r="K126" s="22"/>
      <c r="M126" s="76" t="s">
        <v>86</v>
      </c>
      <c r="N126" s="77">
        <v>19942</v>
      </c>
      <c r="O126" s="22"/>
      <c r="P126" s="22"/>
      <c r="Q126" s="22"/>
      <c r="R126" s="22"/>
      <c r="S126" s="22"/>
      <c r="T126" s="22"/>
      <c r="U126" s="22"/>
      <c r="V126" s="22"/>
      <c r="W126" s="22"/>
      <c r="X126" s="20"/>
    </row>
    <row r="127" spans="2:24" ht="18" customHeight="1" x14ac:dyDescent="0.3">
      <c r="B127" s="78" t="s">
        <v>73</v>
      </c>
      <c r="C127" s="78"/>
      <c r="D127" s="79">
        <f t="shared" si="9"/>
        <v>4703</v>
      </c>
      <c r="E127" s="80">
        <v>1543</v>
      </c>
      <c r="F127" s="80">
        <v>929</v>
      </c>
      <c r="G127" s="80">
        <v>969</v>
      </c>
      <c r="H127" s="80">
        <v>1206</v>
      </c>
      <c r="I127" s="80">
        <v>56</v>
      </c>
      <c r="K127" s="22"/>
      <c r="M127" s="76" t="s">
        <v>87</v>
      </c>
      <c r="N127" s="77">
        <v>21214</v>
      </c>
      <c r="O127" s="22"/>
      <c r="P127" s="22"/>
      <c r="Q127" s="22"/>
      <c r="R127" s="22"/>
      <c r="S127" s="22"/>
      <c r="T127" s="22"/>
      <c r="U127" s="22"/>
      <c r="V127" s="22"/>
      <c r="W127" s="22"/>
      <c r="X127" s="20"/>
    </row>
    <row r="128" spans="2:24" ht="18" customHeight="1" x14ac:dyDescent="0.3">
      <c r="B128" s="78" t="s">
        <v>74</v>
      </c>
      <c r="C128" s="78"/>
      <c r="D128" s="79">
        <f t="shared" si="9"/>
        <v>9247</v>
      </c>
      <c r="E128" s="80">
        <v>2318</v>
      </c>
      <c r="F128" s="80">
        <v>1994</v>
      </c>
      <c r="G128" s="80">
        <v>2316</v>
      </c>
      <c r="H128" s="80">
        <v>2480</v>
      </c>
      <c r="I128" s="80">
        <v>139</v>
      </c>
      <c r="K128" s="22"/>
      <c r="M128" s="76" t="s">
        <v>70</v>
      </c>
      <c r="N128" s="77">
        <v>21546</v>
      </c>
      <c r="O128" s="22"/>
      <c r="P128" s="22"/>
      <c r="Q128" s="22"/>
      <c r="R128" s="22"/>
      <c r="S128" s="22"/>
      <c r="T128" s="22"/>
      <c r="U128" s="22"/>
      <c r="V128" s="22"/>
      <c r="W128" s="22"/>
      <c r="X128" s="20"/>
    </row>
    <row r="129" spans="2:24" ht="18" customHeight="1" x14ac:dyDescent="0.3">
      <c r="B129" s="78" t="s">
        <v>75</v>
      </c>
      <c r="C129" s="78"/>
      <c r="D129" s="79">
        <f t="shared" si="9"/>
        <v>14740</v>
      </c>
      <c r="E129" s="80">
        <v>3650</v>
      </c>
      <c r="F129" s="80">
        <v>3322</v>
      </c>
      <c r="G129" s="80">
        <v>3891</v>
      </c>
      <c r="H129" s="80">
        <v>3608</v>
      </c>
      <c r="I129" s="80">
        <v>269</v>
      </c>
      <c r="K129" s="22"/>
      <c r="M129" s="76" t="s">
        <v>67</v>
      </c>
      <c r="N129" s="77">
        <v>27724</v>
      </c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8" customHeight="1" x14ac:dyDescent="0.3">
      <c r="B130" s="78" t="s">
        <v>76</v>
      </c>
      <c r="C130" s="78"/>
      <c r="D130" s="79">
        <f t="shared" si="9"/>
        <v>15428</v>
      </c>
      <c r="E130" s="80">
        <v>3932</v>
      </c>
      <c r="F130" s="80">
        <v>3258</v>
      </c>
      <c r="G130" s="80">
        <v>4018</v>
      </c>
      <c r="H130" s="80">
        <v>4040</v>
      </c>
      <c r="I130" s="80">
        <v>180</v>
      </c>
      <c r="K130" s="22"/>
      <c r="M130" s="76" t="s">
        <v>58</v>
      </c>
      <c r="N130" s="77">
        <v>29361</v>
      </c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18" customHeight="1" x14ac:dyDescent="0.3">
      <c r="B131" s="78" t="s">
        <v>77</v>
      </c>
      <c r="C131" s="78"/>
      <c r="D131" s="79">
        <f t="shared" si="9"/>
        <v>21214</v>
      </c>
      <c r="E131" s="80">
        <v>5492</v>
      </c>
      <c r="F131" s="80">
        <v>4536</v>
      </c>
      <c r="G131" s="80">
        <v>4848</v>
      </c>
      <c r="H131" s="80">
        <v>5865</v>
      </c>
      <c r="I131" s="80">
        <v>473</v>
      </c>
      <c r="K131" s="22"/>
      <c r="M131" s="76" t="s">
        <v>62</v>
      </c>
      <c r="N131" s="77">
        <v>32310</v>
      </c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ht="18" customHeight="1" x14ac:dyDescent="0.3">
      <c r="B132" s="78" t="s">
        <v>78</v>
      </c>
      <c r="C132" s="78"/>
      <c r="D132" s="79">
        <f t="shared" si="9"/>
        <v>9545</v>
      </c>
      <c r="E132" s="80">
        <v>2481</v>
      </c>
      <c r="F132" s="80">
        <v>2222</v>
      </c>
      <c r="G132" s="80">
        <v>2365</v>
      </c>
      <c r="H132" s="80">
        <v>2347</v>
      </c>
      <c r="I132" s="80">
        <v>130</v>
      </c>
      <c r="K132" s="22"/>
      <c r="M132" s="76" t="s">
        <v>88</v>
      </c>
      <c r="N132" s="77">
        <v>40498</v>
      </c>
      <c r="O132" s="22"/>
      <c r="P132" s="22"/>
      <c r="Q132" s="22"/>
      <c r="R132" s="22"/>
      <c r="S132" s="22"/>
      <c r="T132" s="22"/>
      <c r="U132" s="22"/>
      <c r="V132" s="22"/>
      <c r="W132" s="22"/>
      <c r="X132" s="20"/>
    </row>
    <row r="133" spans="2:24" ht="18" customHeight="1" thickBot="1" x14ac:dyDescent="0.35">
      <c r="B133" s="78" t="s">
        <v>79</v>
      </c>
      <c r="C133" s="78"/>
      <c r="D133" s="79">
        <f t="shared" si="9"/>
        <v>6021</v>
      </c>
      <c r="E133" s="80">
        <v>1456</v>
      </c>
      <c r="F133" s="80">
        <v>1304</v>
      </c>
      <c r="G133" s="80">
        <v>1466</v>
      </c>
      <c r="H133" s="80">
        <v>1679</v>
      </c>
      <c r="I133" s="80">
        <v>116</v>
      </c>
      <c r="K133" s="22"/>
      <c r="M133" s="82" t="s">
        <v>69</v>
      </c>
      <c r="N133" s="77">
        <v>68555</v>
      </c>
      <c r="O133" s="22"/>
      <c r="P133" s="22"/>
      <c r="Q133" s="22"/>
      <c r="R133" s="22"/>
      <c r="S133" s="22"/>
      <c r="T133" s="22"/>
      <c r="U133" s="22"/>
      <c r="V133" s="22"/>
      <c r="W133" s="22"/>
      <c r="X133" s="20"/>
    </row>
    <row r="134" spans="2:24" ht="18" customHeight="1" thickBot="1" x14ac:dyDescent="0.35">
      <c r="B134" s="83" t="s">
        <v>80</v>
      </c>
      <c r="C134" s="83"/>
      <c r="D134" s="79">
        <f t="shared" si="9"/>
        <v>5764</v>
      </c>
      <c r="E134" s="84">
        <v>1620</v>
      </c>
      <c r="F134" s="84">
        <v>1396</v>
      </c>
      <c r="G134" s="84">
        <v>1157</v>
      </c>
      <c r="H134" s="84">
        <v>1551</v>
      </c>
      <c r="I134" s="80">
        <v>40</v>
      </c>
      <c r="K134" s="22"/>
      <c r="L134" s="22"/>
      <c r="M134" s="85"/>
      <c r="N134" s="85"/>
      <c r="O134" s="22"/>
      <c r="P134" s="22"/>
      <c r="Q134" s="22"/>
      <c r="R134" s="22"/>
      <c r="S134" s="22"/>
      <c r="T134" s="22"/>
      <c r="U134" s="22"/>
      <c r="V134" s="22"/>
      <c r="W134" s="22"/>
      <c r="X134" s="20"/>
    </row>
    <row r="135" spans="2:24" ht="19.5" customHeight="1" x14ac:dyDescent="0.3">
      <c r="B135" s="30" t="s">
        <v>5</v>
      </c>
      <c r="C135" s="63"/>
      <c r="D135" s="36">
        <f>SUM(E135:I135)</f>
        <v>460535</v>
      </c>
      <c r="E135" s="36">
        <v>116460</v>
      </c>
      <c r="F135" s="36">
        <v>106751</v>
      </c>
      <c r="G135" s="36">
        <v>111568</v>
      </c>
      <c r="H135" s="36">
        <f>SUM(H109:H134)</f>
        <v>119469</v>
      </c>
      <c r="I135" s="36">
        <f>SUM(I109:I134)</f>
        <v>6287</v>
      </c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0"/>
    </row>
    <row r="136" spans="2:24" ht="19.5" customHeight="1" thickBot="1" x14ac:dyDescent="0.35">
      <c r="B136" s="86" t="s">
        <v>25</v>
      </c>
      <c r="C136" s="86"/>
      <c r="D136" s="87">
        <v>1</v>
      </c>
      <c r="E136" s="87">
        <f>E135/$D$135</f>
        <v>0.25287980283800365</v>
      </c>
      <c r="F136" s="87">
        <f>F135/$D$135</f>
        <v>0.23179780038433562</v>
      </c>
      <c r="G136" s="87">
        <f>G135/$D$135</f>
        <v>0.24225737457522228</v>
      </c>
      <c r="H136" s="87">
        <f>H135/$D$135</f>
        <v>0.25941350820241676</v>
      </c>
      <c r="I136" s="87">
        <f>I135/$D$135</f>
        <v>1.3651514000021714E-2</v>
      </c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0"/>
    </row>
    <row r="137" spans="2:24" ht="30" customHeight="1" x14ac:dyDescent="0.3">
      <c r="B137" s="71" t="s">
        <v>89</v>
      </c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0"/>
    </row>
    <row r="138" spans="2:24" s="5" customFormat="1" ht="22.15" customHeight="1" x14ac:dyDescent="0.3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2:24" s="5" customFormat="1" ht="9" customHeight="1" x14ac:dyDescent="0.3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2:24" s="5" customFormat="1" ht="9" customHeight="1" x14ac:dyDescent="0.3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2:24" s="5" customFormat="1" ht="12.6" customHeight="1" x14ac:dyDescent="0.25">
      <c r="B141" s="19" t="s">
        <v>90</v>
      </c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20"/>
    </row>
    <row r="142" spans="2:24" s="5" customFormat="1" ht="27.75" customHeight="1" x14ac:dyDescent="0.25"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0"/>
    </row>
    <row r="143" spans="2:24" s="5" customFormat="1" ht="27.75" customHeight="1" x14ac:dyDescent="0.25"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0"/>
    </row>
    <row r="144" spans="2:24" s="5" customFormat="1" ht="20.25" customHeight="1" x14ac:dyDescent="0.3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2:23" s="5" customFormat="1" ht="20.25" customHeight="1" x14ac:dyDescent="0.3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2:23" s="5" customFormat="1" ht="20.25" customHeight="1" x14ac:dyDescent="0.3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2:23" s="5" customFormat="1" ht="31.15" customHeight="1" x14ac:dyDescent="0.3">
      <c r="B147" s="88" t="s">
        <v>4</v>
      </c>
      <c r="C147" s="88" t="s">
        <v>5</v>
      </c>
      <c r="D147" s="49" t="s">
        <v>91</v>
      </c>
      <c r="E147" s="49" t="s">
        <v>92</v>
      </c>
      <c r="F147" s="2"/>
      <c r="G147" s="2"/>
      <c r="H147" s="2"/>
      <c r="I147" s="2"/>
      <c r="J147" s="2"/>
      <c r="K147" s="2"/>
      <c r="L147" s="2"/>
      <c r="N147" s="88" t="s">
        <v>93</v>
      </c>
      <c r="O147" s="89" t="s">
        <v>5</v>
      </c>
      <c r="P147" s="90" t="s">
        <v>25</v>
      </c>
      <c r="Q147" s="91" t="s">
        <v>91</v>
      </c>
      <c r="R147" s="91" t="s">
        <v>92</v>
      </c>
      <c r="T147" s="2"/>
      <c r="U147" s="2"/>
      <c r="V147" s="2"/>
      <c r="W147" s="2"/>
    </row>
    <row r="148" spans="2:23" s="5" customFormat="1" ht="20.25" customHeight="1" x14ac:dyDescent="0.3">
      <c r="B148" s="26" t="s">
        <v>6</v>
      </c>
      <c r="C148" s="33">
        <f>SUM(D148:E148)</f>
        <v>44170</v>
      </c>
      <c r="D148" s="55">
        <v>27804</v>
      </c>
      <c r="E148" s="55">
        <v>16366</v>
      </c>
      <c r="F148" s="2"/>
      <c r="G148" s="2"/>
      <c r="H148" s="2"/>
      <c r="I148" s="2"/>
      <c r="J148" s="2"/>
      <c r="K148" s="2"/>
      <c r="L148" s="2"/>
      <c r="N148" s="92" t="s">
        <v>94</v>
      </c>
      <c r="O148" s="93">
        <f t="shared" ref="O148:O154" si="10">Q148+R148</f>
        <v>0</v>
      </c>
      <c r="P148" s="94">
        <f t="shared" ref="P148:P154" si="11">O148/$O$155</f>
        <v>0</v>
      </c>
      <c r="Q148" s="95">
        <v>0</v>
      </c>
      <c r="R148" s="96">
        <v>0</v>
      </c>
      <c r="T148" s="2"/>
      <c r="U148" s="2"/>
      <c r="V148" s="2"/>
      <c r="W148" s="2"/>
    </row>
    <row r="149" spans="2:23" s="5" customFormat="1" ht="20.25" customHeight="1" thickBot="1" x14ac:dyDescent="0.35">
      <c r="B149" s="28" t="s">
        <v>7</v>
      </c>
      <c r="C149" s="33">
        <f t="shared" ref="C149" si="12">SUM(D149:E149)</f>
        <v>71137</v>
      </c>
      <c r="D149" s="55">
        <v>44888</v>
      </c>
      <c r="E149" s="55">
        <v>26249</v>
      </c>
      <c r="F149" s="2"/>
      <c r="G149" s="2"/>
      <c r="H149" s="2"/>
      <c r="I149" s="2"/>
      <c r="J149" s="2"/>
      <c r="K149" s="2"/>
      <c r="L149" s="2"/>
      <c r="N149" s="97" t="s">
        <v>95</v>
      </c>
      <c r="O149" s="93">
        <f t="shared" si="10"/>
        <v>43</v>
      </c>
      <c r="P149" s="94">
        <f t="shared" si="11"/>
        <v>3.7291751584899444E-4</v>
      </c>
      <c r="Q149" s="98">
        <v>11</v>
      </c>
      <c r="R149" s="99">
        <v>32</v>
      </c>
      <c r="T149" s="2"/>
      <c r="U149" s="2"/>
      <c r="V149" s="2"/>
      <c r="W149" s="2"/>
    </row>
    <row r="150" spans="2:23" s="5" customFormat="1" ht="20.25" customHeight="1" x14ac:dyDescent="0.3">
      <c r="B150" s="30" t="s">
        <v>5</v>
      </c>
      <c r="C150" s="36">
        <f>SUM(C138:C149)</f>
        <v>115307</v>
      </c>
      <c r="D150" s="36">
        <f>SUM(D138:D149)</f>
        <v>72692</v>
      </c>
      <c r="E150" s="36">
        <f>SUM(E138:E149)</f>
        <v>42615</v>
      </c>
      <c r="F150" s="2"/>
      <c r="G150" s="2"/>
      <c r="H150" s="2"/>
      <c r="I150" s="2"/>
      <c r="J150" s="2"/>
      <c r="K150" s="2"/>
      <c r="L150" s="2"/>
      <c r="N150" s="97" t="s">
        <v>96</v>
      </c>
      <c r="O150" s="93">
        <f t="shared" si="10"/>
        <v>5202</v>
      </c>
      <c r="P150" s="94">
        <f t="shared" si="11"/>
        <v>4.5114346917359743E-2</v>
      </c>
      <c r="Q150" s="98">
        <v>2841</v>
      </c>
      <c r="R150" s="99">
        <v>2361</v>
      </c>
      <c r="T150" s="2"/>
      <c r="U150" s="2"/>
      <c r="V150" s="2"/>
      <c r="W150" s="2"/>
    </row>
    <row r="151" spans="2:23" s="5" customFormat="1" ht="20.25" customHeight="1" thickBot="1" x14ac:dyDescent="0.35">
      <c r="B151" s="86" t="s">
        <v>25</v>
      </c>
      <c r="C151" s="100">
        <f>C150/$C150</f>
        <v>1</v>
      </c>
      <c r="D151" s="100">
        <f>D150/$C150</f>
        <v>0.63042139679290932</v>
      </c>
      <c r="E151" s="100">
        <f>E150/$C150</f>
        <v>0.36957860320709063</v>
      </c>
      <c r="F151" s="2"/>
      <c r="G151" s="2"/>
      <c r="H151" s="2"/>
      <c r="I151" s="2"/>
      <c r="J151" s="2"/>
      <c r="K151" s="2"/>
      <c r="L151" s="2"/>
      <c r="N151" s="97" t="s">
        <v>97</v>
      </c>
      <c r="O151" s="93">
        <f t="shared" si="10"/>
        <v>6526</v>
      </c>
      <c r="P151" s="94">
        <f t="shared" si="11"/>
        <v>5.6596737405361343E-2</v>
      </c>
      <c r="Q151" s="98">
        <v>3747</v>
      </c>
      <c r="R151" s="99">
        <v>2779</v>
      </c>
      <c r="T151" s="2"/>
      <c r="U151" s="2"/>
      <c r="V151" s="2"/>
      <c r="W151" s="2"/>
    </row>
    <row r="152" spans="2:23" s="5" customFormat="1" ht="20.25" customHeight="1" x14ac:dyDescent="0.3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N152" s="97" t="s">
        <v>98</v>
      </c>
      <c r="O152" s="93">
        <f t="shared" si="10"/>
        <v>22567</v>
      </c>
      <c r="P152" s="94">
        <f t="shared" si="11"/>
        <v>0.19571231581777343</v>
      </c>
      <c r="Q152" s="98">
        <v>13593</v>
      </c>
      <c r="R152" s="99">
        <v>8974</v>
      </c>
      <c r="T152" s="2"/>
      <c r="U152" s="2"/>
      <c r="V152" s="2"/>
      <c r="W152" s="2"/>
    </row>
    <row r="153" spans="2:23" s="5" customFormat="1" ht="20.25" customHeight="1" x14ac:dyDescent="0.3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N153" s="97" t="s">
        <v>99</v>
      </c>
      <c r="O153" s="93">
        <f t="shared" si="10"/>
        <v>69347</v>
      </c>
      <c r="P153" s="94">
        <f t="shared" si="11"/>
        <v>0.60141188306000504</v>
      </c>
      <c r="Q153" s="98">
        <v>45308</v>
      </c>
      <c r="R153" s="99">
        <v>24039</v>
      </c>
      <c r="T153" s="2"/>
      <c r="U153" s="2"/>
      <c r="V153" s="2"/>
      <c r="W153" s="2"/>
    </row>
    <row r="154" spans="2:23" s="5" customFormat="1" ht="20.25" customHeight="1" thickBot="1" x14ac:dyDescent="0.3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N154" s="97" t="s">
        <v>100</v>
      </c>
      <c r="O154" s="93">
        <f t="shared" si="10"/>
        <v>11622</v>
      </c>
      <c r="P154" s="94">
        <f t="shared" si="11"/>
        <v>0.10079179928365146</v>
      </c>
      <c r="Q154" s="98">
        <v>7192</v>
      </c>
      <c r="R154" s="99">
        <v>4430</v>
      </c>
      <c r="T154" s="2"/>
      <c r="U154" s="2"/>
      <c r="V154" s="2"/>
      <c r="W154" s="2"/>
    </row>
    <row r="155" spans="2:23" s="5" customFormat="1" ht="20.25" customHeight="1" x14ac:dyDescent="0.3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N155" s="101" t="s">
        <v>5</v>
      </c>
      <c r="O155" s="36">
        <f>SUM(O148:O154)</f>
        <v>115307</v>
      </c>
      <c r="P155" s="102">
        <f>SUM(P148:P154)</f>
        <v>1</v>
      </c>
      <c r="Q155" s="103">
        <f>SUM(Q148:Q154)</f>
        <v>72692</v>
      </c>
      <c r="R155" s="103">
        <f>SUM(R148:R154)</f>
        <v>42615</v>
      </c>
      <c r="T155" s="2"/>
      <c r="U155" s="2"/>
      <c r="V155" s="2"/>
      <c r="W155" s="2"/>
    </row>
    <row r="156" spans="2:23" s="5" customFormat="1" ht="20.25" customHeight="1" x14ac:dyDescent="0.3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2:23" s="5" customFormat="1" ht="20.25" customHeight="1" x14ac:dyDescent="0.3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2:23" s="5" customFormat="1" ht="20.25" customHeight="1" x14ac:dyDescent="0.3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2:23" s="5" customFormat="1" ht="14.25" customHeight="1" x14ac:dyDescent="0.3">
      <c r="N159" s="104"/>
      <c r="P159" s="104"/>
      <c r="Q159" s="2"/>
      <c r="R159" s="2"/>
      <c r="S159" s="2"/>
      <c r="V159" s="2"/>
      <c r="W159" s="2"/>
    </row>
    <row r="160" spans="2:23" s="5" customFormat="1" ht="18" customHeight="1" x14ac:dyDescent="0.3">
      <c r="N160" s="104"/>
      <c r="P160" s="104"/>
      <c r="Q160" s="2"/>
      <c r="R160" s="2"/>
      <c r="S160" s="2"/>
      <c r="V160" s="2"/>
      <c r="W160" s="2"/>
    </row>
    <row r="161" spans="2:24" s="5" customFormat="1" ht="18" customHeight="1" x14ac:dyDescent="0.3">
      <c r="N161" s="104"/>
      <c r="P161" s="104"/>
      <c r="Q161" s="2"/>
      <c r="R161" s="2"/>
      <c r="S161" s="2"/>
      <c r="T161" s="2"/>
      <c r="V161" s="2"/>
      <c r="W161" s="2"/>
      <c r="X161" s="105"/>
    </row>
    <row r="162" spans="2:24" s="5" customFormat="1" ht="19.5" customHeight="1" x14ac:dyDescent="0.3">
      <c r="N162" s="104"/>
      <c r="P162" s="104"/>
      <c r="Q162" s="2"/>
      <c r="R162" s="2"/>
      <c r="S162" s="2"/>
      <c r="T162" s="2"/>
      <c r="V162" s="2"/>
      <c r="W162" s="2"/>
    </row>
    <row r="163" spans="2:24" s="5" customFormat="1" ht="20.100000000000001" customHeight="1" x14ac:dyDescent="0.3">
      <c r="B163" s="57" t="s">
        <v>101</v>
      </c>
      <c r="C163" s="57"/>
      <c r="D163" s="57"/>
      <c r="E163" s="106"/>
      <c r="F163" s="89" t="s">
        <v>5</v>
      </c>
      <c r="G163" s="90" t="s">
        <v>25</v>
      </c>
      <c r="H163" s="91" t="s">
        <v>91</v>
      </c>
      <c r="I163" s="91" t="s">
        <v>92</v>
      </c>
      <c r="K163" s="57" t="s">
        <v>24</v>
      </c>
      <c r="L163" s="57"/>
      <c r="M163" s="57"/>
      <c r="N163" s="106"/>
      <c r="O163" s="60" t="s">
        <v>5</v>
      </c>
      <c r="P163" s="61" t="s">
        <v>25</v>
      </c>
      <c r="Q163" s="107" t="s">
        <v>91</v>
      </c>
      <c r="R163" s="107" t="s">
        <v>92</v>
      </c>
      <c r="S163" s="2"/>
      <c r="T163" s="2"/>
      <c r="V163" s="2"/>
      <c r="W163" s="2"/>
    </row>
    <row r="164" spans="2:24" s="5" customFormat="1" ht="20.100000000000001" customHeight="1" x14ac:dyDescent="0.3">
      <c r="B164" s="108" t="s">
        <v>102</v>
      </c>
      <c r="C164" s="108"/>
      <c r="D164" s="109"/>
      <c r="E164" s="109"/>
      <c r="F164" s="110">
        <f t="shared" ref="F164:F198" si="13">H164+I164</f>
        <v>204</v>
      </c>
      <c r="G164" s="111">
        <f t="shared" ref="G164:G199" si="14">F164/$F$199</f>
        <v>1.7691900751905783E-3</v>
      </c>
      <c r="H164" s="112">
        <v>90</v>
      </c>
      <c r="I164" s="112">
        <v>114</v>
      </c>
      <c r="K164" s="57"/>
      <c r="L164" s="57"/>
      <c r="M164" s="57"/>
      <c r="N164" s="106"/>
      <c r="O164" s="60"/>
      <c r="P164" s="61"/>
      <c r="Q164" s="113"/>
      <c r="R164" s="113"/>
      <c r="S164" s="2"/>
      <c r="T164" s="2"/>
      <c r="V164" s="2"/>
      <c r="W164" s="2"/>
    </row>
    <row r="165" spans="2:24" s="5" customFormat="1" ht="20.100000000000001" customHeight="1" x14ac:dyDescent="0.3">
      <c r="B165" s="108" t="s">
        <v>103</v>
      </c>
      <c r="C165" s="108"/>
      <c r="D165" s="109"/>
      <c r="E165" s="109"/>
      <c r="F165" s="110">
        <f t="shared" si="13"/>
        <v>2098</v>
      </c>
      <c r="G165" s="111">
        <f t="shared" si="14"/>
        <v>1.8194905773283497E-2</v>
      </c>
      <c r="H165" s="112">
        <v>783</v>
      </c>
      <c r="I165" s="112">
        <v>1315</v>
      </c>
      <c r="K165" s="114" t="s">
        <v>26</v>
      </c>
      <c r="L165" s="114"/>
      <c r="M165" s="114"/>
      <c r="N165" s="114"/>
      <c r="O165" s="115">
        <f t="shared" ref="O165:O179" si="15">Q165+R165</f>
        <v>431</v>
      </c>
      <c r="P165" s="116">
        <f>O165/$O$181</f>
        <v>3.7378476588585253E-3</v>
      </c>
      <c r="Q165" s="117">
        <v>320</v>
      </c>
      <c r="R165" s="117">
        <v>111</v>
      </c>
      <c r="S165" s="2"/>
      <c r="T165" s="2"/>
      <c r="V165" s="2"/>
      <c r="W165" s="2"/>
    </row>
    <row r="166" spans="2:24" s="5" customFormat="1" ht="18" customHeight="1" x14ac:dyDescent="0.3">
      <c r="B166" s="108" t="s">
        <v>104</v>
      </c>
      <c r="C166" s="108"/>
      <c r="D166" s="109"/>
      <c r="E166" s="109"/>
      <c r="F166" s="110">
        <f t="shared" si="13"/>
        <v>1417</v>
      </c>
      <c r="G166" s="111">
        <f t="shared" si="14"/>
        <v>1.2288933022279654E-2</v>
      </c>
      <c r="H166" s="112">
        <v>1063</v>
      </c>
      <c r="I166" s="112">
        <v>354</v>
      </c>
      <c r="K166" s="54"/>
      <c r="L166" s="54"/>
      <c r="M166" s="54"/>
      <c r="N166" s="54"/>
      <c r="O166" s="27"/>
      <c r="P166" s="118"/>
      <c r="Q166" s="34"/>
      <c r="R166" s="34"/>
      <c r="S166" s="2"/>
      <c r="T166" s="2"/>
      <c r="V166" s="2"/>
      <c r="W166" s="2"/>
    </row>
    <row r="167" spans="2:24" s="5" customFormat="1" ht="18" customHeight="1" x14ac:dyDescent="0.3">
      <c r="B167" s="108" t="s">
        <v>105</v>
      </c>
      <c r="C167" s="108"/>
      <c r="D167" s="109"/>
      <c r="E167" s="109"/>
      <c r="F167" s="110">
        <f t="shared" si="13"/>
        <v>220</v>
      </c>
      <c r="G167" s="111">
        <f t="shared" si="14"/>
        <v>1.9079500810878784E-3</v>
      </c>
      <c r="H167" s="112">
        <v>88</v>
      </c>
      <c r="I167" s="112">
        <v>132</v>
      </c>
      <c r="K167" s="114" t="s">
        <v>27</v>
      </c>
      <c r="L167" s="114"/>
      <c r="M167" s="114"/>
      <c r="N167" s="114"/>
      <c r="O167" s="115">
        <f t="shared" si="15"/>
        <v>3550</v>
      </c>
      <c r="P167" s="116">
        <f t="shared" ref="P167" si="16">O167/$O$181</f>
        <v>3.0787376308463493E-2</v>
      </c>
      <c r="Q167" s="117">
        <v>4</v>
      </c>
      <c r="R167" s="117">
        <v>3546</v>
      </c>
      <c r="S167" s="2"/>
      <c r="T167" s="2"/>
      <c r="V167" s="2"/>
      <c r="W167" s="2"/>
    </row>
    <row r="168" spans="2:24" s="5" customFormat="1" ht="25.5" customHeight="1" x14ac:dyDescent="0.3">
      <c r="B168" s="108" t="s">
        <v>106</v>
      </c>
      <c r="C168" s="108"/>
      <c r="D168" s="109"/>
      <c r="E168" s="109"/>
      <c r="F168" s="110">
        <f t="shared" si="13"/>
        <v>2306</v>
      </c>
      <c r="G168" s="111">
        <f t="shared" si="14"/>
        <v>1.9998785849948398E-2</v>
      </c>
      <c r="H168" s="112">
        <v>1051</v>
      </c>
      <c r="I168" s="112">
        <v>1255</v>
      </c>
      <c r="K168" s="54"/>
      <c r="L168" s="54"/>
      <c r="M168" s="54"/>
      <c r="N168" s="54"/>
      <c r="O168" s="27"/>
      <c r="P168" s="118"/>
      <c r="Q168" s="34"/>
      <c r="R168" s="34"/>
      <c r="T168" s="2"/>
      <c r="V168" s="2"/>
      <c r="W168" s="2"/>
    </row>
    <row r="169" spans="2:24" s="5" customFormat="1" ht="18" customHeight="1" x14ac:dyDescent="0.3">
      <c r="B169" s="108" t="s">
        <v>107</v>
      </c>
      <c r="C169" s="108"/>
      <c r="D169" s="109"/>
      <c r="E169" s="109"/>
      <c r="F169" s="110">
        <f t="shared" si="13"/>
        <v>1498</v>
      </c>
      <c r="G169" s="111">
        <f t="shared" si="14"/>
        <v>1.2991405552134737E-2</v>
      </c>
      <c r="H169" s="112">
        <v>689</v>
      </c>
      <c r="I169" s="112">
        <v>809</v>
      </c>
      <c r="K169" s="119" t="s">
        <v>28</v>
      </c>
      <c r="L169" s="119"/>
      <c r="M169" s="119"/>
      <c r="N169" s="119"/>
      <c r="O169" s="115">
        <f t="shared" si="15"/>
        <v>17</v>
      </c>
      <c r="P169" s="116">
        <f t="shared" ref="P169" si="17">O169/$O$181</f>
        <v>1.4743250626588151E-4</v>
      </c>
      <c r="Q169" s="117">
        <v>17</v>
      </c>
      <c r="R169" s="117">
        <v>0</v>
      </c>
      <c r="T169" s="2"/>
      <c r="V169" s="2"/>
      <c r="W169" s="2"/>
    </row>
    <row r="170" spans="2:24" s="5" customFormat="1" ht="18" customHeight="1" x14ac:dyDescent="0.3">
      <c r="B170" s="108" t="s">
        <v>108</v>
      </c>
      <c r="C170" s="108"/>
      <c r="D170" s="109"/>
      <c r="E170" s="109"/>
      <c r="F170" s="110">
        <f t="shared" si="13"/>
        <v>2383</v>
      </c>
      <c r="G170" s="111">
        <f t="shared" si="14"/>
        <v>2.0666568378329156E-2</v>
      </c>
      <c r="H170" s="112">
        <v>1406</v>
      </c>
      <c r="I170" s="112">
        <v>977</v>
      </c>
      <c r="K170" s="120"/>
      <c r="L170" s="120"/>
      <c r="M170" s="120"/>
      <c r="N170" s="120"/>
      <c r="O170" s="27"/>
      <c r="P170" s="118"/>
      <c r="Q170" s="34"/>
      <c r="R170" s="34"/>
      <c r="T170" s="2"/>
      <c r="V170" s="2"/>
      <c r="W170" s="2"/>
    </row>
    <row r="171" spans="2:24" s="5" customFormat="1" ht="18" customHeight="1" x14ac:dyDescent="0.3">
      <c r="B171" s="108" t="s">
        <v>109</v>
      </c>
      <c r="C171" s="108"/>
      <c r="D171" s="109"/>
      <c r="E171" s="109"/>
      <c r="F171" s="110">
        <f t="shared" si="13"/>
        <v>3552</v>
      </c>
      <c r="G171" s="111">
        <f t="shared" si="14"/>
        <v>3.0804721309200655E-2</v>
      </c>
      <c r="H171" s="112">
        <v>1953</v>
      </c>
      <c r="I171" s="112">
        <v>1599</v>
      </c>
      <c r="K171" s="114" t="s">
        <v>29</v>
      </c>
      <c r="L171" s="114"/>
      <c r="M171" s="114"/>
      <c r="N171" s="114"/>
      <c r="O171" s="115">
        <f t="shared" si="15"/>
        <v>0</v>
      </c>
      <c r="P171" s="116">
        <f t="shared" ref="P171" si="18">O171/$O$181</f>
        <v>0</v>
      </c>
      <c r="Q171" s="117">
        <v>0</v>
      </c>
      <c r="R171" s="117">
        <v>0</v>
      </c>
      <c r="T171" s="2"/>
      <c r="V171" s="2"/>
      <c r="W171" s="2"/>
    </row>
    <row r="172" spans="2:24" s="5" customFormat="1" ht="18" customHeight="1" x14ac:dyDescent="0.3">
      <c r="B172" s="108" t="s">
        <v>110</v>
      </c>
      <c r="C172" s="108"/>
      <c r="D172" s="109"/>
      <c r="E172" s="109"/>
      <c r="F172" s="110">
        <f t="shared" si="13"/>
        <v>4506</v>
      </c>
      <c r="G172" s="111">
        <f t="shared" si="14"/>
        <v>3.9078286660827181E-2</v>
      </c>
      <c r="H172" s="112">
        <v>2255</v>
      </c>
      <c r="I172" s="112">
        <v>2251</v>
      </c>
      <c r="K172" s="54"/>
      <c r="L172" s="54"/>
      <c r="M172" s="54"/>
      <c r="N172" s="54"/>
      <c r="O172" s="27"/>
      <c r="P172" s="118"/>
      <c r="Q172" s="34"/>
      <c r="R172" s="34"/>
      <c r="T172" s="2"/>
      <c r="V172" s="2"/>
      <c r="W172" s="2"/>
    </row>
    <row r="173" spans="2:24" s="5" customFormat="1" ht="18" customHeight="1" x14ac:dyDescent="0.3">
      <c r="B173" s="108" t="s">
        <v>111</v>
      </c>
      <c r="C173" s="108"/>
      <c r="D173" s="109"/>
      <c r="E173" s="109"/>
      <c r="F173" s="110">
        <f t="shared" si="13"/>
        <v>7037</v>
      </c>
      <c r="G173" s="111">
        <f t="shared" si="14"/>
        <v>6.1028385093706367E-2</v>
      </c>
      <c r="H173" s="112">
        <v>5586</v>
      </c>
      <c r="I173" s="112">
        <v>1451</v>
      </c>
      <c r="K173" s="114" t="s">
        <v>32</v>
      </c>
      <c r="L173" s="114"/>
      <c r="M173" s="114"/>
      <c r="N173" s="114"/>
      <c r="O173" s="115">
        <f t="shared" si="15"/>
        <v>106586</v>
      </c>
      <c r="P173" s="116">
        <f t="shared" ref="P173" si="19">O173/$O$181</f>
        <v>0.92436712428560275</v>
      </c>
      <c r="Q173" s="117">
        <v>69832</v>
      </c>
      <c r="R173" s="117">
        <v>36754</v>
      </c>
      <c r="T173" s="2"/>
      <c r="V173" s="2"/>
      <c r="W173" s="2"/>
    </row>
    <row r="174" spans="2:24" s="5" customFormat="1" ht="18" customHeight="1" x14ac:dyDescent="0.3">
      <c r="B174" s="108" t="s">
        <v>112</v>
      </c>
      <c r="C174" s="108"/>
      <c r="D174" s="109"/>
      <c r="E174" s="109"/>
      <c r="F174" s="110">
        <f t="shared" si="13"/>
        <v>2016</v>
      </c>
      <c r="G174" s="111">
        <f t="shared" si="14"/>
        <v>1.748376074305983E-2</v>
      </c>
      <c r="H174" s="112">
        <v>1248</v>
      </c>
      <c r="I174" s="112">
        <v>768</v>
      </c>
      <c r="K174" s="54"/>
      <c r="L174" s="54"/>
      <c r="M174" s="54"/>
      <c r="N174" s="54"/>
      <c r="O174" s="27"/>
      <c r="P174" s="118"/>
      <c r="Q174" s="34"/>
      <c r="R174" s="34"/>
      <c r="T174" s="2"/>
      <c r="V174" s="2"/>
      <c r="W174" s="2"/>
    </row>
    <row r="175" spans="2:24" s="5" customFormat="1" ht="18" customHeight="1" x14ac:dyDescent="0.3">
      <c r="B175" s="108" t="s">
        <v>113</v>
      </c>
      <c r="C175" s="108"/>
      <c r="D175" s="109"/>
      <c r="E175" s="109"/>
      <c r="F175" s="110">
        <f t="shared" si="13"/>
        <v>111</v>
      </c>
      <c r="G175" s="111">
        <f t="shared" si="14"/>
        <v>9.6264754091252046E-4</v>
      </c>
      <c r="H175" s="112">
        <v>94</v>
      </c>
      <c r="I175" s="112">
        <v>17</v>
      </c>
      <c r="K175" s="114" t="s">
        <v>35</v>
      </c>
      <c r="L175" s="114"/>
      <c r="M175" s="114"/>
      <c r="N175" s="114"/>
      <c r="O175" s="115">
        <f t="shared" si="15"/>
        <v>3029</v>
      </c>
      <c r="P175" s="116">
        <f t="shared" ref="P175" si="20">O175/$O$181</f>
        <v>2.6269003616432654E-2</v>
      </c>
      <c r="Q175" s="117">
        <v>1430</v>
      </c>
      <c r="R175" s="117">
        <v>1599</v>
      </c>
      <c r="T175" s="2"/>
      <c r="V175" s="2"/>
      <c r="W175" s="2"/>
    </row>
    <row r="176" spans="2:24" s="5" customFormat="1" ht="18" customHeight="1" x14ac:dyDescent="0.3">
      <c r="B176" s="108" t="s">
        <v>114</v>
      </c>
      <c r="C176" s="108"/>
      <c r="D176" s="109"/>
      <c r="E176" s="109"/>
      <c r="F176" s="110">
        <f t="shared" si="13"/>
        <v>0</v>
      </c>
      <c r="G176" s="111">
        <f t="shared" si="14"/>
        <v>0</v>
      </c>
      <c r="H176" s="112">
        <v>0</v>
      </c>
      <c r="I176" s="112">
        <v>0</v>
      </c>
      <c r="K176" s="54"/>
      <c r="L176" s="54"/>
      <c r="M176" s="54"/>
      <c r="N176" s="54"/>
      <c r="O176" s="27"/>
      <c r="P176" s="118"/>
      <c r="Q176" s="34"/>
      <c r="R176" s="34"/>
      <c r="T176" s="2"/>
      <c r="V176" s="2"/>
      <c r="W176" s="2"/>
    </row>
    <row r="177" spans="2:23" s="5" customFormat="1" ht="18" customHeight="1" x14ac:dyDescent="0.3">
      <c r="B177" s="108" t="s">
        <v>115</v>
      </c>
      <c r="C177" s="108"/>
      <c r="D177" s="109"/>
      <c r="E177" s="109"/>
      <c r="F177" s="110">
        <f t="shared" si="13"/>
        <v>1666</v>
      </c>
      <c r="G177" s="111">
        <f t="shared" si="14"/>
        <v>1.4448385614056388E-2</v>
      </c>
      <c r="H177" s="112">
        <v>411</v>
      </c>
      <c r="I177" s="112">
        <v>1255</v>
      </c>
      <c r="K177" s="114" t="s">
        <v>37</v>
      </c>
      <c r="L177" s="114"/>
      <c r="M177" s="114"/>
      <c r="N177" s="114"/>
      <c r="O177" s="115">
        <f t="shared" si="15"/>
        <v>450</v>
      </c>
      <c r="P177" s="116">
        <f t="shared" ref="P177" si="21">O177/$O$181</f>
        <v>3.9026251658615695E-3</v>
      </c>
      <c r="Q177" s="117">
        <v>194</v>
      </c>
      <c r="R177" s="117">
        <v>256</v>
      </c>
      <c r="T177" s="2"/>
      <c r="V177" s="2"/>
      <c r="W177" s="2"/>
    </row>
    <row r="178" spans="2:23" s="5" customFormat="1" ht="18" customHeight="1" x14ac:dyDescent="0.3">
      <c r="B178" s="108" t="s">
        <v>116</v>
      </c>
      <c r="C178" s="108"/>
      <c r="D178" s="109"/>
      <c r="E178" s="109"/>
      <c r="F178" s="110">
        <f t="shared" si="13"/>
        <v>1184</v>
      </c>
      <c r="G178" s="111">
        <f t="shared" si="14"/>
        <v>1.0268240436400218E-2</v>
      </c>
      <c r="H178" s="112">
        <v>728</v>
      </c>
      <c r="I178" s="112">
        <v>456</v>
      </c>
      <c r="K178" s="54"/>
      <c r="L178" s="54"/>
      <c r="M178" s="54"/>
      <c r="N178" s="54"/>
      <c r="O178" s="27"/>
      <c r="P178" s="118"/>
      <c r="Q178" s="34"/>
      <c r="R178" s="34"/>
      <c r="T178" s="2"/>
      <c r="V178" s="2"/>
      <c r="W178" s="2"/>
    </row>
    <row r="179" spans="2:23" s="5" customFormat="1" ht="18" customHeight="1" x14ac:dyDescent="0.3">
      <c r="B179" s="108" t="s">
        <v>117</v>
      </c>
      <c r="C179" s="108"/>
      <c r="D179" s="109"/>
      <c r="E179" s="109"/>
      <c r="F179" s="110">
        <f t="shared" si="13"/>
        <v>383</v>
      </c>
      <c r="G179" s="111">
        <f t="shared" si="14"/>
        <v>3.3215676411666247E-3</v>
      </c>
      <c r="H179" s="112">
        <v>183</v>
      </c>
      <c r="I179" s="112">
        <v>200</v>
      </c>
      <c r="K179" s="114" t="s">
        <v>39</v>
      </c>
      <c r="L179" s="114"/>
      <c r="M179" s="114"/>
      <c r="N179" s="114"/>
      <c r="O179" s="115">
        <f t="shared" si="15"/>
        <v>1244</v>
      </c>
      <c r="P179" s="116">
        <f t="shared" ref="P179" si="22">O179/$O$181</f>
        <v>1.0788590458515095E-2</v>
      </c>
      <c r="Q179" s="117">
        <v>895</v>
      </c>
      <c r="R179" s="117">
        <v>349</v>
      </c>
      <c r="T179" s="2"/>
      <c r="V179" s="2"/>
      <c r="W179" s="2"/>
    </row>
    <row r="180" spans="2:23" s="5" customFormat="1" ht="18" customHeight="1" thickBot="1" x14ac:dyDescent="0.35">
      <c r="B180" s="108" t="s">
        <v>118</v>
      </c>
      <c r="C180" s="108"/>
      <c r="D180" s="109"/>
      <c r="E180" s="109"/>
      <c r="F180" s="110">
        <f t="shared" si="13"/>
        <v>21</v>
      </c>
      <c r="G180" s="111">
        <f t="shared" si="14"/>
        <v>1.8212250774020657E-4</v>
      </c>
      <c r="H180" s="112">
        <v>19</v>
      </c>
      <c r="I180" s="112">
        <v>2</v>
      </c>
      <c r="K180" s="54"/>
      <c r="L180" s="54"/>
      <c r="M180" s="54"/>
      <c r="N180" s="54"/>
      <c r="O180" s="27"/>
      <c r="P180" s="118"/>
      <c r="Q180" s="34"/>
      <c r="R180" s="34"/>
      <c r="T180" s="2"/>
      <c r="V180" s="2"/>
      <c r="W180" s="2"/>
    </row>
    <row r="181" spans="2:23" s="5" customFormat="1" ht="18" customHeight="1" x14ac:dyDescent="0.3">
      <c r="B181" s="108" t="s">
        <v>119</v>
      </c>
      <c r="C181" s="108"/>
      <c r="D181" s="109"/>
      <c r="E181" s="109"/>
      <c r="F181" s="110">
        <f t="shared" si="13"/>
        <v>8</v>
      </c>
      <c r="G181" s="111">
        <f t="shared" si="14"/>
        <v>6.938000294865013E-5</v>
      </c>
      <c r="H181" s="112">
        <v>0</v>
      </c>
      <c r="I181" s="112">
        <v>8</v>
      </c>
      <c r="K181" s="30" t="s">
        <v>5</v>
      </c>
      <c r="L181" s="63"/>
      <c r="M181" s="63"/>
      <c r="N181" s="63"/>
      <c r="O181" s="36">
        <f>SUM(O157:O179)</f>
        <v>115307</v>
      </c>
      <c r="P181" s="64">
        <f>SUM(P157:P179)</f>
        <v>1</v>
      </c>
      <c r="Q181" s="36">
        <f>SUM(Q157:Q179)</f>
        <v>72692</v>
      </c>
      <c r="R181" s="36">
        <f>SUM(R157:R179)</f>
        <v>42615</v>
      </c>
      <c r="T181" s="2"/>
      <c r="V181" s="2"/>
      <c r="W181" s="2"/>
    </row>
    <row r="182" spans="2:23" s="5" customFormat="1" ht="18" customHeight="1" x14ac:dyDescent="0.3">
      <c r="B182" s="108" t="s">
        <v>120</v>
      </c>
      <c r="C182" s="108"/>
      <c r="D182" s="109"/>
      <c r="E182" s="109"/>
      <c r="F182" s="110">
        <f t="shared" si="13"/>
        <v>2821</v>
      </c>
      <c r="G182" s="111">
        <f t="shared" si="14"/>
        <v>2.446512353976775E-2</v>
      </c>
      <c r="H182" s="112">
        <v>1250</v>
      </c>
      <c r="I182" s="112">
        <v>1571</v>
      </c>
      <c r="T182" s="2"/>
      <c r="V182" s="2"/>
      <c r="W182" s="2"/>
    </row>
    <row r="183" spans="2:23" s="5" customFormat="1" ht="18" customHeight="1" x14ac:dyDescent="0.3">
      <c r="B183" s="108" t="s">
        <v>121</v>
      </c>
      <c r="C183" s="108"/>
      <c r="D183" s="109"/>
      <c r="E183" s="109"/>
      <c r="F183" s="110">
        <f t="shared" si="13"/>
        <v>106</v>
      </c>
      <c r="G183" s="111">
        <f t="shared" si="14"/>
        <v>9.1928503906961413E-4</v>
      </c>
      <c r="H183" s="112">
        <v>52</v>
      </c>
      <c r="I183" s="112">
        <v>54</v>
      </c>
      <c r="T183" s="2"/>
      <c r="V183" s="2"/>
      <c r="W183" s="2"/>
    </row>
    <row r="184" spans="2:23" s="5" customFormat="1" ht="18" customHeight="1" x14ac:dyDescent="0.3">
      <c r="B184" s="108" t="s">
        <v>122</v>
      </c>
      <c r="C184" s="108"/>
      <c r="D184" s="109"/>
      <c r="E184" s="109"/>
      <c r="F184" s="110">
        <f t="shared" si="13"/>
        <v>30</v>
      </c>
      <c r="G184" s="111">
        <f t="shared" si="14"/>
        <v>2.6017501105743797E-4</v>
      </c>
      <c r="H184" s="112">
        <v>15</v>
      </c>
      <c r="I184" s="112">
        <v>15</v>
      </c>
      <c r="T184" s="2"/>
      <c r="V184" s="2"/>
      <c r="W184" s="2"/>
    </row>
    <row r="185" spans="2:23" s="5" customFormat="1" ht="18" customHeight="1" x14ac:dyDescent="0.3">
      <c r="B185" s="108" t="s">
        <v>123</v>
      </c>
      <c r="C185" s="108"/>
      <c r="D185" s="109"/>
      <c r="E185" s="109"/>
      <c r="F185" s="110">
        <f t="shared" si="13"/>
        <v>7703</v>
      </c>
      <c r="G185" s="111">
        <f t="shared" si="14"/>
        <v>6.6804270339181487E-2</v>
      </c>
      <c r="H185" s="112">
        <v>6078</v>
      </c>
      <c r="I185" s="112">
        <v>1625</v>
      </c>
      <c r="T185" s="2"/>
      <c r="V185" s="2"/>
      <c r="W185" s="2"/>
    </row>
    <row r="186" spans="2:23" s="5" customFormat="1" ht="18" customHeight="1" x14ac:dyDescent="0.3">
      <c r="B186" s="108" t="s">
        <v>124</v>
      </c>
      <c r="C186" s="108"/>
      <c r="D186" s="109"/>
      <c r="E186" s="109"/>
      <c r="F186" s="110">
        <f t="shared" si="13"/>
        <v>458</v>
      </c>
      <c r="G186" s="111">
        <f t="shared" si="14"/>
        <v>3.9720051688102199E-3</v>
      </c>
      <c r="H186" s="112">
        <v>263</v>
      </c>
      <c r="I186" s="112">
        <v>195</v>
      </c>
      <c r="T186" s="2"/>
      <c r="V186" s="2"/>
      <c r="W186" s="2"/>
    </row>
    <row r="187" spans="2:23" s="5" customFormat="1" ht="18" customHeight="1" x14ac:dyDescent="0.3">
      <c r="B187" s="108" t="s">
        <v>125</v>
      </c>
      <c r="C187" s="108"/>
      <c r="D187" s="109"/>
      <c r="E187" s="109"/>
      <c r="F187" s="110">
        <f t="shared" si="13"/>
        <v>54</v>
      </c>
      <c r="G187" s="111">
        <f t="shared" si="14"/>
        <v>4.6831501990338836E-4</v>
      </c>
      <c r="H187" s="112">
        <v>44</v>
      </c>
      <c r="I187" s="112">
        <v>10</v>
      </c>
      <c r="T187" s="2"/>
      <c r="V187" s="2"/>
      <c r="W187" s="2"/>
    </row>
    <row r="188" spans="2:23" s="5" customFormat="1" ht="18" customHeight="1" x14ac:dyDescent="0.3">
      <c r="B188" s="108" t="s">
        <v>126</v>
      </c>
      <c r="C188" s="108"/>
      <c r="D188" s="109"/>
      <c r="E188" s="109"/>
      <c r="F188" s="110">
        <f t="shared" si="13"/>
        <v>3291</v>
      </c>
      <c r="G188" s="111">
        <f t="shared" si="14"/>
        <v>2.8541198713000947E-2</v>
      </c>
      <c r="H188" s="112">
        <v>1708</v>
      </c>
      <c r="I188" s="112">
        <v>1583</v>
      </c>
      <c r="T188" s="2"/>
      <c r="V188" s="2"/>
      <c r="W188" s="2"/>
    </row>
    <row r="189" spans="2:23" s="5" customFormat="1" ht="18" customHeight="1" x14ac:dyDescent="0.3">
      <c r="B189" s="108" t="s">
        <v>127</v>
      </c>
      <c r="C189" s="108"/>
      <c r="D189" s="109"/>
      <c r="E189" s="109"/>
      <c r="F189" s="110">
        <f t="shared" si="13"/>
        <v>314</v>
      </c>
      <c r="G189" s="111">
        <f t="shared" si="14"/>
        <v>2.7231651157345175E-3</v>
      </c>
      <c r="H189" s="112">
        <v>200</v>
      </c>
      <c r="I189" s="112">
        <v>114</v>
      </c>
      <c r="T189" s="2"/>
      <c r="V189" s="2"/>
      <c r="W189" s="2"/>
    </row>
    <row r="190" spans="2:23" s="5" customFormat="1" ht="18" customHeight="1" x14ac:dyDescent="0.3">
      <c r="B190" s="108" t="s">
        <v>128</v>
      </c>
      <c r="C190" s="108"/>
      <c r="D190" s="109"/>
      <c r="E190" s="109"/>
      <c r="F190" s="110">
        <f t="shared" si="13"/>
        <v>1975</v>
      </c>
      <c r="G190" s="111">
        <f t="shared" si="14"/>
        <v>1.7128188227948E-2</v>
      </c>
      <c r="H190" s="112">
        <v>1556</v>
      </c>
      <c r="I190" s="112">
        <v>419</v>
      </c>
      <c r="T190" s="2"/>
      <c r="V190" s="2"/>
      <c r="W190" s="2"/>
    </row>
    <row r="191" spans="2:23" s="5" customFormat="1" ht="18" customHeight="1" x14ac:dyDescent="0.3">
      <c r="B191" s="108" t="s">
        <v>129</v>
      </c>
      <c r="C191" s="108"/>
      <c r="D191" s="109"/>
      <c r="E191" s="109"/>
      <c r="F191" s="110">
        <f t="shared" si="13"/>
        <v>20</v>
      </c>
      <c r="G191" s="111">
        <f t="shared" si="14"/>
        <v>1.7345000737162532E-4</v>
      </c>
      <c r="H191" s="112">
        <v>15</v>
      </c>
      <c r="I191" s="112">
        <v>5</v>
      </c>
      <c r="T191" s="2"/>
      <c r="V191" s="2"/>
      <c r="W191" s="2"/>
    </row>
    <row r="192" spans="2:23" s="5" customFormat="1" ht="18" customHeight="1" x14ac:dyDescent="0.3">
      <c r="B192" s="108" t="s">
        <v>130</v>
      </c>
      <c r="C192" s="108"/>
      <c r="D192" s="109"/>
      <c r="E192" s="109"/>
      <c r="F192" s="110">
        <f t="shared" si="13"/>
        <v>1002</v>
      </c>
      <c r="G192" s="111">
        <f t="shared" si="14"/>
        <v>8.6898453693184281E-3</v>
      </c>
      <c r="H192" s="112">
        <v>544</v>
      </c>
      <c r="I192" s="112">
        <v>458</v>
      </c>
      <c r="T192" s="2"/>
      <c r="V192" s="2"/>
      <c r="W192" s="2"/>
    </row>
    <row r="193" spans="2:88" s="5" customFormat="1" ht="18" customHeight="1" x14ac:dyDescent="0.3">
      <c r="B193" s="108" t="s">
        <v>131</v>
      </c>
      <c r="C193" s="108"/>
      <c r="D193" s="109"/>
      <c r="E193" s="109"/>
      <c r="F193" s="110">
        <f t="shared" si="13"/>
        <v>100</v>
      </c>
      <c r="G193" s="111">
        <f t="shared" si="14"/>
        <v>8.6725003685812654E-4</v>
      </c>
      <c r="H193" s="112">
        <v>90</v>
      </c>
      <c r="I193" s="112">
        <v>10</v>
      </c>
      <c r="T193" s="2"/>
      <c r="V193" s="2"/>
      <c r="W193" s="2"/>
    </row>
    <row r="194" spans="2:88" s="5" customFormat="1" ht="18" customHeight="1" x14ac:dyDescent="0.3">
      <c r="B194" s="108" t="s">
        <v>132</v>
      </c>
      <c r="C194" s="108"/>
      <c r="D194" s="109"/>
      <c r="E194" s="109"/>
      <c r="F194" s="110">
        <f t="shared" si="13"/>
        <v>0</v>
      </c>
      <c r="G194" s="111">
        <f t="shared" si="14"/>
        <v>0</v>
      </c>
      <c r="H194" s="112">
        <v>0</v>
      </c>
      <c r="I194" s="112">
        <v>0</v>
      </c>
      <c r="T194" s="2"/>
      <c r="V194" s="2"/>
      <c r="W194" s="2"/>
    </row>
    <row r="195" spans="2:88" s="5" customFormat="1" ht="18" customHeight="1" x14ac:dyDescent="0.3">
      <c r="B195" s="108" t="s">
        <v>133</v>
      </c>
      <c r="C195" s="108"/>
      <c r="D195" s="109"/>
      <c r="E195" s="109"/>
      <c r="F195" s="110">
        <f t="shared" si="13"/>
        <v>773</v>
      </c>
      <c r="G195" s="111">
        <f t="shared" si="14"/>
        <v>6.7038427849133182E-3</v>
      </c>
      <c r="H195" s="112">
        <v>0</v>
      </c>
      <c r="I195" s="112">
        <v>773</v>
      </c>
      <c r="T195" s="2"/>
      <c r="V195" s="2"/>
      <c r="W195" s="2"/>
    </row>
    <row r="196" spans="2:88" s="5" customFormat="1" ht="18" customHeight="1" x14ac:dyDescent="0.3">
      <c r="B196" s="108" t="s">
        <v>134</v>
      </c>
      <c r="C196" s="108"/>
      <c r="D196" s="109"/>
      <c r="E196" s="109"/>
      <c r="F196" s="110">
        <f t="shared" si="13"/>
        <v>505</v>
      </c>
      <c r="G196" s="111">
        <f t="shared" si="14"/>
        <v>4.3796126861335395E-3</v>
      </c>
      <c r="H196" s="112">
        <v>505</v>
      </c>
      <c r="I196" s="112">
        <v>0</v>
      </c>
      <c r="T196" s="2"/>
      <c r="V196" s="2"/>
      <c r="W196" s="2"/>
    </row>
    <row r="197" spans="2:88" s="5" customFormat="1" ht="18" customHeight="1" x14ac:dyDescent="0.3">
      <c r="B197" s="108" t="s">
        <v>135</v>
      </c>
      <c r="C197" s="108"/>
      <c r="D197" s="109"/>
      <c r="E197" s="109"/>
      <c r="F197" s="110">
        <f t="shared" si="13"/>
        <v>56657</v>
      </c>
      <c r="G197" s="111">
        <f t="shared" si="14"/>
        <v>0.49135785338270876</v>
      </c>
      <c r="H197" s="112">
        <v>36963</v>
      </c>
      <c r="I197" s="112">
        <v>19694</v>
      </c>
      <c r="T197" s="2"/>
      <c r="V197" s="2"/>
      <c r="W197" s="2"/>
    </row>
    <row r="198" spans="2:88" s="5" customFormat="1" ht="18" customHeight="1" thickBot="1" x14ac:dyDescent="0.35">
      <c r="B198" s="121" t="s">
        <v>136</v>
      </c>
      <c r="C198" s="121"/>
      <c r="D198" s="122"/>
      <c r="E198" s="122"/>
      <c r="F198" s="110">
        <f t="shared" si="13"/>
        <v>8888</v>
      </c>
      <c r="G198" s="123">
        <f t="shared" si="14"/>
        <v>7.7081183275950288E-2</v>
      </c>
      <c r="H198" s="112">
        <v>5762</v>
      </c>
      <c r="I198" s="112">
        <v>3126</v>
      </c>
      <c r="T198" s="2"/>
      <c r="V198" s="2"/>
      <c r="W198" s="2"/>
    </row>
    <row r="199" spans="2:88" s="5" customFormat="1" ht="21.75" customHeight="1" x14ac:dyDescent="0.3">
      <c r="B199" s="124" t="s">
        <v>5</v>
      </c>
      <c r="C199" s="124"/>
      <c r="D199" s="124"/>
      <c r="E199" s="124"/>
      <c r="F199" s="36">
        <f>SUM(F164:F198)</f>
        <v>115307</v>
      </c>
      <c r="G199" s="102">
        <f t="shared" si="14"/>
        <v>1</v>
      </c>
      <c r="H199" s="36">
        <f>SUM(H164:H198)</f>
        <v>72692</v>
      </c>
      <c r="I199" s="36">
        <f>SUM(I164:I198)</f>
        <v>42615</v>
      </c>
      <c r="T199" s="2"/>
      <c r="V199" s="2"/>
      <c r="W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</row>
    <row r="200" spans="2:88" s="5" customFormat="1" ht="10.5" customHeight="1" x14ac:dyDescent="0.3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T200" s="2"/>
      <c r="V200" s="2"/>
      <c r="W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</row>
    <row r="201" spans="2:88" s="5" customFormat="1" ht="10.5" customHeight="1" x14ac:dyDescent="0.3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T201" s="2"/>
      <c r="V201" s="2"/>
      <c r="W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</row>
    <row r="202" spans="2:88" s="5" customFormat="1" ht="21.75" customHeight="1" x14ac:dyDescent="0.3">
      <c r="B202" s="2"/>
      <c r="C202" s="2"/>
      <c r="D202" s="2"/>
      <c r="E202" s="2"/>
      <c r="F202" s="2"/>
      <c r="G202" s="2"/>
      <c r="H202" s="2"/>
      <c r="I202" s="2"/>
      <c r="J202" s="2"/>
      <c r="K202" s="125" t="s">
        <v>137</v>
      </c>
      <c r="L202" s="125"/>
      <c r="M202" s="125"/>
      <c r="N202" s="125"/>
      <c r="O202" s="125"/>
      <c r="P202" s="125"/>
      <c r="Q202" s="125"/>
      <c r="R202" s="125"/>
      <c r="T202" s="2"/>
      <c r="V202" s="2"/>
      <c r="W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</row>
    <row r="203" spans="2:88" s="5" customFormat="1" ht="21.75" customHeight="1" x14ac:dyDescent="0.3">
      <c r="B203" s="2"/>
      <c r="C203" s="2"/>
      <c r="D203" s="2"/>
      <c r="E203" s="2"/>
      <c r="F203" s="2"/>
      <c r="G203" s="2"/>
      <c r="H203" s="2"/>
      <c r="I203" s="2"/>
      <c r="J203" s="2"/>
      <c r="K203" s="125"/>
      <c r="L203" s="125"/>
      <c r="M203" s="125"/>
      <c r="N203" s="125"/>
      <c r="O203" s="125"/>
      <c r="P203" s="125"/>
      <c r="Q203" s="125"/>
      <c r="R203" s="125"/>
      <c r="T203" s="2"/>
      <c r="V203" s="2"/>
      <c r="W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</row>
    <row r="204" spans="2:88" s="5" customFormat="1" ht="27.6" customHeight="1" x14ac:dyDescent="0.3">
      <c r="B204" s="126" t="s">
        <v>53</v>
      </c>
      <c r="C204" s="126"/>
      <c r="D204" s="127"/>
      <c r="E204" s="75">
        <v>2022</v>
      </c>
      <c r="F204" s="74">
        <v>2023</v>
      </c>
      <c r="G204" s="74">
        <v>2024</v>
      </c>
      <c r="H204" s="74">
        <v>2025</v>
      </c>
      <c r="I204" s="74" t="s">
        <v>83</v>
      </c>
      <c r="J204" s="2"/>
      <c r="R204" s="2"/>
      <c r="T204" s="2"/>
      <c r="V204" s="2"/>
      <c r="W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</row>
    <row r="205" spans="2:88" s="5" customFormat="1" ht="21.75" customHeight="1" x14ac:dyDescent="0.3">
      <c r="B205" s="128" t="s">
        <v>54</v>
      </c>
      <c r="C205" s="128"/>
      <c r="D205" s="128"/>
      <c r="E205" s="81">
        <v>39013</v>
      </c>
      <c r="F205" s="81">
        <v>34951</v>
      </c>
      <c r="G205" s="81">
        <v>45569</v>
      </c>
      <c r="H205" s="81">
        <v>48087</v>
      </c>
      <c r="I205" s="81">
        <v>4551</v>
      </c>
      <c r="J205" s="2"/>
      <c r="K205" s="2"/>
      <c r="L205" s="2"/>
      <c r="M205" s="2"/>
      <c r="N205" s="2"/>
      <c r="O205" s="2"/>
      <c r="P205" s="2"/>
      <c r="Q205" s="2"/>
      <c r="R205" s="2"/>
      <c r="T205" s="2"/>
      <c r="V205" s="2"/>
      <c r="W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</row>
    <row r="206" spans="2:88" s="5" customFormat="1" ht="21.75" customHeight="1" x14ac:dyDescent="0.3">
      <c r="B206" s="128" t="s">
        <v>55</v>
      </c>
      <c r="C206" s="128"/>
      <c r="D206" s="128"/>
      <c r="E206" s="80">
        <v>73299</v>
      </c>
      <c r="F206" s="80">
        <v>82537</v>
      </c>
      <c r="G206" s="80">
        <v>96312</v>
      </c>
      <c r="H206" s="80">
        <v>80568</v>
      </c>
      <c r="I206" s="80">
        <v>6406</v>
      </c>
      <c r="J206" s="2"/>
      <c r="K206" s="2"/>
      <c r="L206" s="2"/>
      <c r="M206" s="2"/>
      <c r="N206" s="2"/>
      <c r="O206" s="2"/>
      <c r="P206" s="2"/>
      <c r="Q206" s="2"/>
      <c r="R206" s="2"/>
      <c r="T206" s="2"/>
      <c r="V206" s="2"/>
      <c r="W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</row>
    <row r="207" spans="2:88" s="5" customFormat="1" ht="21.75" customHeight="1" x14ac:dyDescent="0.3">
      <c r="B207" s="128" t="s">
        <v>56</v>
      </c>
      <c r="C207" s="128"/>
      <c r="D207" s="128"/>
      <c r="E207" s="80">
        <v>40789</v>
      </c>
      <c r="F207" s="80">
        <v>46288</v>
      </c>
      <c r="G207" s="80">
        <v>51481</v>
      </c>
      <c r="H207" s="80">
        <v>56334</v>
      </c>
      <c r="I207" s="80">
        <v>2281</v>
      </c>
      <c r="J207" s="2"/>
      <c r="K207" s="2"/>
      <c r="L207" s="2"/>
      <c r="M207" s="2"/>
      <c r="N207" s="2"/>
      <c r="O207" s="2"/>
      <c r="P207" s="2"/>
      <c r="Q207" s="2"/>
      <c r="R207" s="2"/>
      <c r="T207" s="2"/>
      <c r="V207" s="2"/>
      <c r="W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</row>
    <row r="208" spans="2:88" s="5" customFormat="1" ht="21.75" customHeight="1" x14ac:dyDescent="0.3">
      <c r="B208" s="128" t="s">
        <v>58</v>
      </c>
      <c r="C208" s="128"/>
      <c r="D208" s="128"/>
      <c r="E208" s="80">
        <v>96219</v>
      </c>
      <c r="F208" s="80">
        <v>117373</v>
      </c>
      <c r="G208" s="80">
        <v>128765</v>
      </c>
      <c r="H208" s="80">
        <v>120363</v>
      </c>
      <c r="I208" s="80">
        <v>5619</v>
      </c>
      <c r="J208" s="2"/>
      <c r="K208" s="2"/>
      <c r="L208" s="2"/>
      <c r="M208" s="2"/>
      <c r="N208" s="2"/>
      <c r="O208" s="2"/>
      <c r="P208" s="2"/>
      <c r="Q208" s="2"/>
      <c r="R208" s="2"/>
      <c r="T208" s="2"/>
      <c r="V208" s="2"/>
      <c r="W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</row>
    <row r="209" spans="2:88" s="5" customFormat="1" ht="21.75" customHeight="1" x14ac:dyDescent="0.3">
      <c r="B209" s="128" t="s">
        <v>59</v>
      </c>
      <c r="C209" s="128"/>
      <c r="D209" s="128"/>
      <c r="E209" s="80">
        <v>51183</v>
      </c>
      <c r="F209" s="80">
        <v>65113</v>
      </c>
      <c r="G209" s="80">
        <v>83295</v>
      </c>
      <c r="H209" s="80">
        <v>77851</v>
      </c>
      <c r="I209" s="80">
        <v>4767</v>
      </c>
      <c r="J209" s="2"/>
      <c r="K209" s="2"/>
      <c r="L209" s="2"/>
      <c r="M209" s="2"/>
      <c r="N209" s="2"/>
      <c r="O209" s="2"/>
      <c r="P209" s="2"/>
      <c r="Q209" s="2"/>
      <c r="R209" s="2"/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2:88" s="5" customFormat="1" ht="21.75" customHeight="1" x14ac:dyDescent="0.3">
      <c r="B210" s="128" t="s">
        <v>60</v>
      </c>
      <c r="C210" s="128"/>
      <c r="D210" s="128"/>
      <c r="E210" s="80">
        <v>63266</v>
      </c>
      <c r="F210" s="80">
        <v>56164</v>
      </c>
      <c r="G210" s="80">
        <v>74858</v>
      </c>
      <c r="H210" s="80">
        <v>71149</v>
      </c>
      <c r="I210" s="80">
        <v>5773</v>
      </c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2:88" s="5" customFormat="1" ht="21.75" customHeight="1" x14ac:dyDescent="0.3">
      <c r="B211" s="128" t="s">
        <v>61</v>
      </c>
      <c r="C211" s="128"/>
      <c r="D211" s="128"/>
      <c r="E211" s="80">
        <v>44311</v>
      </c>
      <c r="F211" s="80">
        <v>58133</v>
      </c>
      <c r="G211" s="80">
        <v>59362</v>
      </c>
      <c r="H211" s="80">
        <v>64862</v>
      </c>
      <c r="I211" s="80">
        <v>4318</v>
      </c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2:88" s="5" customFormat="1" ht="21.75" customHeight="1" x14ac:dyDescent="0.3">
      <c r="B212" s="128" t="s">
        <v>62</v>
      </c>
      <c r="C212" s="128"/>
      <c r="D212" s="128"/>
      <c r="E212" s="80">
        <v>117545</v>
      </c>
      <c r="F212" s="80">
        <v>138891</v>
      </c>
      <c r="G212" s="80">
        <v>163724</v>
      </c>
      <c r="H212" s="80">
        <v>163001</v>
      </c>
      <c r="I212" s="80">
        <v>11053</v>
      </c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2:88" s="5" customFormat="1" ht="21.75" customHeight="1" x14ac:dyDescent="0.3">
      <c r="B213" s="128" t="s">
        <v>63</v>
      </c>
      <c r="C213" s="128"/>
      <c r="D213" s="128"/>
      <c r="E213" s="80">
        <v>22445</v>
      </c>
      <c r="F213" s="80">
        <v>30582</v>
      </c>
      <c r="G213" s="80">
        <v>47696</v>
      </c>
      <c r="H213" s="80">
        <v>41256</v>
      </c>
      <c r="I213" s="81">
        <v>1754</v>
      </c>
      <c r="J213" s="2"/>
      <c r="K213" s="2"/>
      <c r="L213" s="2"/>
      <c r="M213" s="2"/>
      <c r="N213" s="2"/>
      <c r="O213" s="2"/>
      <c r="P213" s="2"/>
      <c r="Q213" s="2"/>
      <c r="R213" s="2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2:88" s="5" customFormat="1" ht="21.75" customHeight="1" x14ac:dyDescent="0.3">
      <c r="B214" s="128" t="s">
        <v>64</v>
      </c>
      <c r="C214" s="128"/>
      <c r="D214" s="128"/>
      <c r="E214" s="80">
        <v>45742</v>
      </c>
      <c r="F214" s="80">
        <v>52333</v>
      </c>
      <c r="G214" s="80">
        <v>66277</v>
      </c>
      <c r="H214" s="80">
        <v>64152</v>
      </c>
      <c r="I214" s="80">
        <v>4077</v>
      </c>
      <c r="J214" s="2"/>
      <c r="K214" s="2"/>
      <c r="L214" s="2"/>
      <c r="M214" s="2"/>
      <c r="N214" s="2"/>
      <c r="O214" s="2"/>
      <c r="P214" s="2"/>
      <c r="Q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2:88" s="5" customFormat="1" ht="21.75" customHeight="1" x14ac:dyDescent="0.3">
      <c r="B215" s="128" t="s">
        <v>65</v>
      </c>
      <c r="C215" s="128"/>
      <c r="D215" s="128"/>
      <c r="E215" s="80">
        <v>50017</v>
      </c>
      <c r="F215" s="80">
        <v>69300</v>
      </c>
      <c r="G215" s="80">
        <v>75154</v>
      </c>
      <c r="H215" s="80">
        <v>63407</v>
      </c>
      <c r="I215" s="80">
        <v>5672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2:88" s="5" customFormat="1" ht="21.75" customHeight="1" x14ac:dyDescent="0.3">
      <c r="B216" s="128" t="s">
        <v>66</v>
      </c>
      <c r="C216" s="128"/>
      <c r="D216" s="128"/>
      <c r="E216" s="80">
        <v>84233</v>
      </c>
      <c r="F216" s="80">
        <v>127870</v>
      </c>
      <c r="G216" s="80">
        <v>150437</v>
      </c>
      <c r="H216" s="80">
        <v>126495</v>
      </c>
      <c r="I216" s="80">
        <v>4456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2:88" s="5" customFormat="1" ht="21.75" customHeight="1" x14ac:dyDescent="0.3">
      <c r="B217" s="128" t="s">
        <v>67</v>
      </c>
      <c r="C217" s="128"/>
      <c r="D217" s="128"/>
      <c r="E217" s="80">
        <v>65846</v>
      </c>
      <c r="F217" s="80">
        <v>85482</v>
      </c>
      <c r="G217" s="80">
        <v>109276</v>
      </c>
      <c r="H217" s="80">
        <v>96601</v>
      </c>
      <c r="I217" s="80">
        <v>4663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2:88" s="5" customFormat="1" ht="21.75" customHeight="1" x14ac:dyDescent="0.3">
      <c r="B218" s="128" t="s">
        <v>68</v>
      </c>
      <c r="C218" s="128"/>
      <c r="D218" s="128"/>
      <c r="E218" s="80">
        <v>41523</v>
      </c>
      <c r="F218" s="80">
        <v>56661</v>
      </c>
      <c r="G218" s="80">
        <v>56909</v>
      </c>
      <c r="H218" s="80">
        <v>58206</v>
      </c>
      <c r="I218" s="80">
        <v>4166</v>
      </c>
      <c r="J218" s="2"/>
      <c r="K218" s="2"/>
      <c r="L218" s="2"/>
      <c r="M218" s="2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2:88" s="5" customFormat="1" ht="21.75" customHeight="1" x14ac:dyDescent="0.3">
      <c r="B219" s="128" t="s">
        <v>69</v>
      </c>
      <c r="C219" s="128"/>
      <c r="D219" s="128"/>
      <c r="E219" s="80">
        <v>264217</v>
      </c>
      <c r="F219" s="80">
        <v>284158</v>
      </c>
      <c r="G219" s="80">
        <v>312534</v>
      </c>
      <c r="H219" s="80">
        <v>316342</v>
      </c>
      <c r="I219" s="80">
        <v>14970</v>
      </c>
      <c r="J219" s="2"/>
      <c r="K219" s="2"/>
      <c r="L219" s="2"/>
      <c r="M219" s="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2:88" s="5" customFormat="1" ht="21.75" customHeight="1" x14ac:dyDescent="0.3">
      <c r="B220" s="128" t="s">
        <v>70</v>
      </c>
      <c r="C220" s="128"/>
      <c r="D220" s="128"/>
      <c r="E220" s="80">
        <v>69874</v>
      </c>
      <c r="F220" s="80">
        <v>80794</v>
      </c>
      <c r="G220" s="80">
        <v>94999</v>
      </c>
      <c r="H220" s="80">
        <v>77381</v>
      </c>
      <c r="I220" s="80">
        <v>4317</v>
      </c>
      <c r="J220" s="2"/>
      <c r="K220" s="2"/>
      <c r="L220" s="2"/>
      <c r="M220" s="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2:88" s="5" customFormat="1" ht="21.75" customHeight="1" x14ac:dyDescent="0.3">
      <c r="B221" s="128" t="s">
        <v>71</v>
      </c>
      <c r="C221" s="128"/>
      <c r="D221" s="128"/>
      <c r="E221" s="80">
        <v>27500</v>
      </c>
      <c r="F221" s="80">
        <v>39819</v>
      </c>
      <c r="G221" s="80">
        <v>41868</v>
      </c>
      <c r="H221" s="80">
        <v>36082</v>
      </c>
      <c r="I221" s="80">
        <v>3094</v>
      </c>
      <c r="J221" s="2"/>
      <c r="K221" s="2"/>
      <c r="L221" s="2"/>
      <c r="M221" s="2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2:88" s="5" customFormat="1" ht="21.75" customHeight="1" x14ac:dyDescent="0.3">
      <c r="B222" s="128" t="s">
        <v>72</v>
      </c>
      <c r="C222" s="128"/>
      <c r="D222" s="128"/>
      <c r="E222" s="80">
        <v>10052</v>
      </c>
      <c r="F222" s="80">
        <v>9472</v>
      </c>
      <c r="G222" s="80">
        <v>19428</v>
      </c>
      <c r="H222" s="80">
        <v>14918</v>
      </c>
      <c r="I222" s="81">
        <v>941</v>
      </c>
      <c r="J222" s="2"/>
      <c r="K222" s="2"/>
      <c r="L222" s="2"/>
      <c r="M222" s="2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2:88" s="5" customFormat="1" ht="21.75" customHeight="1" x14ac:dyDescent="0.3">
      <c r="B223" s="128" t="s">
        <v>73</v>
      </c>
      <c r="C223" s="128"/>
      <c r="D223" s="128"/>
      <c r="E223" s="80">
        <v>15646</v>
      </c>
      <c r="F223" s="80">
        <v>15248</v>
      </c>
      <c r="G223" s="80">
        <v>15795</v>
      </c>
      <c r="H223" s="80">
        <v>16279</v>
      </c>
      <c r="I223" s="80">
        <v>962</v>
      </c>
      <c r="J223" s="2"/>
      <c r="K223" s="2"/>
      <c r="L223" s="2"/>
      <c r="M223" s="2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2:88" s="5" customFormat="1" ht="21.75" customHeight="1" x14ac:dyDescent="0.3">
      <c r="B224" s="128" t="s">
        <v>74</v>
      </c>
      <c r="C224" s="128"/>
      <c r="D224" s="128"/>
      <c r="E224" s="80">
        <v>22413</v>
      </c>
      <c r="F224" s="80">
        <v>27412</v>
      </c>
      <c r="G224" s="80">
        <v>31245</v>
      </c>
      <c r="H224" s="80">
        <v>30985</v>
      </c>
      <c r="I224" s="80">
        <v>1506</v>
      </c>
      <c r="J224" s="2"/>
      <c r="K224" s="2"/>
      <c r="L224" s="2"/>
      <c r="M224" s="2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1:88" s="5" customFormat="1" ht="21.75" customHeight="1" x14ac:dyDescent="0.3">
      <c r="B225" s="128" t="s">
        <v>75</v>
      </c>
      <c r="C225" s="128"/>
      <c r="D225" s="128"/>
      <c r="E225" s="80">
        <v>53372</v>
      </c>
      <c r="F225" s="80">
        <v>66102</v>
      </c>
      <c r="G225" s="80">
        <v>85504</v>
      </c>
      <c r="H225" s="80">
        <v>66522</v>
      </c>
      <c r="I225" s="80">
        <v>4011</v>
      </c>
      <c r="J225" s="2"/>
      <c r="K225" s="2"/>
      <c r="L225" s="2"/>
      <c r="M225" s="2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1:88" s="5" customFormat="1" ht="21.75" customHeight="1" x14ac:dyDescent="0.3">
      <c r="B226" s="128" t="s">
        <v>76</v>
      </c>
      <c r="C226" s="128"/>
      <c r="D226" s="128"/>
      <c r="E226" s="80">
        <v>67869</v>
      </c>
      <c r="F226" s="80">
        <v>59837</v>
      </c>
      <c r="G226" s="80">
        <v>78361</v>
      </c>
      <c r="H226" s="80">
        <v>78535</v>
      </c>
      <c r="I226" s="80">
        <v>4197</v>
      </c>
      <c r="J226" s="2"/>
      <c r="K226" s="37" t="s">
        <v>11</v>
      </c>
      <c r="L226" s="38" t="s">
        <v>12</v>
      </c>
      <c r="M226" s="39"/>
      <c r="N226" s="2"/>
      <c r="O226" s="2"/>
      <c r="P226" s="2"/>
      <c r="Q226" s="2"/>
      <c r="R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1:88" s="5" customFormat="1" ht="21.75" customHeight="1" x14ac:dyDescent="0.3">
      <c r="B227" s="128" t="s">
        <v>77</v>
      </c>
      <c r="C227" s="128"/>
      <c r="D227" s="128"/>
      <c r="E227" s="80">
        <v>62548</v>
      </c>
      <c r="F227" s="80">
        <v>69680</v>
      </c>
      <c r="G227" s="80">
        <v>81103</v>
      </c>
      <c r="H227" s="80">
        <v>87996</v>
      </c>
      <c r="I227" s="80">
        <v>6113</v>
      </c>
      <c r="J227" s="2"/>
      <c r="K227" s="40"/>
      <c r="L227" s="41" t="s">
        <v>138</v>
      </c>
      <c r="M227" s="42"/>
      <c r="N227" s="2"/>
      <c r="O227" s="2"/>
      <c r="P227" s="2"/>
      <c r="Q227" s="2"/>
      <c r="R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1:88" s="5" customFormat="1" ht="21.75" customHeight="1" x14ac:dyDescent="0.3">
      <c r="B228" s="128" t="s">
        <v>78</v>
      </c>
      <c r="C228" s="128"/>
      <c r="D228" s="128"/>
      <c r="E228" s="80">
        <v>33415</v>
      </c>
      <c r="F228" s="80">
        <v>35290</v>
      </c>
      <c r="G228" s="80">
        <v>42478</v>
      </c>
      <c r="H228" s="80">
        <v>38669</v>
      </c>
      <c r="I228" s="80">
        <v>2166</v>
      </c>
      <c r="J228" s="2"/>
      <c r="K228" s="43"/>
      <c r="L228" s="41" t="s">
        <v>139</v>
      </c>
      <c r="M228" s="42"/>
      <c r="N228" s="2"/>
      <c r="O228" s="2"/>
      <c r="P228" s="2"/>
      <c r="Q228" s="2"/>
      <c r="R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1:88" s="5" customFormat="1" ht="21.75" customHeight="1" x14ac:dyDescent="0.3">
      <c r="B229" s="128" t="s">
        <v>79</v>
      </c>
      <c r="C229" s="128"/>
      <c r="D229" s="128"/>
      <c r="E229" s="80">
        <v>23356</v>
      </c>
      <c r="F229" s="80">
        <v>25704</v>
      </c>
      <c r="G229" s="80">
        <v>27308</v>
      </c>
      <c r="H229" s="80">
        <v>25801</v>
      </c>
      <c r="I229" s="80">
        <v>2215</v>
      </c>
      <c r="J229" s="2"/>
      <c r="K229" s="44"/>
      <c r="L229" s="41" t="s">
        <v>140</v>
      </c>
      <c r="M229" s="42"/>
      <c r="N229" s="2"/>
      <c r="O229" s="2"/>
      <c r="P229" s="2"/>
      <c r="Q229" s="2"/>
      <c r="R229" s="2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1:88" s="5" customFormat="1" ht="21.75" customHeight="1" thickBot="1" x14ac:dyDescent="0.35">
      <c r="B230" s="128" t="s">
        <v>80</v>
      </c>
      <c r="C230" s="128"/>
      <c r="D230" s="128"/>
      <c r="E230" s="84">
        <v>13208</v>
      </c>
      <c r="F230" s="84">
        <v>13723</v>
      </c>
      <c r="G230" s="84">
        <v>21161</v>
      </c>
      <c r="H230" s="84">
        <v>20727</v>
      </c>
      <c r="I230" s="84">
        <v>1259</v>
      </c>
      <c r="J230" s="2"/>
      <c r="K230" s="45"/>
      <c r="L230" s="41" t="s">
        <v>141</v>
      </c>
      <c r="M230" s="42"/>
      <c r="N230" s="2"/>
      <c r="O230" s="2"/>
      <c r="P230" s="2"/>
      <c r="Q230" s="2"/>
      <c r="R230" s="2"/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1:88" s="5" customFormat="1" ht="21.75" customHeight="1" x14ac:dyDescent="0.3">
      <c r="B231" s="63" t="s">
        <v>5</v>
      </c>
      <c r="C231" s="63"/>
      <c r="D231" s="36"/>
      <c r="E231" s="36">
        <v>1498901</v>
      </c>
      <c r="F231" s="36">
        <v>1748917</v>
      </c>
      <c r="G231" s="36">
        <v>2060899</v>
      </c>
      <c r="H231" s="36">
        <f>SUM(H205:H230)</f>
        <v>1942569</v>
      </c>
      <c r="I231" s="36">
        <f>SUM(I205:I230)</f>
        <v>115307</v>
      </c>
      <c r="J231" s="2"/>
      <c r="K231" s="46"/>
      <c r="L231" s="41" t="s">
        <v>142</v>
      </c>
      <c r="M231" s="42"/>
      <c r="N231" s="2"/>
      <c r="O231" s="2"/>
      <c r="P231" s="2"/>
      <c r="Q231" s="2"/>
      <c r="R231" s="2"/>
      <c r="T231" s="2"/>
      <c r="V231" s="2"/>
      <c r="W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1:88" s="5" customFormat="1" ht="21.75" customHeight="1" x14ac:dyDescent="0.3">
      <c r="A232" s="2"/>
      <c r="B232" s="71" t="s">
        <v>89</v>
      </c>
      <c r="C232" s="2"/>
      <c r="D232" s="2"/>
      <c r="E232" s="2"/>
      <c r="F232" s="2"/>
      <c r="G232" s="2"/>
      <c r="H232" s="2"/>
      <c r="I232" s="2"/>
      <c r="J232" s="2"/>
      <c r="K232" s="47"/>
      <c r="L232" s="41" t="s">
        <v>143</v>
      </c>
      <c r="M232" s="42"/>
      <c r="N232" s="2"/>
      <c r="O232" s="2"/>
      <c r="P232" s="2"/>
      <c r="Q232" s="2"/>
      <c r="R232" s="2"/>
      <c r="T232" s="2"/>
      <c r="V232" s="2"/>
      <c r="W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1:88" s="5" customFormat="1" ht="21.75" customHeight="1" x14ac:dyDescent="0.3">
      <c r="B233" s="71"/>
      <c r="C233" s="22"/>
      <c r="D233" s="22"/>
      <c r="E233" s="22"/>
      <c r="F233" s="22"/>
      <c r="G233" s="22"/>
      <c r="H233" s="22"/>
      <c r="I233" s="22"/>
      <c r="J233" s="2"/>
      <c r="K233" s="2"/>
      <c r="L233" s="2"/>
      <c r="M233" s="2"/>
      <c r="N233" s="2"/>
      <c r="O233" s="2"/>
      <c r="P233" s="2"/>
      <c r="Q233" s="2"/>
      <c r="R233" s="2"/>
      <c r="T233" s="2"/>
      <c r="V233" s="2"/>
      <c r="W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1:88" s="5" customFormat="1" ht="18.75" customHeight="1" x14ac:dyDescent="0.3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V234" s="2"/>
      <c r="W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</row>
    <row r="235" spans="1:88" s="5" customFormat="1" ht="18.75" customHeight="1" x14ac:dyDescent="0.3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V235" s="2"/>
      <c r="W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</row>
    <row r="236" spans="1:88" s="5" customFormat="1" ht="18.75" customHeight="1" x14ac:dyDescent="0.3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V236" s="2"/>
      <c r="W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</row>
    <row r="237" spans="1:88" s="5" customFormat="1" ht="18.75" customHeight="1" x14ac:dyDescent="0.3">
      <c r="B237" s="24" t="s">
        <v>144</v>
      </c>
      <c r="C237" s="25"/>
      <c r="D237" s="25"/>
      <c r="E237" s="25"/>
      <c r="F237" s="60" t="s">
        <v>5</v>
      </c>
      <c r="G237" s="61" t="s">
        <v>25</v>
      </c>
      <c r="H237" s="107" t="s">
        <v>91</v>
      </c>
      <c r="I237" s="107" t="s">
        <v>92</v>
      </c>
      <c r="J237" s="2"/>
      <c r="K237" s="2"/>
      <c r="L237" s="25" t="s">
        <v>145</v>
      </c>
      <c r="M237" s="25"/>
      <c r="N237" s="23"/>
      <c r="O237" s="60" t="s">
        <v>5</v>
      </c>
      <c r="P237" s="61" t="s">
        <v>25</v>
      </c>
      <c r="Q237" s="129" t="s">
        <v>146</v>
      </c>
      <c r="R237" s="130"/>
      <c r="T237" s="2"/>
      <c r="V237" s="2"/>
      <c r="W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</row>
    <row r="238" spans="1:88" s="5" customFormat="1" ht="16.899999999999999" customHeight="1" x14ac:dyDescent="0.3">
      <c r="B238" s="24"/>
      <c r="C238" s="25"/>
      <c r="D238" s="25"/>
      <c r="E238" s="25"/>
      <c r="F238" s="60"/>
      <c r="G238" s="61"/>
      <c r="H238" s="113"/>
      <c r="I238" s="113"/>
      <c r="K238" s="131"/>
      <c r="L238" s="25"/>
      <c r="M238" s="25"/>
      <c r="N238" s="23"/>
      <c r="O238" s="60"/>
      <c r="P238" s="61"/>
      <c r="Q238" s="89" t="s">
        <v>91</v>
      </c>
      <c r="R238" s="89" t="s">
        <v>92</v>
      </c>
      <c r="T238" s="2"/>
      <c r="V238" s="2"/>
      <c r="W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</row>
    <row r="239" spans="1:88" ht="25.5" customHeight="1" x14ac:dyDescent="0.3">
      <c r="B239" s="108" t="s">
        <v>147</v>
      </c>
      <c r="C239" s="108"/>
      <c r="D239" s="109"/>
      <c r="E239" s="109"/>
      <c r="F239" s="110">
        <f t="shared" ref="F239:F293" si="23">H239+I239</f>
        <v>13</v>
      </c>
      <c r="G239" s="111">
        <f t="shared" ref="G239:G294" si="24">F239/$F$199</f>
        <v>1.1274250479155645E-4</v>
      </c>
      <c r="H239" s="112">
        <v>2</v>
      </c>
      <c r="I239" s="112">
        <v>11</v>
      </c>
      <c r="K239" s="131"/>
      <c r="L239" s="54" t="s">
        <v>148</v>
      </c>
      <c r="M239" s="54"/>
      <c r="N239" s="54"/>
      <c r="O239" s="33">
        <f>SUM(Q239:R239)</f>
        <v>3759</v>
      </c>
      <c r="P239" s="56">
        <f>O239/$O$243</f>
        <v>3.2599928885496975E-2</v>
      </c>
      <c r="Q239" s="55">
        <v>333</v>
      </c>
      <c r="R239" s="55">
        <v>3426</v>
      </c>
    </row>
    <row r="240" spans="1:88" ht="25.5" customHeight="1" x14ac:dyDescent="0.3">
      <c r="B240" s="108" t="s">
        <v>149</v>
      </c>
      <c r="C240" s="108"/>
      <c r="D240" s="109"/>
      <c r="E240" s="109"/>
      <c r="F240" s="110">
        <f t="shared" si="23"/>
        <v>18</v>
      </c>
      <c r="G240" s="111">
        <f t="shared" si="24"/>
        <v>1.5610500663446278E-4</v>
      </c>
      <c r="H240" s="112">
        <v>18</v>
      </c>
      <c r="I240" s="112">
        <v>0</v>
      </c>
      <c r="K240" s="131"/>
      <c r="L240" s="65" t="s">
        <v>150</v>
      </c>
      <c r="M240" s="65"/>
      <c r="N240" s="65"/>
      <c r="O240" s="33">
        <f>SUM(Q240:R240)</f>
        <v>2339</v>
      </c>
      <c r="P240" s="56">
        <f>O240/$O$243</f>
        <v>2.0284978362111579E-2</v>
      </c>
      <c r="Q240" s="55">
        <v>1408</v>
      </c>
      <c r="R240" s="55">
        <v>931</v>
      </c>
    </row>
    <row r="241" spans="2:18" ht="25.5" customHeight="1" x14ac:dyDescent="0.3">
      <c r="B241" s="108" t="s">
        <v>151</v>
      </c>
      <c r="C241" s="108"/>
      <c r="D241" s="109"/>
      <c r="E241" s="109"/>
      <c r="F241" s="110">
        <f t="shared" si="23"/>
        <v>0</v>
      </c>
      <c r="G241" s="111">
        <f t="shared" si="24"/>
        <v>0</v>
      </c>
      <c r="H241" s="112">
        <v>0</v>
      </c>
      <c r="I241" s="112">
        <v>0</v>
      </c>
      <c r="K241" s="131"/>
      <c r="L241" s="132" t="s">
        <v>152</v>
      </c>
      <c r="M241" s="132"/>
      <c r="N241" s="132"/>
      <c r="O241" s="33">
        <f>SUM(Q241:R241)</f>
        <v>467</v>
      </c>
      <c r="P241" s="56">
        <f>O241/$O$243</f>
        <v>4.0500576721274511E-3</v>
      </c>
      <c r="Q241" s="55">
        <v>211</v>
      </c>
      <c r="R241" s="55">
        <v>256</v>
      </c>
    </row>
    <row r="242" spans="2:18" ht="25.5" customHeight="1" thickBot="1" x14ac:dyDescent="0.35">
      <c r="B242" s="108" t="s">
        <v>153</v>
      </c>
      <c r="C242" s="108"/>
      <c r="D242" s="109"/>
      <c r="E242" s="109"/>
      <c r="F242" s="110">
        <f t="shared" si="23"/>
        <v>3364</v>
      </c>
      <c r="G242" s="111">
        <f t="shared" si="24"/>
        <v>2.9174291239907377E-2</v>
      </c>
      <c r="H242" s="112">
        <v>89</v>
      </c>
      <c r="I242" s="112">
        <v>3275</v>
      </c>
      <c r="K242" s="131"/>
      <c r="L242" s="133" t="s">
        <v>154</v>
      </c>
      <c r="M242" s="134"/>
      <c r="N242" s="135"/>
      <c r="O242" s="33">
        <f>SUM(Q242:R242)</f>
        <v>108742</v>
      </c>
      <c r="P242" s="56">
        <f>O242/$O$243</f>
        <v>0.94306503508026396</v>
      </c>
      <c r="Q242" s="55">
        <v>70740</v>
      </c>
      <c r="R242" s="55">
        <v>38002</v>
      </c>
    </row>
    <row r="243" spans="2:18" ht="25.5" customHeight="1" x14ac:dyDescent="0.3">
      <c r="B243" s="108" t="s">
        <v>155</v>
      </c>
      <c r="C243" s="108"/>
      <c r="D243" s="109"/>
      <c r="E243" s="109"/>
      <c r="F243" s="110">
        <f t="shared" si="23"/>
        <v>23</v>
      </c>
      <c r="G243" s="111">
        <f t="shared" si="24"/>
        <v>1.9946750847736912E-4</v>
      </c>
      <c r="H243" s="112">
        <v>17</v>
      </c>
      <c r="I243" s="112">
        <v>6</v>
      </c>
      <c r="K243" s="131"/>
      <c r="L243" s="136" t="s">
        <v>5</v>
      </c>
      <c r="M243" s="136"/>
      <c r="N243" s="136"/>
      <c r="O243" s="36">
        <f>SUM(O239:O242)</f>
        <v>115307</v>
      </c>
      <c r="P243" s="66">
        <f>SUM(P239:P242)</f>
        <v>1</v>
      </c>
      <c r="Q243" s="36">
        <f>SUM(Q239:Q242)</f>
        <v>72692</v>
      </c>
      <c r="R243" s="36">
        <f>SUM(R239:R242)</f>
        <v>42615</v>
      </c>
    </row>
    <row r="244" spans="2:18" ht="25.5" customHeight="1" x14ac:dyDescent="0.3">
      <c r="B244" s="108" t="s">
        <v>156</v>
      </c>
      <c r="C244" s="108"/>
      <c r="D244" s="109"/>
      <c r="E244" s="109"/>
      <c r="F244" s="110">
        <f t="shared" si="23"/>
        <v>0</v>
      </c>
      <c r="G244" s="111">
        <f t="shared" si="24"/>
        <v>0</v>
      </c>
      <c r="H244" s="112">
        <v>0</v>
      </c>
      <c r="I244" s="112">
        <v>0</v>
      </c>
      <c r="K244" s="131"/>
      <c r="M244" s="137"/>
    </row>
    <row r="245" spans="2:18" ht="25.5" customHeight="1" x14ac:dyDescent="0.3">
      <c r="B245" s="108" t="s">
        <v>157</v>
      </c>
      <c r="C245" s="108"/>
      <c r="D245" s="109"/>
      <c r="E245" s="109"/>
      <c r="F245" s="110">
        <f t="shared" si="23"/>
        <v>88471</v>
      </c>
      <c r="G245" s="111">
        <f t="shared" si="24"/>
        <v>0.76726478010875321</v>
      </c>
      <c r="H245" s="112">
        <v>57819</v>
      </c>
      <c r="I245" s="112">
        <v>30652</v>
      </c>
      <c r="K245" s="131"/>
    </row>
    <row r="246" spans="2:18" ht="25.5" customHeight="1" x14ac:dyDescent="0.3">
      <c r="B246" s="108" t="s">
        <v>158</v>
      </c>
      <c r="C246" s="108"/>
      <c r="D246" s="109"/>
      <c r="E246" s="109"/>
      <c r="F246" s="110">
        <f t="shared" si="23"/>
        <v>12309</v>
      </c>
      <c r="G246" s="111">
        <f t="shared" si="24"/>
        <v>0.1067498070368668</v>
      </c>
      <c r="H246" s="112">
        <v>7619</v>
      </c>
      <c r="I246" s="112">
        <v>4690</v>
      </c>
      <c r="K246" s="131"/>
    </row>
    <row r="247" spans="2:18" ht="25.5" customHeight="1" x14ac:dyDescent="0.3">
      <c r="B247" s="108" t="s">
        <v>159</v>
      </c>
      <c r="C247" s="108"/>
      <c r="D247" s="109"/>
      <c r="E247" s="109"/>
      <c r="F247" s="110">
        <f t="shared" si="23"/>
        <v>148</v>
      </c>
      <c r="G247" s="111">
        <f t="shared" si="24"/>
        <v>1.2835300545500272E-3</v>
      </c>
      <c r="H247" s="112">
        <v>97</v>
      </c>
      <c r="I247" s="112">
        <v>51</v>
      </c>
      <c r="K247" s="131"/>
    </row>
    <row r="248" spans="2:18" ht="25.5" customHeight="1" x14ac:dyDescent="0.3">
      <c r="B248" s="108" t="s">
        <v>160</v>
      </c>
      <c r="C248" s="108"/>
      <c r="D248" s="109"/>
      <c r="E248" s="109"/>
      <c r="F248" s="110">
        <f t="shared" si="23"/>
        <v>192</v>
      </c>
      <c r="G248" s="111">
        <f t="shared" si="24"/>
        <v>1.6651200707676029E-3</v>
      </c>
      <c r="H248" s="112">
        <v>0</v>
      </c>
      <c r="I248" s="112">
        <v>192</v>
      </c>
      <c r="K248" s="131"/>
    </row>
    <row r="249" spans="2:18" ht="25.5" customHeight="1" x14ac:dyDescent="0.3">
      <c r="B249" s="108" t="s">
        <v>161</v>
      </c>
      <c r="C249" s="108"/>
      <c r="D249" s="109"/>
      <c r="E249" s="109"/>
      <c r="F249" s="110">
        <f t="shared" si="23"/>
        <v>30</v>
      </c>
      <c r="G249" s="111">
        <f t="shared" si="24"/>
        <v>2.6017501105743797E-4</v>
      </c>
      <c r="H249" s="112">
        <v>20</v>
      </c>
      <c r="I249" s="112">
        <v>10</v>
      </c>
      <c r="K249" s="131"/>
    </row>
    <row r="250" spans="2:18" ht="25.5" customHeight="1" x14ac:dyDescent="0.3">
      <c r="B250" s="108" t="s">
        <v>162</v>
      </c>
      <c r="C250" s="108"/>
      <c r="D250" s="109"/>
      <c r="E250" s="109"/>
      <c r="F250" s="110">
        <f t="shared" si="23"/>
        <v>0</v>
      </c>
      <c r="G250" s="111">
        <f t="shared" si="24"/>
        <v>0</v>
      </c>
      <c r="H250" s="112">
        <v>0</v>
      </c>
      <c r="I250" s="112">
        <v>0</v>
      </c>
      <c r="K250" s="131"/>
    </row>
    <row r="251" spans="2:18" ht="25.5" customHeight="1" x14ac:dyDescent="0.3">
      <c r="B251" s="108" t="s">
        <v>163</v>
      </c>
      <c r="C251" s="108"/>
      <c r="D251" s="109"/>
      <c r="E251" s="109"/>
      <c r="F251" s="110">
        <f t="shared" si="23"/>
        <v>199</v>
      </c>
      <c r="G251" s="111">
        <f t="shared" si="24"/>
        <v>1.7258275733476719E-3</v>
      </c>
      <c r="H251" s="112">
        <v>154</v>
      </c>
      <c r="I251" s="112">
        <v>45</v>
      </c>
      <c r="K251" s="131"/>
    </row>
    <row r="252" spans="2:18" ht="25.5" customHeight="1" x14ac:dyDescent="0.3">
      <c r="B252" s="108" t="s">
        <v>164</v>
      </c>
      <c r="C252" s="108"/>
      <c r="D252" s="109"/>
      <c r="E252" s="109"/>
      <c r="F252" s="110">
        <f t="shared" si="23"/>
        <v>0</v>
      </c>
      <c r="G252" s="111">
        <f t="shared" si="24"/>
        <v>0</v>
      </c>
      <c r="H252" s="112">
        <v>0</v>
      </c>
      <c r="I252" s="112">
        <v>0</v>
      </c>
      <c r="K252" s="131"/>
      <c r="L252" s="25" t="s">
        <v>165</v>
      </c>
      <c r="M252" s="23"/>
      <c r="N252" s="60" t="s">
        <v>5</v>
      </c>
      <c r="O252" s="61" t="s">
        <v>25</v>
      </c>
      <c r="P252" s="129" t="s">
        <v>146</v>
      </c>
      <c r="Q252" s="130"/>
    </row>
    <row r="253" spans="2:18" ht="25.5" customHeight="1" x14ac:dyDescent="0.3">
      <c r="B253" s="108" t="s">
        <v>166</v>
      </c>
      <c r="C253" s="108"/>
      <c r="D253" s="109"/>
      <c r="E253" s="109"/>
      <c r="F253" s="110">
        <f t="shared" si="23"/>
        <v>107</v>
      </c>
      <c r="G253" s="111">
        <f t="shared" si="24"/>
        <v>9.2795753943819537E-4</v>
      </c>
      <c r="H253" s="112">
        <v>75</v>
      </c>
      <c r="I253" s="112">
        <v>32</v>
      </c>
      <c r="K253" s="131"/>
      <c r="L253" s="25"/>
      <c r="M253" s="23"/>
      <c r="N253" s="60"/>
      <c r="O253" s="61"/>
      <c r="P253" s="89" t="s">
        <v>91</v>
      </c>
      <c r="Q253" s="89" t="s">
        <v>92</v>
      </c>
    </row>
    <row r="254" spans="2:18" ht="25.5" customHeight="1" x14ac:dyDescent="0.3">
      <c r="B254" s="108" t="s">
        <v>167</v>
      </c>
      <c r="C254" s="108"/>
      <c r="D254" s="109"/>
      <c r="E254" s="109"/>
      <c r="F254" s="110">
        <f t="shared" si="23"/>
        <v>1003</v>
      </c>
      <c r="G254" s="111">
        <f t="shared" si="24"/>
        <v>8.6985178696870093E-3</v>
      </c>
      <c r="H254" s="112">
        <v>610</v>
      </c>
      <c r="I254" s="112">
        <v>393</v>
      </c>
      <c r="K254" s="131"/>
      <c r="L254" s="26" t="s">
        <v>168</v>
      </c>
      <c r="M254" s="26"/>
      <c r="N254" s="33">
        <f>SUM(P254:Q254)</f>
        <v>97855</v>
      </c>
      <c r="O254" s="56">
        <f>N254/$N$256</f>
        <v>0.84864752356751971</v>
      </c>
      <c r="P254" s="55">
        <v>61062</v>
      </c>
      <c r="Q254" s="55">
        <v>36793</v>
      </c>
    </row>
    <row r="255" spans="2:18" ht="25.5" customHeight="1" thickBot="1" x14ac:dyDescent="0.35">
      <c r="B255" s="108" t="s">
        <v>169</v>
      </c>
      <c r="C255" s="108"/>
      <c r="D255" s="109"/>
      <c r="E255" s="109"/>
      <c r="F255" s="110">
        <f t="shared" si="23"/>
        <v>4994</v>
      </c>
      <c r="G255" s="111">
        <f t="shared" si="24"/>
        <v>4.3310466840694839E-2</v>
      </c>
      <c r="H255" s="112">
        <v>3375</v>
      </c>
      <c r="I255" s="112">
        <v>1619</v>
      </c>
      <c r="K255" s="131"/>
      <c r="L255" s="138" t="s">
        <v>170</v>
      </c>
      <c r="M255" s="138"/>
      <c r="N255" s="33">
        <f>SUM(P255:Q255)</f>
        <v>17452</v>
      </c>
      <c r="O255" s="56">
        <f>N255/$N$256</f>
        <v>0.15135247643248026</v>
      </c>
      <c r="P255" s="55">
        <v>11630</v>
      </c>
      <c r="Q255" s="55">
        <v>5822</v>
      </c>
    </row>
    <row r="256" spans="2:18" ht="25.5" customHeight="1" x14ac:dyDescent="0.3">
      <c r="B256" s="108" t="s">
        <v>171</v>
      </c>
      <c r="C256" s="108"/>
      <c r="D256" s="109"/>
      <c r="E256" s="109"/>
      <c r="F256" s="110">
        <f t="shared" si="23"/>
        <v>99</v>
      </c>
      <c r="G256" s="111">
        <f t="shared" si="24"/>
        <v>8.585775364895453E-4</v>
      </c>
      <c r="H256" s="112">
        <v>56</v>
      </c>
      <c r="I256" s="112">
        <v>43</v>
      </c>
      <c r="K256" s="131"/>
      <c r="L256" s="124" t="s">
        <v>5</v>
      </c>
      <c r="M256" s="124"/>
      <c r="N256" s="36">
        <f>SUM(N254:N255)</f>
        <v>115307</v>
      </c>
      <c r="O256" s="66">
        <f>SUM(O254:O255)</f>
        <v>1</v>
      </c>
      <c r="P256" s="36">
        <f>SUM(P254:P255)</f>
        <v>72692</v>
      </c>
      <c r="Q256" s="36">
        <f>SUM(Q254:Q255)</f>
        <v>42615</v>
      </c>
    </row>
    <row r="257" spans="2:18" ht="25.5" customHeight="1" x14ac:dyDescent="0.3">
      <c r="B257" s="108" t="s">
        <v>172</v>
      </c>
      <c r="C257" s="108"/>
      <c r="D257" s="109"/>
      <c r="E257" s="109"/>
      <c r="F257" s="110">
        <f t="shared" si="23"/>
        <v>0</v>
      </c>
      <c r="G257" s="111">
        <f t="shared" si="24"/>
        <v>0</v>
      </c>
      <c r="H257" s="112">
        <v>0</v>
      </c>
      <c r="I257" s="112">
        <v>0</v>
      </c>
      <c r="K257" s="131"/>
    </row>
    <row r="258" spans="2:18" ht="25.5" customHeight="1" x14ac:dyDescent="0.3">
      <c r="B258" s="108" t="s">
        <v>173</v>
      </c>
      <c r="C258" s="108"/>
      <c r="D258" s="109"/>
      <c r="E258" s="109"/>
      <c r="F258" s="110">
        <f t="shared" si="23"/>
        <v>0</v>
      </c>
      <c r="G258" s="111">
        <f t="shared" si="24"/>
        <v>0</v>
      </c>
      <c r="H258" s="112">
        <v>0</v>
      </c>
      <c r="I258" s="112">
        <v>0</v>
      </c>
      <c r="K258" s="131"/>
      <c r="N258" s="48"/>
      <c r="O258" s="48"/>
      <c r="P258" s="48"/>
      <c r="Q258" s="48"/>
      <c r="R258" s="48"/>
    </row>
    <row r="259" spans="2:18" ht="25.5" customHeight="1" x14ac:dyDescent="0.3">
      <c r="B259" s="108" t="s">
        <v>174</v>
      </c>
      <c r="C259" s="108"/>
      <c r="D259" s="109"/>
      <c r="E259" s="109"/>
      <c r="F259" s="110">
        <f t="shared" si="23"/>
        <v>0</v>
      </c>
      <c r="G259" s="111">
        <f t="shared" si="24"/>
        <v>0</v>
      </c>
      <c r="H259" s="112">
        <v>0</v>
      </c>
      <c r="I259" s="112">
        <v>0</v>
      </c>
      <c r="K259" s="131"/>
    </row>
    <row r="260" spans="2:18" ht="25.5" customHeight="1" x14ac:dyDescent="0.3">
      <c r="B260" s="108" t="s">
        <v>175</v>
      </c>
      <c r="C260" s="108"/>
      <c r="D260" s="109"/>
      <c r="E260" s="109"/>
      <c r="F260" s="110">
        <f t="shared" si="23"/>
        <v>0</v>
      </c>
      <c r="G260" s="111">
        <f t="shared" si="24"/>
        <v>0</v>
      </c>
      <c r="H260" s="112">
        <v>0</v>
      </c>
      <c r="I260" s="112">
        <v>0</v>
      </c>
      <c r="K260" s="131"/>
    </row>
    <row r="261" spans="2:18" ht="25.5" customHeight="1" x14ac:dyDescent="0.3">
      <c r="B261" s="108" t="s">
        <v>176</v>
      </c>
      <c r="C261" s="108"/>
      <c r="D261" s="109"/>
      <c r="E261" s="109"/>
      <c r="F261" s="110">
        <f t="shared" si="23"/>
        <v>0</v>
      </c>
      <c r="G261" s="111">
        <f t="shared" si="24"/>
        <v>0</v>
      </c>
      <c r="H261" s="112">
        <v>0</v>
      </c>
      <c r="I261" s="112">
        <v>0</v>
      </c>
      <c r="K261" s="131"/>
    </row>
    <row r="262" spans="2:18" ht="25.5" customHeight="1" x14ac:dyDescent="0.3">
      <c r="B262" s="108" t="s">
        <v>177</v>
      </c>
      <c r="C262" s="108"/>
      <c r="D262" s="109"/>
      <c r="E262" s="109"/>
      <c r="F262" s="110">
        <f t="shared" si="23"/>
        <v>0</v>
      </c>
      <c r="G262" s="111">
        <f t="shared" si="24"/>
        <v>0</v>
      </c>
      <c r="H262" s="112">
        <v>0</v>
      </c>
      <c r="I262" s="112">
        <v>0</v>
      </c>
      <c r="K262" s="131"/>
      <c r="R262"/>
    </row>
    <row r="263" spans="2:18" ht="25.5" customHeight="1" x14ac:dyDescent="0.3">
      <c r="B263" s="108" t="s">
        <v>178</v>
      </c>
      <c r="C263" s="108"/>
      <c r="D263" s="109"/>
      <c r="E263" s="109"/>
      <c r="F263" s="110">
        <f t="shared" si="23"/>
        <v>0</v>
      </c>
      <c r="G263" s="111">
        <f t="shared" si="24"/>
        <v>0</v>
      </c>
      <c r="H263" s="112">
        <v>0</v>
      </c>
      <c r="I263" s="112">
        <v>0</v>
      </c>
      <c r="K263" s="131"/>
      <c r="R263"/>
    </row>
    <row r="264" spans="2:18" ht="25.5" customHeight="1" x14ac:dyDescent="0.3">
      <c r="B264" s="108" t="s">
        <v>179</v>
      </c>
      <c r="C264" s="108"/>
      <c r="D264" s="109"/>
      <c r="E264" s="109"/>
      <c r="F264" s="110">
        <f t="shared" si="23"/>
        <v>0</v>
      </c>
      <c r="G264" s="111">
        <f t="shared" si="24"/>
        <v>0</v>
      </c>
      <c r="H264" s="112">
        <v>0</v>
      </c>
      <c r="I264" s="112">
        <v>0</v>
      </c>
      <c r="K264" s="131"/>
      <c r="R264"/>
    </row>
    <row r="265" spans="2:18" ht="25.5" customHeight="1" x14ac:dyDescent="0.3">
      <c r="B265" s="108" t="s">
        <v>180</v>
      </c>
      <c r="C265" s="108"/>
      <c r="D265" s="109"/>
      <c r="E265" s="109"/>
      <c r="F265" s="110">
        <f t="shared" si="23"/>
        <v>128</v>
      </c>
      <c r="G265" s="111">
        <f t="shared" si="24"/>
        <v>1.1100800471784021E-3</v>
      </c>
      <c r="H265" s="112">
        <v>101</v>
      </c>
      <c r="I265" s="112">
        <v>27</v>
      </c>
      <c r="K265" s="131"/>
      <c r="R265"/>
    </row>
    <row r="266" spans="2:18" ht="25.5" customHeight="1" x14ac:dyDescent="0.3">
      <c r="B266" s="108" t="s">
        <v>181</v>
      </c>
      <c r="C266" s="108"/>
      <c r="D266" s="109"/>
      <c r="E266" s="109"/>
      <c r="F266" s="110">
        <f t="shared" si="23"/>
        <v>0</v>
      </c>
      <c r="G266" s="111">
        <f t="shared" si="24"/>
        <v>0</v>
      </c>
      <c r="H266" s="112">
        <v>0</v>
      </c>
      <c r="I266" s="112">
        <v>0</v>
      </c>
      <c r="K266" s="131"/>
      <c r="R266"/>
    </row>
    <row r="267" spans="2:18" ht="25.5" customHeight="1" x14ac:dyDescent="0.3">
      <c r="B267" s="108" t="s">
        <v>182</v>
      </c>
      <c r="C267" s="108"/>
      <c r="D267" s="109"/>
      <c r="E267" s="109"/>
      <c r="F267" s="110">
        <f t="shared" si="23"/>
        <v>0</v>
      </c>
      <c r="G267" s="111">
        <f t="shared" si="24"/>
        <v>0</v>
      </c>
      <c r="H267" s="112">
        <v>0</v>
      </c>
      <c r="I267" s="112">
        <v>0</v>
      </c>
      <c r="K267" s="131"/>
      <c r="R267"/>
    </row>
    <row r="268" spans="2:18" ht="25.5" customHeight="1" x14ac:dyDescent="0.3">
      <c r="B268" s="108" t="s">
        <v>183</v>
      </c>
      <c r="C268" s="108"/>
      <c r="D268" s="109"/>
      <c r="E268" s="109"/>
      <c r="F268" s="110">
        <f t="shared" si="23"/>
        <v>0</v>
      </c>
      <c r="G268" s="111">
        <f t="shared" si="24"/>
        <v>0</v>
      </c>
      <c r="H268" s="112">
        <v>0</v>
      </c>
      <c r="I268" s="112">
        <v>0</v>
      </c>
      <c r="K268" s="131"/>
      <c r="R268"/>
    </row>
    <row r="269" spans="2:18" ht="25.5" customHeight="1" x14ac:dyDescent="0.3">
      <c r="B269" s="108" t="s">
        <v>184</v>
      </c>
      <c r="C269" s="108"/>
      <c r="D269" s="109"/>
      <c r="E269" s="109"/>
      <c r="F269" s="110">
        <f t="shared" si="23"/>
        <v>1099</v>
      </c>
      <c r="G269" s="111">
        <f t="shared" si="24"/>
        <v>9.5310779050708106E-3</v>
      </c>
      <c r="H269" s="112">
        <v>653</v>
      </c>
      <c r="I269" s="112">
        <v>446</v>
      </c>
      <c r="K269" s="131"/>
      <c r="R269"/>
    </row>
    <row r="270" spans="2:18" ht="25.5" customHeight="1" x14ac:dyDescent="0.3">
      <c r="B270" s="108" t="s">
        <v>185</v>
      </c>
      <c r="C270" s="108"/>
      <c r="D270" s="109"/>
      <c r="E270" s="109"/>
      <c r="F270" s="110">
        <f t="shared" si="23"/>
        <v>0</v>
      </c>
      <c r="G270" s="111">
        <f t="shared" si="24"/>
        <v>0</v>
      </c>
      <c r="H270" s="112">
        <v>0</v>
      </c>
      <c r="I270" s="112">
        <v>0</v>
      </c>
      <c r="K270" s="131"/>
      <c r="R270"/>
    </row>
    <row r="271" spans="2:18" ht="25.5" customHeight="1" x14ac:dyDescent="0.3">
      <c r="B271" s="108" t="s">
        <v>186</v>
      </c>
      <c r="C271" s="108"/>
      <c r="D271" s="109"/>
      <c r="E271" s="109"/>
      <c r="F271" s="110">
        <f t="shared" si="23"/>
        <v>0</v>
      </c>
      <c r="G271" s="111">
        <f t="shared" si="24"/>
        <v>0</v>
      </c>
      <c r="H271" s="112">
        <v>0</v>
      </c>
      <c r="I271" s="112">
        <v>0</v>
      </c>
      <c r="K271" s="131"/>
      <c r="R271"/>
    </row>
    <row r="272" spans="2:18" ht="25.5" customHeight="1" x14ac:dyDescent="0.3">
      <c r="B272" s="108" t="s">
        <v>187</v>
      </c>
      <c r="C272" s="108"/>
      <c r="D272" s="109"/>
      <c r="E272" s="109"/>
      <c r="F272" s="110">
        <f t="shared" si="23"/>
        <v>0</v>
      </c>
      <c r="G272" s="111">
        <f t="shared" si="24"/>
        <v>0</v>
      </c>
      <c r="H272" s="112">
        <v>0</v>
      </c>
      <c r="I272" s="112">
        <v>0</v>
      </c>
      <c r="K272" s="131"/>
      <c r="R272"/>
    </row>
    <row r="273" spans="2:54" ht="25.5" customHeight="1" x14ac:dyDescent="0.3">
      <c r="B273" s="108" t="s">
        <v>188</v>
      </c>
      <c r="C273" s="108"/>
      <c r="D273" s="109"/>
      <c r="E273" s="109"/>
      <c r="F273" s="110">
        <f t="shared" si="23"/>
        <v>0</v>
      </c>
      <c r="G273" s="111">
        <f t="shared" si="24"/>
        <v>0</v>
      </c>
      <c r="H273" s="112">
        <v>0</v>
      </c>
      <c r="I273" s="112">
        <v>0</v>
      </c>
      <c r="K273" s="131"/>
      <c r="L273"/>
      <c r="M273"/>
      <c r="N273"/>
      <c r="O273"/>
      <c r="P273"/>
      <c r="Q273"/>
      <c r="R273"/>
    </row>
    <row r="274" spans="2:54" ht="25.5" customHeight="1" x14ac:dyDescent="0.3">
      <c r="B274" s="108" t="s">
        <v>189</v>
      </c>
      <c r="C274" s="108"/>
      <c r="D274" s="109"/>
      <c r="E274" s="109"/>
      <c r="F274" s="110">
        <f t="shared" si="23"/>
        <v>0</v>
      </c>
      <c r="G274" s="111">
        <f t="shared" si="24"/>
        <v>0</v>
      </c>
      <c r="H274" s="112">
        <v>0</v>
      </c>
      <c r="I274" s="112">
        <v>0</v>
      </c>
      <c r="K274" s="131"/>
      <c r="L274" s="25" t="s">
        <v>4</v>
      </c>
      <c r="M274" s="23"/>
      <c r="N274" s="49">
        <v>2025</v>
      </c>
      <c r="O274" s="49">
        <v>2026</v>
      </c>
      <c r="P274" s="139" t="s">
        <v>57</v>
      </c>
      <c r="Q274"/>
      <c r="R274"/>
    </row>
    <row r="275" spans="2:54" ht="25.5" customHeight="1" x14ac:dyDescent="0.3">
      <c r="B275" s="108" t="s">
        <v>190</v>
      </c>
      <c r="C275" s="108"/>
      <c r="D275" s="109"/>
      <c r="E275" s="109"/>
      <c r="F275" s="110">
        <f t="shared" si="23"/>
        <v>0</v>
      </c>
      <c r="G275" s="111">
        <f t="shared" si="24"/>
        <v>0</v>
      </c>
      <c r="H275" s="112">
        <v>0</v>
      </c>
      <c r="I275" s="112">
        <v>0</v>
      </c>
      <c r="K275" s="131"/>
      <c r="L275" s="65" t="s">
        <v>6</v>
      </c>
      <c r="M275" s="65"/>
      <c r="N275" s="68">
        <v>61165</v>
      </c>
      <c r="O275" s="68">
        <v>44170</v>
      </c>
      <c r="P275" s="69">
        <f t="shared" ref="P275:P277" si="25">O275/N275-1</f>
        <v>-0.27785498242458928</v>
      </c>
    </row>
    <row r="276" spans="2:54" ht="25.5" customHeight="1" thickBot="1" x14ac:dyDescent="0.35">
      <c r="B276" s="108" t="s">
        <v>191</v>
      </c>
      <c r="C276" s="108"/>
      <c r="D276" s="109"/>
      <c r="E276" s="109"/>
      <c r="F276" s="110">
        <f t="shared" si="23"/>
        <v>1103</v>
      </c>
      <c r="G276" s="111">
        <f t="shared" si="24"/>
        <v>9.5657679065451369E-3</v>
      </c>
      <c r="H276" s="112">
        <v>638</v>
      </c>
      <c r="I276" s="112">
        <v>465</v>
      </c>
      <c r="K276" s="131"/>
      <c r="L276" s="65" t="s">
        <v>7</v>
      </c>
      <c r="M276" s="65"/>
      <c r="N276" s="68">
        <v>98008</v>
      </c>
      <c r="O276" s="68">
        <v>71137</v>
      </c>
      <c r="P276" s="69">
        <f t="shared" si="25"/>
        <v>-0.27417149620439152</v>
      </c>
    </row>
    <row r="277" spans="2:54" ht="25.5" customHeight="1" x14ac:dyDescent="0.3">
      <c r="B277" s="108" t="s">
        <v>192</v>
      </c>
      <c r="C277" s="108"/>
      <c r="D277" s="109"/>
      <c r="E277" s="109"/>
      <c r="F277" s="110">
        <f t="shared" si="23"/>
        <v>0</v>
      </c>
      <c r="G277" s="111">
        <f t="shared" si="24"/>
        <v>0</v>
      </c>
      <c r="H277" s="112">
        <v>0</v>
      </c>
      <c r="I277" s="112">
        <v>0</v>
      </c>
      <c r="K277"/>
      <c r="L277" s="63" t="s">
        <v>5</v>
      </c>
      <c r="M277" s="63"/>
      <c r="N277" s="36">
        <f>IF(O276&gt;0,SUM(N265:N276),IF(O275&gt;0,SUM(N265:N275),IF(O274&gt;0,SUM(N265:N274),IF(O273&gt;0,SUM(N265:N273),IF(O272&gt;0,SUM(N265:N272),IF(O271&gt;0,SUM(N265:N271),IF(O270&gt;0,SUM(N265:N270),IF(O269&gt;0,SUM(N265:N269),IF(O268&gt;0,SUM(N265:N268),IF(O267&gt;0,SUM(N265:N267),IF(O266&gt;0,SUM(N265:N266),IF(O265&gt;0,N265,0))))))))))))</f>
        <v>161198</v>
      </c>
      <c r="O277" s="36">
        <f>SUM(O275:O276)</f>
        <v>115307</v>
      </c>
      <c r="P277" s="66">
        <f t="shared" si="25"/>
        <v>-0.28468715492748053</v>
      </c>
      <c r="Q277"/>
      <c r="R277"/>
    </row>
    <row r="278" spans="2:54" ht="25.5" customHeight="1" x14ac:dyDescent="0.3">
      <c r="B278" s="108" t="s">
        <v>193</v>
      </c>
      <c r="C278" s="108"/>
      <c r="D278" s="109"/>
      <c r="E278" s="109"/>
      <c r="F278" s="110">
        <f t="shared" si="23"/>
        <v>5</v>
      </c>
      <c r="G278" s="111">
        <f t="shared" si="24"/>
        <v>4.3362501842906331E-5</v>
      </c>
      <c r="H278" s="112">
        <v>2</v>
      </c>
      <c r="I278" s="112">
        <v>3</v>
      </c>
      <c r="K278"/>
      <c r="L278"/>
      <c r="M278"/>
      <c r="N278"/>
      <c r="O278"/>
      <c r="P278"/>
      <c r="Q278"/>
      <c r="R278"/>
    </row>
    <row r="279" spans="2:54" ht="25.5" customHeight="1" x14ac:dyDescent="0.3">
      <c r="B279" s="108" t="s">
        <v>194</v>
      </c>
      <c r="C279" s="108"/>
      <c r="D279" s="109"/>
      <c r="E279" s="109"/>
      <c r="F279" s="110">
        <f t="shared" si="23"/>
        <v>0</v>
      </c>
      <c r="G279" s="111">
        <f t="shared" si="24"/>
        <v>0</v>
      </c>
      <c r="H279" s="112">
        <v>0</v>
      </c>
      <c r="I279" s="112">
        <v>0</v>
      </c>
      <c r="K279"/>
      <c r="L279"/>
      <c r="M279"/>
      <c r="N279"/>
      <c r="O279"/>
      <c r="P279"/>
      <c r="Q279"/>
      <c r="R279"/>
    </row>
    <row r="280" spans="2:54" ht="25.5" customHeight="1" x14ac:dyDescent="0.3">
      <c r="B280" s="108" t="s">
        <v>195</v>
      </c>
      <c r="C280" s="108"/>
      <c r="D280" s="109"/>
      <c r="E280" s="109"/>
      <c r="F280" s="110">
        <f t="shared" si="23"/>
        <v>155</v>
      </c>
      <c r="G280" s="111">
        <f t="shared" si="24"/>
        <v>1.3442375571300963E-3</v>
      </c>
      <c r="H280" s="112">
        <v>64</v>
      </c>
      <c r="I280" s="112">
        <v>91</v>
      </c>
      <c r="K280"/>
      <c r="L280"/>
      <c r="M280"/>
      <c r="N280"/>
      <c r="O280"/>
      <c r="P280"/>
      <c r="Q280"/>
      <c r="R280"/>
    </row>
    <row r="281" spans="2:54" ht="25.5" customHeight="1" x14ac:dyDescent="0.3">
      <c r="B281" s="108" t="s">
        <v>196</v>
      </c>
      <c r="C281" s="108"/>
      <c r="D281" s="109"/>
      <c r="E281" s="109"/>
      <c r="F281" s="110">
        <f t="shared" si="23"/>
        <v>0</v>
      </c>
      <c r="G281" s="111">
        <f t="shared" si="24"/>
        <v>0</v>
      </c>
      <c r="H281" s="112">
        <v>0</v>
      </c>
      <c r="I281" s="112">
        <v>0</v>
      </c>
      <c r="K281"/>
      <c r="L281"/>
      <c r="M281"/>
      <c r="N281"/>
      <c r="O281"/>
      <c r="P281"/>
      <c r="Q281"/>
      <c r="R281"/>
    </row>
    <row r="282" spans="2:54" ht="25.5" customHeight="1" x14ac:dyDescent="0.3">
      <c r="B282" s="108" t="s">
        <v>197</v>
      </c>
      <c r="C282" s="108"/>
      <c r="D282" s="109"/>
      <c r="E282" s="109"/>
      <c r="F282" s="110">
        <f t="shared" si="23"/>
        <v>0</v>
      </c>
      <c r="G282" s="111">
        <f t="shared" si="24"/>
        <v>0</v>
      </c>
      <c r="H282" s="112">
        <v>0</v>
      </c>
      <c r="I282" s="112">
        <v>0</v>
      </c>
      <c r="K282"/>
      <c r="L282"/>
      <c r="M282"/>
      <c r="N282"/>
      <c r="O282"/>
      <c r="P282"/>
      <c r="Q282"/>
      <c r="R282"/>
    </row>
    <row r="283" spans="2:54" ht="25.5" customHeight="1" x14ac:dyDescent="0.3">
      <c r="B283" s="108" t="s">
        <v>198</v>
      </c>
      <c r="C283" s="108"/>
      <c r="D283" s="109"/>
      <c r="E283" s="109"/>
      <c r="F283" s="110">
        <f t="shared" si="23"/>
        <v>0</v>
      </c>
      <c r="G283" s="111">
        <f t="shared" si="24"/>
        <v>0</v>
      </c>
      <c r="H283" s="112">
        <v>0</v>
      </c>
      <c r="I283" s="112">
        <v>0</v>
      </c>
      <c r="K283"/>
      <c r="L283"/>
      <c r="M283"/>
      <c r="N283"/>
      <c r="O283"/>
      <c r="P283"/>
      <c r="Q283"/>
      <c r="R283"/>
      <c r="T283"/>
    </row>
    <row r="284" spans="2:54" ht="25.5" customHeight="1" x14ac:dyDescent="0.3">
      <c r="B284" s="108" t="s">
        <v>199</v>
      </c>
      <c r="C284" s="108"/>
      <c r="D284" s="109"/>
      <c r="E284" s="109"/>
      <c r="F284" s="110">
        <f t="shared" si="23"/>
        <v>1547</v>
      </c>
      <c r="G284" s="111">
        <f t="shared" si="24"/>
        <v>1.3416358070195217E-2</v>
      </c>
      <c r="H284" s="112">
        <v>1074</v>
      </c>
      <c r="I284" s="112">
        <v>473</v>
      </c>
      <c r="K284"/>
      <c r="L284"/>
      <c r="M284"/>
      <c r="N284"/>
      <c r="O284"/>
      <c r="P284"/>
      <c r="Q284"/>
      <c r="R284"/>
      <c r="T284"/>
    </row>
    <row r="285" spans="2:54" ht="25.5" customHeight="1" x14ac:dyDescent="0.3">
      <c r="B285" s="108" t="s">
        <v>200</v>
      </c>
      <c r="C285" s="108"/>
      <c r="D285" s="109"/>
      <c r="E285" s="109"/>
      <c r="F285" s="110">
        <f t="shared" si="23"/>
        <v>47</v>
      </c>
      <c r="G285" s="111">
        <f t="shared" si="24"/>
        <v>4.0760751732331948E-4</v>
      </c>
      <c r="H285" s="112">
        <v>35</v>
      </c>
      <c r="I285" s="112">
        <v>12</v>
      </c>
      <c r="K285" s="131"/>
      <c r="L285"/>
      <c r="M285"/>
      <c r="N285"/>
      <c r="O285"/>
      <c r="P285"/>
      <c r="R285" s="140"/>
      <c r="S285" s="140"/>
      <c r="T285"/>
      <c r="V285" s="5"/>
      <c r="W285" s="5"/>
      <c r="BA285" s="2"/>
      <c r="BB285" s="2"/>
    </row>
    <row r="286" spans="2:54" ht="25.5" customHeight="1" x14ac:dyDescent="0.3">
      <c r="B286" s="108" t="s">
        <v>201</v>
      </c>
      <c r="C286" s="108"/>
      <c r="D286" s="109"/>
      <c r="E286" s="109"/>
      <c r="F286" s="110">
        <f t="shared" si="23"/>
        <v>17</v>
      </c>
      <c r="G286" s="111">
        <f t="shared" si="24"/>
        <v>1.4743250626588151E-4</v>
      </c>
      <c r="H286" s="112">
        <v>17</v>
      </c>
      <c r="I286" s="112">
        <v>0</v>
      </c>
      <c r="K286" s="131"/>
      <c r="L286"/>
      <c r="M286"/>
      <c r="N286"/>
      <c r="O286"/>
      <c r="P286"/>
      <c r="R286" s="140"/>
      <c r="S286" s="140"/>
      <c r="T286"/>
      <c r="V286" s="5"/>
      <c r="W286" s="5"/>
      <c r="BA286" s="2"/>
      <c r="BB286" s="2"/>
    </row>
    <row r="287" spans="2:54" ht="25.5" customHeight="1" x14ac:dyDescent="0.3">
      <c r="B287" s="108" t="s">
        <v>202</v>
      </c>
      <c r="C287" s="108"/>
      <c r="D287" s="109"/>
      <c r="E287" s="109"/>
      <c r="F287" s="110">
        <f t="shared" si="23"/>
        <v>0</v>
      </c>
      <c r="G287" s="111">
        <f t="shared" si="24"/>
        <v>0</v>
      </c>
      <c r="H287" s="112">
        <v>0</v>
      </c>
      <c r="I287" s="112">
        <v>0</v>
      </c>
      <c r="K287" s="131"/>
      <c r="L287"/>
      <c r="M287"/>
      <c r="N287"/>
      <c r="O287"/>
      <c r="P287"/>
      <c r="R287" s="140"/>
      <c r="S287" s="140"/>
      <c r="T287"/>
      <c r="V287" s="5"/>
      <c r="W287" s="5"/>
      <c r="BA287" s="2"/>
      <c r="BB287" s="2"/>
    </row>
    <row r="288" spans="2:54" ht="25.5" customHeight="1" x14ac:dyDescent="0.3">
      <c r="B288" s="108" t="s">
        <v>203</v>
      </c>
      <c r="C288" s="108"/>
      <c r="D288" s="109"/>
      <c r="E288" s="109"/>
      <c r="F288" s="110">
        <f t="shared" si="23"/>
        <v>0</v>
      </c>
      <c r="G288" s="111">
        <f t="shared" si="24"/>
        <v>0</v>
      </c>
      <c r="H288" s="112">
        <v>0</v>
      </c>
      <c r="I288" s="112">
        <v>0</v>
      </c>
      <c r="K288" s="131"/>
      <c r="L288" s="131"/>
      <c r="T288"/>
    </row>
    <row r="289" spans="1:54" ht="25.5" customHeight="1" x14ac:dyDescent="0.3">
      <c r="B289" s="108" t="s">
        <v>204</v>
      </c>
      <c r="C289" s="108"/>
      <c r="D289" s="109"/>
      <c r="E289" s="109"/>
      <c r="F289" s="110">
        <f t="shared" si="23"/>
        <v>0</v>
      </c>
      <c r="G289" s="111">
        <f t="shared" si="24"/>
        <v>0</v>
      </c>
      <c r="H289" s="112">
        <v>0</v>
      </c>
      <c r="I289" s="112">
        <v>0</v>
      </c>
      <c r="K289" s="131"/>
      <c r="L289" s="131"/>
      <c r="T289" s="140"/>
    </row>
    <row r="290" spans="1:54" ht="25.5" customHeight="1" x14ac:dyDescent="0.3">
      <c r="B290" s="108" t="s">
        <v>205</v>
      </c>
      <c r="C290" s="108"/>
      <c r="D290" s="109"/>
      <c r="E290" s="109"/>
      <c r="F290" s="110">
        <f t="shared" si="23"/>
        <v>0</v>
      </c>
      <c r="G290" s="111">
        <f t="shared" si="24"/>
        <v>0</v>
      </c>
      <c r="H290" s="112">
        <v>0</v>
      </c>
      <c r="I290" s="112">
        <v>0</v>
      </c>
      <c r="K290" s="131"/>
      <c r="L290" s="131"/>
      <c r="T290" s="140"/>
    </row>
    <row r="291" spans="1:54" ht="25.5" customHeight="1" x14ac:dyDescent="0.3">
      <c r="B291" s="108" t="s">
        <v>206</v>
      </c>
      <c r="C291" s="108"/>
      <c r="D291" s="109"/>
      <c r="E291" s="109"/>
      <c r="F291" s="110">
        <f t="shared" si="23"/>
        <v>0</v>
      </c>
      <c r="G291" s="111">
        <f t="shared" si="24"/>
        <v>0</v>
      </c>
      <c r="H291" s="112">
        <v>0</v>
      </c>
      <c r="I291" s="112">
        <v>0</v>
      </c>
      <c r="K291" s="131"/>
      <c r="L291" s="131"/>
      <c r="T291" s="140"/>
    </row>
    <row r="292" spans="1:54" ht="25.5" customHeight="1" x14ac:dyDescent="0.3">
      <c r="B292" s="108" t="s">
        <v>207</v>
      </c>
      <c r="C292" s="108"/>
      <c r="D292" s="109"/>
      <c r="E292" s="109"/>
      <c r="F292" s="110">
        <f t="shared" si="23"/>
        <v>0</v>
      </c>
      <c r="G292" s="111">
        <f t="shared" si="24"/>
        <v>0</v>
      </c>
      <c r="H292" s="112">
        <v>0</v>
      </c>
      <c r="I292" s="112">
        <v>0</v>
      </c>
      <c r="K292" s="131"/>
      <c r="L292" s="131"/>
      <c r="M292" s="131"/>
      <c r="N292" s="131"/>
      <c r="O292" s="131"/>
      <c r="P292" s="131"/>
      <c r="Q292" s="131"/>
      <c r="R292" s="131"/>
      <c r="S292" s="131"/>
      <c r="T292" s="140"/>
    </row>
    <row r="293" spans="1:54" ht="25.5" customHeight="1" thickBot="1" x14ac:dyDescent="0.35">
      <c r="B293" s="108" t="s">
        <v>136</v>
      </c>
      <c r="C293" s="122"/>
      <c r="D293" s="122"/>
      <c r="E293" s="122"/>
      <c r="F293" s="110">
        <f t="shared" si="23"/>
        <v>236</v>
      </c>
      <c r="G293" s="123">
        <f t="shared" si="24"/>
        <v>2.0467100869851788E-3</v>
      </c>
      <c r="H293" s="141">
        <v>157</v>
      </c>
      <c r="I293" s="141">
        <v>79</v>
      </c>
      <c r="K293" s="131"/>
      <c r="L293" s="131"/>
      <c r="M293" s="131"/>
      <c r="N293" s="131"/>
      <c r="O293" s="131"/>
      <c r="P293" s="131"/>
      <c r="Q293" s="131"/>
      <c r="R293" s="131"/>
      <c r="S293" s="131"/>
      <c r="T293" s="140"/>
    </row>
    <row r="294" spans="1:54" ht="19.5" customHeight="1" x14ac:dyDescent="0.3">
      <c r="B294" s="142" t="s">
        <v>5</v>
      </c>
      <c r="C294" s="142"/>
      <c r="D294" s="142"/>
      <c r="E294" s="142"/>
      <c r="F294" s="36">
        <f>SUM(F239:F293)</f>
        <v>115307</v>
      </c>
      <c r="G294" s="64">
        <f t="shared" si="24"/>
        <v>1</v>
      </c>
      <c r="H294" s="36">
        <f>SUM(H239:H293)</f>
        <v>72692</v>
      </c>
      <c r="I294" s="36">
        <f>SUM(I239:I293)</f>
        <v>42615</v>
      </c>
      <c r="K294" s="131"/>
      <c r="L294" s="131"/>
      <c r="M294" s="131"/>
      <c r="N294" s="131"/>
      <c r="O294" s="131"/>
      <c r="P294" s="131"/>
      <c r="Q294" s="131"/>
      <c r="R294" s="131" t="s">
        <v>208</v>
      </c>
      <c r="S294" s="131"/>
      <c r="T294" s="140"/>
    </row>
    <row r="295" spans="1:54" ht="19.5" customHeight="1" x14ac:dyDescent="0.3">
      <c r="A295" s="131"/>
      <c r="B295" s="131"/>
      <c r="C295" s="131"/>
      <c r="D295" s="131"/>
      <c r="E295" s="131"/>
      <c r="F295" s="131"/>
      <c r="G295" s="131"/>
      <c r="H295" s="131"/>
      <c r="I295" s="131"/>
      <c r="J295" s="131"/>
      <c r="K295" s="131"/>
      <c r="L295" s="131"/>
      <c r="M295" s="131"/>
      <c r="N295" s="131"/>
      <c r="O295" s="131"/>
      <c r="P295" s="131"/>
      <c r="Q295" s="131"/>
      <c r="R295" s="131"/>
      <c r="S295" s="131"/>
      <c r="T295" s="140"/>
    </row>
    <row r="296" spans="1:54" ht="19.5" customHeight="1" x14ac:dyDescent="0.3">
      <c r="A296" s="131"/>
      <c r="B296" s="131"/>
      <c r="C296" s="131"/>
      <c r="D296" s="131"/>
      <c r="E296" s="131"/>
      <c r="F296" s="131"/>
      <c r="G296" s="131"/>
      <c r="H296" s="131"/>
      <c r="I296" s="131"/>
      <c r="J296" s="131"/>
      <c r="K296" s="131"/>
      <c r="L296" s="131"/>
      <c r="M296" s="131"/>
      <c r="N296" s="131"/>
      <c r="O296" s="131"/>
      <c r="P296" s="131"/>
      <c r="Q296" s="131"/>
      <c r="R296" s="131"/>
      <c r="S296" s="131"/>
      <c r="T296" s="140"/>
    </row>
    <row r="297" spans="1:54" ht="19.149999999999999" customHeight="1" x14ac:dyDescent="0.3">
      <c r="A297" s="131"/>
      <c r="B297" s="131"/>
      <c r="C297" s="131"/>
      <c r="D297" s="131"/>
      <c r="E297" s="131"/>
      <c r="F297" s="131"/>
      <c r="G297" s="131"/>
      <c r="H297" s="131"/>
      <c r="I297" s="131"/>
      <c r="J297" s="131"/>
      <c r="K297" s="131"/>
      <c r="L297" s="131"/>
      <c r="M297" s="131"/>
      <c r="N297" s="131"/>
      <c r="O297" s="131"/>
      <c r="P297" s="131"/>
      <c r="Q297" s="131"/>
      <c r="R297" s="131"/>
      <c r="S297" s="131"/>
      <c r="T297" s="140"/>
    </row>
    <row r="298" spans="1:54" ht="19.5" customHeight="1" x14ac:dyDescent="0.3">
      <c r="A298" s="131"/>
      <c r="B298" s="143" t="s">
        <v>4</v>
      </c>
      <c r="C298" s="144" t="s">
        <v>5</v>
      </c>
      <c r="D298" s="145" t="s">
        <v>8</v>
      </c>
      <c r="E298" s="146"/>
      <c r="F298" s="146"/>
      <c r="G298" s="145" t="s">
        <v>9</v>
      </c>
      <c r="H298" s="146"/>
      <c r="I298" s="146"/>
      <c r="J298" s="145" t="s">
        <v>10</v>
      </c>
      <c r="K298" s="146"/>
      <c r="L298" s="146" t="s">
        <v>209</v>
      </c>
      <c r="Q298" s="140"/>
      <c r="U298" s="5"/>
      <c r="V298" s="5"/>
      <c r="W298" s="5"/>
      <c r="AZ298" s="2"/>
      <c r="BA298" s="2"/>
      <c r="BB298" s="2"/>
    </row>
    <row r="299" spans="1:54" ht="19.5" customHeight="1" x14ac:dyDescent="0.3">
      <c r="A299" s="131"/>
      <c r="B299" s="143"/>
      <c r="C299" s="144"/>
      <c r="D299" s="61" t="s">
        <v>210</v>
      </c>
      <c r="E299" s="129" t="s">
        <v>146</v>
      </c>
      <c r="F299" s="130"/>
      <c r="G299" s="61" t="s">
        <v>210</v>
      </c>
      <c r="H299" s="129" t="s">
        <v>146</v>
      </c>
      <c r="I299" s="130"/>
      <c r="J299" s="61" t="s">
        <v>210</v>
      </c>
      <c r="K299" s="129" t="s">
        <v>146</v>
      </c>
      <c r="L299" s="130"/>
      <c r="Q299" s="140"/>
      <c r="U299" s="5"/>
      <c r="V299" s="5"/>
      <c r="W299" s="5"/>
      <c r="AZ299" s="2"/>
      <c r="BA299" s="2"/>
      <c r="BB299" s="2"/>
    </row>
    <row r="300" spans="1:54" ht="19.5" customHeight="1" x14ac:dyDescent="0.3">
      <c r="A300" s="131"/>
      <c r="B300" s="143"/>
      <c r="C300" s="144"/>
      <c r="D300" s="61"/>
      <c r="E300" s="89" t="s">
        <v>91</v>
      </c>
      <c r="F300" s="89" t="s">
        <v>92</v>
      </c>
      <c r="G300" s="61"/>
      <c r="H300" s="89" t="s">
        <v>91</v>
      </c>
      <c r="I300" s="89" t="s">
        <v>92</v>
      </c>
      <c r="J300" s="61"/>
      <c r="K300" s="89" t="s">
        <v>91</v>
      </c>
      <c r="L300" s="89" t="s">
        <v>92</v>
      </c>
      <c r="Q300" s="140"/>
      <c r="U300" s="5"/>
      <c r="V300" s="5"/>
      <c r="W300" s="5"/>
      <c r="AZ300" s="2"/>
      <c r="BA300" s="2"/>
      <c r="BB300" s="2"/>
    </row>
    <row r="301" spans="1:54" ht="19.5" customHeight="1" x14ac:dyDescent="0.3">
      <c r="A301" s="131"/>
      <c r="B301" s="26" t="s">
        <v>6</v>
      </c>
      <c r="C301" s="33">
        <f>D301+G301+J301</f>
        <v>44170</v>
      </c>
      <c r="D301" s="33">
        <f>E301+F301</f>
        <v>1246</v>
      </c>
      <c r="E301" s="55">
        <v>141</v>
      </c>
      <c r="F301" s="55">
        <v>1105</v>
      </c>
      <c r="G301" s="33">
        <f t="shared" ref="G301:G302" si="26">H301+I301</f>
        <v>41198</v>
      </c>
      <c r="H301" s="55">
        <v>26771</v>
      </c>
      <c r="I301" s="55">
        <v>14427</v>
      </c>
      <c r="J301" s="33">
        <f t="shared" ref="J301:J302" si="27">K301+L301</f>
        <v>1726</v>
      </c>
      <c r="K301" s="55">
        <v>892</v>
      </c>
      <c r="L301" s="55">
        <v>834</v>
      </c>
      <c r="P301" s="131"/>
      <c r="Q301" s="140"/>
      <c r="U301" s="5"/>
      <c r="V301" s="5"/>
      <c r="W301" s="5"/>
      <c r="AZ301" s="2"/>
      <c r="BA301" s="2"/>
      <c r="BB301" s="2"/>
    </row>
    <row r="302" spans="1:54" ht="19.5" customHeight="1" thickBot="1" x14ac:dyDescent="0.35">
      <c r="A302" s="131"/>
      <c r="B302" s="26" t="s">
        <v>7</v>
      </c>
      <c r="C302" s="33">
        <f t="shared" ref="C302:C303" si="28">D302+G302+J302</f>
        <v>71137</v>
      </c>
      <c r="D302" s="33">
        <f>E302+F302</f>
        <v>2752</v>
      </c>
      <c r="E302" s="55">
        <v>200</v>
      </c>
      <c r="F302" s="55">
        <v>2552</v>
      </c>
      <c r="G302" s="33">
        <f t="shared" si="26"/>
        <v>65388</v>
      </c>
      <c r="H302" s="55">
        <v>43061</v>
      </c>
      <c r="I302" s="55">
        <v>22327</v>
      </c>
      <c r="J302" s="33">
        <f t="shared" si="27"/>
        <v>2997</v>
      </c>
      <c r="K302" s="55">
        <v>1627</v>
      </c>
      <c r="L302" s="55">
        <v>1370</v>
      </c>
      <c r="P302" s="131"/>
      <c r="Q302" s="140"/>
      <c r="U302" s="5"/>
      <c r="V302" s="5"/>
      <c r="W302" s="5"/>
      <c r="AZ302" s="2"/>
      <c r="BA302" s="2"/>
      <c r="BB302" s="2"/>
    </row>
    <row r="303" spans="1:54" ht="19.5" customHeight="1" x14ac:dyDescent="0.3">
      <c r="A303" s="131"/>
      <c r="B303" s="147" t="s">
        <v>5</v>
      </c>
      <c r="C303" s="36">
        <f t="shared" si="28"/>
        <v>115307</v>
      </c>
      <c r="D303" s="36">
        <f t="shared" ref="D303:L303" si="29">SUM(D301:D302)</f>
        <v>3998</v>
      </c>
      <c r="E303" s="36">
        <f t="shared" si="29"/>
        <v>341</v>
      </c>
      <c r="F303" s="36">
        <f t="shared" si="29"/>
        <v>3657</v>
      </c>
      <c r="G303" s="36">
        <f t="shared" si="29"/>
        <v>106586</v>
      </c>
      <c r="H303" s="36">
        <f t="shared" si="29"/>
        <v>69832</v>
      </c>
      <c r="I303" s="36">
        <f t="shared" si="29"/>
        <v>36754</v>
      </c>
      <c r="J303" s="36">
        <f t="shared" si="29"/>
        <v>4723</v>
      </c>
      <c r="K303" s="36">
        <f t="shared" si="29"/>
        <v>2519</v>
      </c>
      <c r="L303" s="36">
        <f t="shared" si="29"/>
        <v>2204</v>
      </c>
      <c r="P303" s="131"/>
      <c r="Q303" s="140"/>
      <c r="U303" s="5"/>
      <c r="V303" s="5"/>
      <c r="W303" s="5"/>
      <c r="AZ303" s="2"/>
      <c r="BA303" s="2"/>
      <c r="BB303" s="2"/>
    </row>
    <row r="304" spans="1:54" ht="19.5" customHeight="1" x14ac:dyDescent="0.3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 s="140"/>
    </row>
    <row r="305" spans="1:54" ht="19.5" customHeight="1" x14ac:dyDescent="0.3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 s="140"/>
    </row>
    <row r="306" spans="1:54" ht="19.5" customHeight="1" x14ac:dyDescent="0.3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 s="140"/>
    </row>
    <row r="307" spans="1:54" ht="19.5" customHeight="1" x14ac:dyDescent="0.3">
      <c r="A307"/>
      <c r="B307" s="143" t="s">
        <v>53</v>
      </c>
      <c r="C307" s="144" t="s">
        <v>5</v>
      </c>
      <c r="D307" s="145" t="s">
        <v>8</v>
      </c>
      <c r="E307" s="146"/>
      <c r="F307" s="146"/>
      <c r="G307" s="145" t="s">
        <v>9</v>
      </c>
      <c r="H307" s="146"/>
      <c r="I307" s="146"/>
      <c r="J307" s="145" t="s">
        <v>10</v>
      </c>
      <c r="K307" s="146"/>
      <c r="L307" s="146" t="s">
        <v>209</v>
      </c>
      <c r="M307" s="131"/>
      <c r="N307" s="131"/>
      <c r="O307" s="131"/>
      <c r="P307"/>
      <c r="Q307" s="140"/>
      <c r="U307" s="5"/>
      <c r="V307" s="5"/>
      <c r="W307" s="5"/>
      <c r="AZ307" s="2"/>
      <c r="BA307" s="2"/>
      <c r="BB307" s="2"/>
    </row>
    <row r="308" spans="1:54" ht="19.5" customHeight="1" x14ac:dyDescent="0.3">
      <c r="A308"/>
      <c r="B308" s="143"/>
      <c r="C308" s="144"/>
      <c r="D308" s="61" t="s">
        <v>210</v>
      </c>
      <c r="E308" s="129" t="s">
        <v>146</v>
      </c>
      <c r="F308" s="130"/>
      <c r="G308" s="61" t="s">
        <v>210</v>
      </c>
      <c r="H308" s="129" t="s">
        <v>146</v>
      </c>
      <c r="I308" s="130"/>
      <c r="J308" s="61" t="s">
        <v>210</v>
      </c>
      <c r="K308" s="129" t="s">
        <v>146</v>
      </c>
      <c r="L308" s="130"/>
      <c r="M308" s="148"/>
      <c r="N308" s="148"/>
      <c r="O308" s="148"/>
      <c r="P308"/>
      <c r="Q308" s="140"/>
      <c r="U308" s="5"/>
      <c r="V308" s="5"/>
      <c r="W308" s="5"/>
      <c r="AZ308" s="2"/>
      <c r="BA308" s="2"/>
      <c r="BB308" s="2"/>
    </row>
    <row r="309" spans="1:54" ht="19.5" customHeight="1" x14ac:dyDescent="0.3">
      <c r="A309"/>
      <c r="B309" s="143"/>
      <c r="C309" s="144"/>
      <c r="D309" s="61"/>
      <c r="E309" s="89" t="s">
        <v>91</v>
      </c>
      <c r="F309" s="89" t="s">
        <v>92</v>
      </c>
      <c r="G309" s="61"/>
      <c r="H309" s="89" t="s">
        <v>91</v>
      </c>
      <c r="I309" s="89" t="s">
        <v>92</v>
      </c>
      <c r="J309" s="61"/>
      <c r="K309" s="89" t="s">
        <v>91</v>
      </c>
      <c r="L309" s="89" t="s">
        <v>92</v>
      </c>
      <c r="P309"/>
      <c r="Q309" s="140"/>
      <c r="U309" s="5"/>
      <c r="V309" s="5"/>
      <c r="W309" s="5"/>
      <c r="AZ309" s="2"/>
      <c r="BA309" s="2"/>
      <c r="BB309" s="2"/>
    </row>
    <row r="310" spans="1:54" ht="28.9" customHeight="1" x14ac:dyDescent="0.3">
      <c r="A310"/>
      <c r="B310" s="26" t="s">
        <v>54</v>
      </c>
      <c r="C310" s="33">
        <f>D310++G310+J310</f>
        <v>4551</v>
      </c>
      <c r="D310" s="33">
        <f t="shared" ref="D310:D335" si="30">E310+F310</f>
        <v>201</v>
      </c>
      <c r="E310" s="55">
        <v>166</v>
      </c>
      <c r="F310" s="55">
        <v>35</v>
      </c>
      <c r="G310" s="33">
        <f t="shared" ref="G310:G335" si="31">H310+I310</f>
        <v>4210</v>
      </c>
      <c r="H310" s="55">
        <v>2146</v>
      </c>
      <c r="I310" s="55">
        <v>2064</v>
      </c>
      <c r="J310" s="33">
        <f t="shared" ref="J310:J335" si="32">K310+L310</f>
        <v>140</v>
      </c>
      <c r="K310" s="55">
        <v>62</v>
      </c>
      <c r="L310" s="55">
        <v>78</v>
      </c>
      <c r="P310"/>
      <c r="Q310" s="140"/>
      <c r="U310" s="5"/>
      <c r="V310" s="5"/>
      <c r="W310" s="5"/>
      <c r="AZ310" s="2"/>
      <c r="BA310" s="2"/>
      <c r="BB310" s="2"/>
    </row>
    <row r="311" spans="1:54" ht="28.9" customHeight="1" x14ac:dyDescent="0.3">
      <c r="A311"/>
      <c r="B311" s="26" t="s">
        <v>55</v>
      </c>
      <c r="C311" s="33">
        <f t="shared" ref="C311:C336" si="33">D311++G311+J311</f>
        <v>6406</v>
      </c>
      <c r="D311" s="33">
        <f t="shared" si="30"/>
        <v>0</v>
      </c>
      <c r="E311" s="55">
        <v>0</v>
      </c>
      <c r="F311" s="55">
        <v>0</v>
      </c>
      <c r="G311" s="33">
        <f t="shared" si="31"/>
        <v>6082</v>
      </c>
      <c r="H311" s="55">
        <v>4130</v>
      </c>
      <c r="I311" s="55">
        <v>1952</v>
      </c>
      <c r="J311" s="33">
        <f t="shared" si="32"/>
        <v>324</v>
      </c>
      <c r="K311" s="55">
        <v>148</v>
      </c>
      <c r="L311" s="55">
        <v>176</v>
      </c>
      <c r="P311"/>
      <c r="Q311" s="140"/>
      <c r="U311" s="5"/>
      <c r="V311" s="5"/>
      <c r="W311" s="5"/>
      <c r="AZ311" s="2"/>
      <c r="BA311" s="2"/>
      <c r="BB311" s="2"/>
    </row>
    <row r="312" spans="1:54" ht="28.9" customHeight="1" x14ac:dyDescent="0.3">
      <c r="A312"/>
      <c r="B312" s="26" t="s">
        <v>85</v>
      </c>
      <c r="C312" s="33">
        <f t="shared" si="33"/>
        <v>2281</v>
      </c>
      <c r="D312" s="33">
        <f t="shared" si="30"/>
        <v>0</v>
      </c>
      <c r="E312" s="55">
        <v>0</v>
      </c>
      <c r="F312" s="55">
        <v>0</v>
      </c>
      <c r="G312" s="33">
        <f t="shared" si="31"/>
        <v>2086</v>
      </c>
      <c r="H312" s="55">
        <v>1516</v>
      </c>
      <c r="I312" s="55">
        <v>570</v>
      </c>
      <c r="J312" s="33">
        <f t="shared" si="32"/>
        <v>195</v>
      </c>
      <c r="K312" s="55">
        <v>148</v>
      </c>
      <c r="L312" s="55">
        <v>47</v>
      </c>
      <c r="P312"/>
      <c r="Q312" s="140"/>
      <c r="U312" s="5"/>
      <c r="V312" s="5"/>
      <c r="W312" s="5"/>
      <c r="AZ312" s="2"/>
      <c r="BA312" s="2"/>
      <c r="BB312" s="2"/>
    </row>
    <row r="313" spans="1:54" ht="28.9" customHeight="1" x14ac:dyDescent="0.3">
      <c r="A313"/>
      <c r="B313" s="26" t="s">
        <v>58</v>
      </c>
      <c r="C313" s="33">
        <f t="shared" si="33"/>
        <v>5619</v>
      </c>
      <c r="D313" s="33">
        <f t="shared" si="30"/>
        <v>0</v>
      </c>
      <c r="E313" s="55">
        <v>0</v>
      </c>
      <c r="F313" s="55">
        <v>0</v>
      </c>
      <c r="G313" s="33">
        <f t="shared" si="31"/>
        <v>5468</v>
      </c>
      <c r="H313" s="55">
        <v>3455</v>
      </c>
      <c r="I313" s="55">
        <v>2013</v>
      </c>
      <c r="J313" s="33">
        <f t="shared" si="32"/>
        <v>151</v>
      </c>
      <c r="K313" s="55">
        <v>77</v>
      </c>
      <c r="L313" s="55">
        <v>74</v>
      </c>
      <c r="P313"/>
      <c r="Q313" s="140"/>
      <c r="U313" s="5"/>
      <c r="V313" s="5"/>
      <c r="W313" s="5"/>
      <c r="AZ313" s="2"/>
      <c r="BA313" s="2"/>
      <c r="BB313" s="2"/>
    </row>
    <row r="314" spans="1:54" ht="28.9" customHeight="1" x14ac:dyDescent="0.3">
      <c r="A314"/>
      <c r="B314" s="26" t="s">
        <v>59</v>
      </c>
      <c r="C314" s="33">
        <f t="shared" si="33"/>
        <v>4767</v>
      </c>
      <c r="D314" s="33">
        <f t="shared" si="30"/>
        <v>230</v>
      </c>
      <c r="E314" s="55">
        <v>154</v>
      </c>
      <c r="F314" s="55">
        <v>76</v>
      </c>
      <c r="G314" s="33">
        <f t="shared" si="31"/>
        <v>4370</v>
      </c>
      <c r="H314" s="55">
        <v>2750</v>
      </c>
      <c r="I314" s="55">
        <v>1620</v>
      </c>
      <c r="J314" s="33">
        <f t="shared" si="32"/>
        <v>167</v>
      </c>
      <c r="K314" s="55">
        <v>76</v>
      </c>
      <c r="L314" s="55">
        <v>91</v>
      </c>
      <c r="P314"/>
      <c r="Q314" s="140"/>
      <c r="U314" s="5"/>
      <c r="V314" s="5"/>
      <c r="W314" s="5"/>
      <c r="AZ314" s="2"/>
      <c r="BA314" s="2"/>
      <c r="BB314" s="2"/>
    </row>
    <row r="315" spans="1:54" ht="28.9" customHeight="1" x14ac:dyDescent="0.3">
      <c r="A315"/>
      <c r="B315" s="26" t="s">
        <v>60</v>
      </c>
      <c r="C315" s="33">
        <f t="shared" si="33"/>
        <v>5773</v>
      </c>
      <c r="D315" s="33">
        <f t="shared" si="30"/>
        <v>0</v>
      </c>
      <c r="E315" s="55">
        <v>0</v>
      </c>
      <c r="F315" s="55">
        <v>0</v>
      </c>
      <c r="G315" s="33">
        <f t="shared" si="31"/>
        <v>5760</v>
      </c>
      <c r="H315" s="55">
        <v>3742</v>
      </c>
      <c r="I315" s="55">
        <v>2018</v>
      </c>
      <c r="J315" s="33">
        <f t="shared" si="32"/>
        <v>13</v>
      </c>
      <c r="K315" s="55">
        <v>8</v>
      </c>
      <c r="L315" s="55">
        <v>5</v>
      </c>
      <c r="P315"/>
      <c r="Q315" s="140"/>
      <c r="U315" s="5"/>
      <c r="V315" s="5"/>
      <c r="W315" s="5"/>
      <c r="AZ315" s="2"/>
      <c r="BA315" s="2"/>
      <c r="BB315" s="2"/>
    </row>
    <row r="316" spans="1:54" ht="28.9" customHeight="1" x14ac:dyDescent="0.3">
      <c r="A316"/>
      <c r="B316" s="26" t="s">
        <v>61</v>
      </c>
      <c r="C316" s="33">
        <f t="shared" si="33"/>
        <v>4318</v>
      </c>
      <c r="D316" s="33">
        <f t="shared" si="30"/>
        <v>0</v>
      </c>
      <c r="E316" s="55">
        <v>0</v>
      </c>
      <c r="F316" s="55">
        <v>0</v>
      </c>
      <c r="G316" s="33">
        <f t="shared" si="31"/>
        <v>4318</v>
      </c>
      <c r="H316" s="55">
        <v>2996</v>
      </c>
      <c r="I316" s="55">
        <v>1322</v>
      </c>
      <c r="J316" s="33">
        <f t="shared" si="32"/>
        <v>0</v>
      </c>
      <c r="K316" s="55">
        <v>0</v>
      </c>
      <c r="L316" s="55">
        <v>0</v>
      </c>
      <c r="M316" s="5"/>
      <c r="N316" s="5"/>
      <c r="O316" s="5"/>
      <c r="P316"/>
      <c r="Q316" s="140"/>
      <c r="U316" s="5"/>
      <c r="V316" s="5"/>
      <c r="W316" s="5"/>
      <c r="AZ316" s="2"/>
      <c r="BA316" s="2"/>
      <c r="BB316" s="2"/>
    </row>
    <row r="317" spans="1:54" ht="28.9" customHeight="1" x14ac:dyDescent="0.3">
      <c r="A317"/>
      <c r="B317" s="26" t="s">
        <v>62</v>
      </c>
      <c r="C317" s="33">
        <f t="shared" si="33"/>
        <v>11053</v>
      </c>
      <c r="D317" s="33">
        <f t="shared" si="30"/>
        <v>0</v>
      </c>
      <c r="E317" s="55">
        <v>0</v>
      </c>
      <c r="F317" s="55">
        <v>0</v>
      </c>
      <c r="G317" s="33">
        <f t="shared" si="31"/>
        <v>9705</v>
      </c>
      <c r="H317" s="55">
        <v>6097</v>
      </c>
      <c r="I317" s="55">
        <v>3608</v>
      </c>
      <c r="J317" s="33">
        <f t="shared" si="32"/>
        <v>1348</v>
      </c>
      <c r="K317" s="55">
        <v>741</v>
      </c>
      <c r="L317" s="55">
        <v>607</v>
      </c>
      <c r="M317" s="5"/>
      <c r="N317" s="5"/>
      <c r="O317" s="5"/>
      <c r="P317"/>
      <c r="Q317" s="140"/>
      <c r="U317" s="5"/>
      <c r="V317" s="5"/>
      <c r="W317" s="5"/>
      <c r="AZ317" s="2"/>
      <c r="BA317" s="2"/>
      <c r="BB317" s="2"/>
    </row>
    <row r="318" spans="1:54" ht="28.9" customHeight="1" x14ac:dyDescent="0.3">
      <c r="A318"/>
      <c r="B318" s="26" t="s">
        <v>63</v>
      </c>
      <c r="C318" s="33">
        <f t="shared" si="33"/>
        <v>1754</v>
      </c>
      <c r="D318" s="33">
        <f t="shared" si="30"/>
        <v>0</v>
      </c>
      <c r="E318" s="55">
        <v>0</v>
      </c>
      <c r="F318" s="55">
        <v>0</v>
      </c>
      <c r="G318" s="33">
        <f t="shared" si="31"/>
        <v>1596</v>
      </c>
      <c r="H318" s="55">
        <v>1226</v>
      </c>
      <c r="I318" s="55">
        <v>370</v>
      </c>
      <c r="J318" s="33">
        <f t="shared" si="32"/>
        <v>158</v>
      </c>
      <c r="K318" s="55">
        <v>56</v>
      </c>
      <c r="L318" s="55">
        <v>102</v>
      </c>
      <c r="M318" s="5"/>
      <c r="N318" s="5"/>
      <c r="O318" s="5"/>
      <c r="P318"/>
      <c r="Q318" s="140"/>
      <c r="U318" s="5"/>
      <c r="V318" s="5"/>
      <c r="W318" s="5"/>
      <c r="AZ318" s="2"/>
      <c r="BA318" s="2"/>
      <c r="BB318" s="2"/>
    </row>
    <row r="319" spans="1:54" ht="28.9" customHeight="1" x14ac:dyDescent="0.3">
      <c r="A319"/>
      <c r="B319" s="26" t="s">
        <v>84</v>
      </c>
      <c r="C319" s="33">
        <f t="shared" si="33"/>
        <v>4077</v>
      </c>
      <c r="D319" s="33">
        <f t="shared" si="30"/>
        <v>285</v>
      </c>
      <c r="E319" s="55">
        <v>0</v>
      </c>
      <c r="F319" s="55">
        <v>285</v>
      </c>
      <c r="G319" s="33">
        <f t="shared" si="31"/>
        <v>3751</v>
      </c>
      <c r="H319" s="55">
        <v>2305</v>
      </c>
      <c r="I319" s="55">
        <v>1446</v>
      </c>
      <c r="J319" s="33">
        <f t="shared" si="32"/>
        <v>41</v>
      </c>
      <c r="K319" s="55">
        <v>19</v>
      </c>
      <c r="L319" s="55">
        <v>22</v>
      </c>
      <c r="M319" s="5"/>
      <c r="N319" s="5"/>
      <c r="O319" s="5"/>
      <c r="P319"/>
      <c r="Q319" s="140"/>
      <c r="U319" s="5"/>
      <c r="V319" s="5"/>
      <c r="W319" s="5"/>
      <c r="AZ319" s="2"/>
      <c r="BA319" s="2"/>
      <c r="BB319" s="2"/>
    </row>
    <row r="320" spans="1:54" ht="28.9" customHeight="1" x14ac:dyDescent="0.3">
      <c r="A320"/>
      <c r="B320" s="26" t="s">
        <v>65</v>
      </c>
      <c r="C320" s="33">
        <f t="shared" si="33"/>
        <v>5672</v>
      </c>
      <c r="D320" s="33">
        <f t="shared" si="30"/>
        <v>164</v>
      </c>
      <c r="E320" s="55">
        <v>0</v>
      </c>
      <c r="F320" s="55">
        <v>164</v>
      </c>
      <c r="G320" s="33">
        <f t="shared" si="31"/>
        <v>5495</v>
      </c>
      <c r="H320" s="55">
        <v>3435</v>
      </c>
      <c r="I320" s="55">
        <v>2060</v>
      </c>
      <c r="J320" s="33">
        <f t="shared" si="32"/>
        <v>13</v>
      </c>
      <c r="K320" s="55">
        <v>8</v>
      </c>
      <c r="L320" s="55">
        <v>5</v>
      </c>
      <c r="M320" s="5"/>
      <c r="N320" s="5"/>
      <c r="O320" s="5"/>
      <c r="P320"/>
      <c r="Q320" s="140"/>
      <c r="U320" s="5"/>
      <c r="V320" s="5"/>
      <c r="W320" s="5"/>
      <c r="AZ320" s="2"/>
      <c r="BA320" s="2"/>
      <c r="BB320" s="2"/>
    </row>
    <row r="321" spans="1:54" ht="28.9" customHeight="1" x14ac:dyDescent="0.3">
      <c r="A321"/>
      <c r="B321" s="26" t="s">
        <v>88</v>
      </c>
      <c r="C321" s="33">
        <f t="shared" si="33"/>
        <v>4456</v>
      </c>
      <c r="D321" s="33">
        <f t="shared" si="30"/>
        <v>0</v>
      </c>
      <c r="E321" s="55">
        <v>0</v>
      </c>
      <c r="F321" s="55">
        <v>0</v>
      </c>
      <c r="G321" s="33">
        <f t="shared" si="31"/>
        <v>3951</v>
      </c>
      <c r="H321" s="55">
        <v>2767</v>
      </c>
      <c r="I321" s="55">
        <v>1184</v>
      </c>
      <c r="J321" s="33">
        <f t="shared" si="32"/>
        <v>505</v>
      </c>
      <c r="K321" s="55">
        <v>289</v>
      </c>
      <c r="L321" s="55">
        <v>216</v>
      </c>
      <c r="M321" s="5"/>
      <c r="N321" s="5"/>
      <c r="O321" s="5"/>
      <c r="P321"/>
      <c r="Q321" s="140"/>
      <c r="U321" s="5"/>
      <c r="V321" s="5"/>
      <c r="W321" s="5"/>
      <c r="AZ321" s="2"/>
      <c r="BA321" s="2"/>
      <c r="BB321" s="2"/>
    </row>
    <row r="322" spans="1:54" ht="28.9" customHeight="1" x14ac:dyDescent="0.3">
      <c r="A322"/>
      <c r="B322" s="26" t="s">
        <v>67</v>
      </c>
      <c r="C322" s="33">
        <f t="shared" si="33"/>
        <v>4663</v>
      </c>
      <c r="D322" s="33">
        <f t="shared" si="30"/>
        <v>331</v>
      </c>
      <c r="E322" s="55">
        <v>0</v>
      </c>
      <c r="F322" s="55">
        <v>331</v>
      </c>
      <c r="G322" s="33">
        <f t="shared" si="31"/>
        <v>4156</v>
      </c>
      <c r="H322" s="55">
        <v>3176</v>
      </c>
      <c r="I322" s="55">
        <v>980</v>
      </c>
      <c r="J322" s="33">
        <f t="shared" si="32"/>
        <v>176</v>
      </c>
      <c r="K322" s="55">
        <v>158</v>
      </c>
      <c r="L322" s="55">
        <v>18</v>
      </c>
      <c r="M322" s="5"/>
      <c r="N322" s="5"/>
      <c r="O322" s="5"/>
      <c r="P322"/>
      <c r="Q322" s="140"/>
      <c r="U322" s="5"/>
      <c r="V322" s="5"/>
      <c r="W322" s="5"/>
      <c r="AZ322" s="2"/>
      <c r="BA322" s="2"/>
      <c r="BB322" s="2"/>
    </row>
    <row r="323" spans="1:54" ht="28.9" customHeight="1" x14ac:dyDescent="0.3">
      <c r="A323"/>
      <c r="B323" s="26" t="s">
        <v>68</v>
      </c>
      <c r="C323" s="33">
        <f t="shared" si="33"/>
        <v>4166</v>
      </c>
      <c r="D323" s="33">
        <f t="shared" si="30"/>
        <v>173</v>
      </c>
      <c r="E323" s="55">
        <v>0</v>
      </c>
      <c r="F323" s="55">
        <v>173</v>
      </c>
      <c r="G323" s="33">
        <f t="shared" si="31"/>
        <v>3865</v>
      </c>
      <c r="H323" s="55">
        <v>2729</v>
      </c>
      <c r="I323" s="55">
        <v>1136</v>
      </c>
      <c r="J323" s="33">
        <f t="shared" si="32"/>
        <v>128</v>
      </c>
      <c r="K323" s="55">
        <v>54</v>
      </c>
      <c r="L323" s="55">
        <v>74</v>
      </c>
      <c r="M323" s="5"/>
      <c r="N323" s="5"/>
      <c r="O323" s="5"/>
      <c r="P323"/>
      <c r="Q323" s="140"/>
      <c r="U323" s="5"/>
      <c r="V323" s="5"/>
      <c r="W323" s="5"/>
      <c r="AZ323" s="2"/>
      <c r="BA323" s="2"/>
      <c r="BB323" s="2"/>
    </row>
    <row r="324" spans="1:54" ht="28.9" customHeight="1" x14ac:dyDescent="0.3">
      <c r="A324"/>
      <c r="B324" s="26" t="s">
        <v>69</v>
      </c>
      <c r="C324" s="33">
        <f t="shared" si="33"/>
        <v>14970</v>
      </c>
      <c r="D324" s="33">
        <f t="shared" si="30"/>
        <v>1293</v>
      </c>
      <c r="E324" s="55">
        <v>17</v>
      </c>
      <c r="F324" s="55">
        <v>1276</v>
      </c>
      <c r="G324" s="33">
        <f t="shared" si="31"/>
        <v>13350</v>
      </c>
      <c r="H324" s="55">
        <v>9335</v>
      </c>
      <c r="I324" s="55">
        <v>4015</v>
      </c>
      <c r="J324" s="33">
        <f t="shared" si="32"/>
        <v>327</v>
      </c>
      <c r="K324" s="55">
        <v>172</v>
      </c>
      <c r="L324" s="55">
        <v>155</v>
      </c>
      <c r="M324" s="5"/>
      <c r="N324" s="5"/>
      <c r="O324" s="5"/>
      <c r="P324"/>
      <c r="Q324" s="140"/>
      <c r="U324" s="5"/>
      <c r="V324" s="5"/>
      <c r="W324" s="5"/>
      <c r="AZ324" s="2"/>
      <c r="BA324" s="2"/>
      <c r="BB324" s="2"/>
    </row>
    <row r="325" spans="1:54" ht="28.9" customHeight="1" x14ac:dyDescent="0.3">
      <c r="A325"/>
      <c r="B325" s="26" t="s">
        <v>70</v>
      </c>
      <c r="C325" s="33">
        <f t="shared" si="33"/>
        <v>4317</v>
      </c>
      <c r="D325" s="33">
        <f t="shared" si="30"/>
        <v>302</v>
      </c>
      <c r="E325" s="55">
        <v>0</v>
      </c>
      <c r="F325" s="55">
        <v>302</v>
      </c>
      <c r="G325" s="33">
        <f t="shared" si="31"/>
        <v>3864</v>
      </c>
      <c r="H325" s="55">
        <v>2552</v>
      </c>
      <c r="I325" s="55">
        <v>1312</v>
      </c>
      <c r="J325" s="33">
        <f t="shared" si="32"/>
        <v>151</v>
      </c>
      <c r="K325" s="55">
        <v>88</v>
      </c>
      <c r="L325" s="55">
        <v>63</v>
      </c>
      <c r="M325" s="5"/>
      <c r="N325" s="5"/>
      <c r="O325" s="5"/>
      <c r="P325"/>
      <c r="Q325" s="140"/>
      <c r="U325" s="5"/>
      <c r="V325" s="5"/>
      <c r="W325" s="5"/>
      <c r="AZ325" s="2"/>
      <c r="BA325" s="2"/>
      <c r="BB325" s="2"/>
    </row>
    <row r="326" spans="1:54" ht="28.9" customHeight="1" x14ac:dyDescent="0.3">
      <c r="A326"/>
      <c r="B326" s="26" t="s">
        <v>71</v>
      </c>
      <c r="C326" s="33">
        <f t="shared" si="33"/>
        <v>3094</v>
      </c>
      <c r="D326" s="33">
        <f t="shared" si="30"/>
        <v>364</v>
      </c>
      <c r="E326" s="55">
        <v>0</v>
      </c>
      <c r="F326" s="55">
        <v>364</v>
      </c>
      <c r="G326" s="33">
        <f t="shared" si="31"/>
        <v>2498</v>
      </c>
      <c r="H326" s="55">
        <v>1650</v>
      </c>
      <c r="I326" s="55">
        <v>848</v>
      </c>
      <c r="J326" s="33">
        <f t="shared" si="32"/>
        <v>232</v>
      </c>
      <c r="K326" s="55">
        <v>137</v>
      </c>
      <c r="L326" s="55">
        <v>95</v>
      </c>
      <c r="M326" s="5"/>
      <c r="N326" s="5"/>
      <c r="O326" s="5"/>
      <c r="P326"/>
      <c r="Q326" s="140"/>
      <c r="U326" s="5"/>
      <c r="V326" s="5"/>
      <c r="W326" s="5"/>
      <c r="AZ326" s="2"/>
      <c r="BA326" s="2"/>
      <c r="BB326" s="2"/>
    </row>
    <row r="327" spans="1:54" ht="28.9" customHeight="1" x14ac:dyDescent="0.3">
      <c r="A327"/>
      <c r="B327" s="26" t="s">
        <v>72</v>
      </c>
      <c r="C327" s="33">
        <f t="shared" si="33"/>
        <v>941</v>
      </c>
      <c r="D327" s="33">
        <f t="shared" si="30"/>
        <v>0</v>
      </c>
      <c r="E327" s="55">
        <v>0</v>
      </c>
      <c r="F327" s="55">
        <v>0</v>
      </c>
      <c r="G327" s="33">
        <f t="shared" si="31"/>
        <v>941</v>
      </c>
      <c r="H327" s="55">
        <v>463</v>
      </c>
      <c r="I327" s="55">
        <v>478</v>
      </c>
      <c r="J327" s="33">
        <f t="shared" si="32"/>
        <v>0</v>
      </c>
      <c r="K327" s="55">
        <v>0</v>
      </c>
      <c r="L327" s="55">
        <v>0</v>
      </c>
      <c r="M327" s="5"/>
      <c r="N327" s="5"/>
      <c r="O327" s="5"/>
      <c r="P327"/>
      <c r="Q327" s="140"/>
      <c r="U327" s="5"/>
      <c r="V327" s="5"/>
      <c r="W327" s="5"/>
      <c r="AZ327" s="2"/>
      <c r="BA327" s="2"/>
      <c r="BB327" s="2"/>
    </row>
    <row r="328" spans="1:54" ht="28.9" customHeight="1" x14ac:dyDescent="0.3">
      <c r="A328"/>
      <c r="B328" s="26" t="s">
        <v>73</v>
      </c>
      <c r="C328" s="33">
        <f t="shared" si="33"/>
        <v>962</v>
      </c>
      <c r="D328" s="33">
        <f t="shared" si="30"/>
        <v>0</v>
      </c>
      <c r="E328" s="55">
        <v>0</v>
      </c>
      <c r="F328" s="55">
        <v>0</v>
      </c>
      <c r="G328" s="33">
        <f t="shared" si="31"/>
        <v>962</v>
      </c>
      <c r="H328" s="55">
        <v>471</v>
      </c>
      <c r="I328" s="55">
        <v>491</v>
      </c>
      <c r="J328" s="33">
        <f t="shared" si="32"/>
        <v>0</v>
      </c>
      <c r="K328" s="55">
        <v>0</v>
      </c>
      <c r="L328" s="55">
        <v>0</v>
      </c>
      <c r="M328" s="5"/>
      <c r="N328" s="5"/>
      <c r="O328" s="5"/>
      <c r="P328"/>
      <c r="Q328" s="140"/>
      <c r="U328" s="5"/>
      <c r="V328" s="5"/>
      <c r="W328" s="5"/>
      <c r="AZ328" s="2"/>
      <c r="BA328" s="2"/>
      <c r="BB328" s="2"/>
    </row>
    <row r="329" spans="1:54" ht="28.9" customHeight="1" x14ac:dyDescent="0.3">
      <c r="A329"/>
      <c r="B329" s="26" t="s">
        <v>74</v>
      </c>
      <c r="C329" s="33">
        <f t="shared" si="33"/>
        <v>1506</v>
      </c>
      <c r="D329" s="33">
        <f t="shared" si="30"/>
        <v>185</v>
      </c>
      <c r="E329" s="55">
        <v>4</v>
      </c>
      <c r="F329" s="55">
        <v>181</v>
      </c>
      <c r="G329" s="33">
        <f t="shared" si="31"/>
        <v>1321</v>
      </c>
      <c r="H329" s="55">
        <v>840</v>
      </c>
      <c r="I329" s="55">
        <v>481</v>
      </c>
      <c r="J329" s="33">
        <f t="shared" si="32"/>
        <v>0</v>
      </c>
      <c r="K329" s="55">
        <v>0</v>
      </c>
      <c r="L329" s="55">
        <v>0</v>
      </c>
      <c r="P329"/>
      <c r="Q329" s="140"/>
      <c r="U329" s="5"/>
      <c r="V329" s="5"/>
      <c r="W329" s="5"/>
      <c r="AZ329" s="2"/>
      <c r="BA329" s="2"/>
      <c r="BB329" s="2"/>
    </row>
    <row r="330" spans="1:54" ht="28.9" customHeight="1" x14ac:dyDescent="0.3">
      <c r="A330"/>
      <c r="B330" s="26" t="s">
        <v>75</v>
      </c>
      <c r="C330" s="33">
        <f t="shared" si="33"/>
        <v>4011</v>
      </c>
      <c r="D330" s="33">
        <f t="shared" si="30"/>
        <v>0</v>
      </c>
      <c r="E330" s="55">
        <v>0</v>
      </c>
      <c r="F330" s="55">
        <v>0</v>
      </c>
      <c r="G330" s="33">
        <f t="shared" si="31"/>
        <v>3972</v>
      </c>
      <c r="H330" s="55">
        <v>2804</v>
      </c>
      <c r="I330" s="55">
        <v>1168</v>
      </c>
      <c r="J330" s="33">
        <f t="shared" si="32"/>
        <v>39</v>
      </c>
      <c r="K330" s="55">
        <v>17</v>
      </c>
      <c r="L330" s="55">
        <v>22</v>
      </c>
      <c r="P330"/>
      <c r="Q330" s="140"/>
      <c r="U330" s="5"/>
      <c r="V330" s="5"/>
      <c r="W330" s="5"/>
      <c r="AZ330" s="2"/>
      <c r="BA330" s="2"/>
      <c r="BB330" s="2"/>
    </row>
    <row r="331" spans="1:54" ht="28.9" customHeight="1" x14ac:dyDescent="0.3">
      <c r="A331"/>
      <c r="B331" s="26" t="s">
        <v>76</v>
      </c>
      <c r="C331" s="33">
        <f t="shared" si="33"/>
        <v>4197</v>
      </c>
      <c r="D331" s="33">
        <f t="shared" si="30"/>
        <v>0</v>
      </c>
      <c r="E331" s="55">
        <v>0</v>
      </c>
      <c r="F331" s="55">
        <v>0</v>
      </c>
      <c r="G331" s="33">
        <f t="shared" si="31"/>
        <v>4130</v>
      </c>
      <c r="H331" s="55">
        <v>2456</v>
      </c>
      <c r="I331" s="55">
        <v>1674</v>
      </c>
      <c r="J331" s="33">
        <f t="shared" si="32"/>
        <v>67</v>
      </c>
      <c r="K331" s="55">
        <v>9</v>
      </c>
      <c r="L331" s="55">
        <v>58</v>
      </c>
      <c r="P331"/>
      <c r="Q331" s="140"/>
      <c r="U331" s="5"/>
      <c r="V331" s="5"/>
      <c r="W331" s="5"/>
      <c r="AZ331" s="2"/>
      <c r="BA331" s="2"/>
      <c r="BB331" s="2"/>
    </row>
    <row r="332" spans="1:54" ht="28.9" customHeight="1" x14ac:dyDescent="0.3">
      <c r="A332"/>
      <c r="B332" s="26" t="s">
        <v>87</v>
      </c>
      <c r="C332" s="33">
        <f t="shared" si="33"/>
        <v>6113</v>
      </c>
      <c r="D332" s="33">
        <f t="shared" si="30"/>
        <v>470</v>
      </c>
      <c r="E332" s="55">
        <v>0</v>
      </c>
      <c r="F332" s="55">
        <v>470</v>
      </c>
      <c r="G332" s="33">
        <f t="shared" si="31"/>
        <v>5356</v>
      </c>
      <c r="H332" s="55">
        <v>3478</v>
      </c>
      <c r="I332" s="55">
        <v>1878</v>
      </c>
      <c r="J332" s="33">
        <f t="shared" si="32"/>
        <v>287</v>
      </c>
      <c r="K332" s="55">
        <v>127</v>
      </c>
      <c r="L332" s="55">
        <v>160</v>
      </c>
      <c r="P332"/>
      <c r="Q332" s="140"/>
      <c r="U332" s="5"/>
      <c r="V332" s="5"/>
      <c r="W332" s="5"/>
      <c r="AZ332" s="2"/>
      <c r="BA332" s="2"/>
      <c r="BB332" s="2"/>
    </row>
    <row r="333" spans="1:54" ht="28.9" customHeight="1" x14ac:dyDescent="0.3">
      <c r="A333"/>
      <c r="B333" s="26" t="s">
        <v>78</v>
      </c>
      <c r="C333" s="33">
        <f t="shared" si="33"/>
        <v>2166</v>
      </c>
      <c r="D333" s="33">
        <f t="shared" si="30"/>
        <v>0</v>
      </c>
      <c r="E333" s="55">
        <v>0</v>
      </c>
      <c r="F333" s="55">
        <v>0</v>
      </c>
      <c r="G333" s="33">
        <f t="shared" si="31"/>
        <v>2007</v>
      </c>
      <c r="H333" s="55">
        <v>1244</v>
      </c>
      <c r="I333" s="55">
        <v>763</v>
      </c>
      <c r="J333" s="33">
        <f t="shared" si="32"/>
        <v>159</v>
      </c>
      <c r="K333" s="55">
        <v>84</v>
      </c>
      <c r="L333" s="55">
        <v>75</v>
      </c>
      <c r="P333"/>
      <c r="Q333" s="140"/>
      <c r="U333" s="5"/>
      <c r="V333" s="5"/>
      <c r="W333" s="5"/>
      <c r="AZ333" s="2"/>
      <c r="BA333" s="2"/>
      <c r="BB333" s="2"/>
    </row>
    <row r="334" spans="1:54" ht="28.9" customHeight="1" x14ac:dyDescent="0.3">
      <c r="A334"/>
      <c r="B334" s="26" t="s">
        <v>79</v>
      </c>
      <c r="C334" s="33">
        <f t="shared" si="33"/>
        <v>2215</v>
      </c>
      <c r="D334" s="33">
        <f t="shared" si="30"/>
        <v>0</v>
      </c>
      <c r="E334" s="55">
        <v>0</v>
      </c>
      <c r="F334" s="55">
        <v>0</v>
      </c>
      <c r="G334" s="33">
        <f t="shared" si="31"/>
        <v>2168</v>
      </c>
      <c r="H334" s="55">
        <v>1339</v>
      </c>
      <c r="I334" s="55">
        <v>829</v>
      </c>
      <c r="J334" s="33">
        <f t="shared" si="32"/>
        <v>47</v>
      </c>
      <c r="K334" s="55">
        <v>27</v>
      </c>
      <c r="L334" s="55">
        <v>20</v>
      </c>
      <c r="P334"/>
      <c r="Q334" s="140"/>
      <c r="U334" s="5"/>
      <c r="V334" s="5"/>
      <c r="W334" s="5"/>
      <c r="AZ334" s="2"/>
      <c r="BA334" s="2"/>
      <c r="BB334" s="2"/>
    </row>
    <row r="335" spans="1:54" ht="28.9" customHeight="1" thickBot="1" x14ac:dyDescent="0.35">
      <c r="A335"/>
      <c r="B335" s="26" t="s">
        <v>80</v>
      </c>
      <c r="C335" s="33">
        <f t="shared" si="33"/>
        <v>1259</v>
      </c>
      <c r="D335" s="33">
        <f t="shared" si="30"/>
        <v>0</v>
      </c>
      <c r="E335" s="55">
        <v>0</v>
      </c>
      <c r="F335" s="55">
        <v>0</v>
      </c>
      <c r="G335" s="33">
        <f t="shared" si="31"/>
        <v>1204</v>
      </c>
      <c r="H335" s="55">
        <v>730</v>
      </c>
      <c r="I335" s="55">
        <v>474</v>
      </c>
      <c r="J335" s="33">
        <f t="shared" si="32"/>
        <v>55</v>
      </c>
      <c r="K335" s="55">
        <v>14</v>
      </c>
      <c r="L335" s="55">
        <v>41</v>
      </c>
      <c r="P335"/>
      <c r="Q335" s="140"/>
      <c r="U335" s="5"/>
      <c r="V335" s="5"/>
      <c r="W335" s="5"/>
      <c r="AZ335" s="2"/>
      <c r="BA335" s="2"/>
      <c r="BB335" s="2"/>
    </row>
    <row r="336" spans="1:54" ht="19.5" customHeight="1" x14ac:dyDescent="0.3">
      <c r="A336"/>
      <c r="B336" s="147" t="s">
        <v>5</v>
      </c>
      <c r="C336" s="36">
        <f t="shared" si="33"/>
        <v>115307</v>
      </c>
      <c r="D336" s="36">
        <f t="shared" ref="D336:L336" si="34">SUM(D310:D335)</f>
        <v>3998</v>
      </c>
      <c r="E336" s="36">
        <f t="shared" si="34"/>
        <v>341</v>
      </c>
      <c r="F336" s="36">
        <f t="shared" si="34"/>
        <v>3657</v>
      </c>
      <c r="G336" s="36">
        <f t="shared" si="34"/>
        <v>106586</v>
      </c>
      <c r="H336" s="36">
        <f t="shared" si="34"/>
        <v>69832</v>
      </c>
      <c r="I336" s="36">
        <f t="shared" si="34"/>
        <v>36754</v>
      </c>
      <c r="J336" s="36">
        <f t="shared" si="34"/>
        <v>4723</v>
      </c>
      <c r="K336" s="36">
        <f t="shared" si="34"/>
        <v>2519</v>
      </c>
      <c r="L336" s="36">
        <f t="shared" si="34"/>
        <v>2204</v>
      </c>
      <c r="P336"/>
      <c r="Q336" s="140"/>
      <c r="U336" s="5"/>
      <c r="V336" s="5"/>
      <c r="W336" s="5"/>
      <c r="AZ336" s="2"/>
      <c r="BA336" s="2"/>
      <c r="BB336" s="2"/>
    </row>
    <row r="337" spans="2:86" ht="18" x14ac:dyDescent="0.3">
      <c r="B337" s="131" t="s">
        <v>211</v>
      </c>
      <c r="C337" s="131"/>
      <c r="D337" s="131"/>
      <c r="E337" s="131"/>
      <c r="F337" s="131"/>
      <c r="G337" s="131"/>
      <c r="H337" s="131"/>
      <c r="I337" s="131"/>
      <c r="J337" s="131"/>
      <c r="K337" s="131"/>
      <c r="L337" s="131"/>
      <c r="P337" s="131"/>
      <c r="Q337" s="131"/>
      <c r="R337" s="131"/>
      <c r="S337" s="131"/>
      <c r="T337" s="140"/>
    </row>
    <row r="338" spans="2:86" ht="8.25" customHeight="1" x14ac:dyDescent="0.3"/>
    <row r="339" spans="2:86" ht="18" x14ac:dyDescent="0.3">
      <c r="B339" s="140"/>
      <c r="C339" s="149"/>
      <c r="D339" s="149"/>
      <c r="E339" s="149"/>
      <c r="F339" s="149"/>
      <c r="G339" s="149"/>
      <c r="H339" s="149"/>
      <c r="I339" s="149"/>
    </row>
    <row r="340" spans="2:86" x14ac:dyDescent="0.3">
      <c r="B340" s="150"/>
    </row>
    <row r="342" spans="2:86" ht="38.25" customHeight="1" x14ac:dyDescent="0.3">
      <c r="V342" s="5"/>
      <c r="W342" s="5"/>
      <c r="BA342" s="2"/>
      <c r="BB342" s="2"/>
    </row>
    <row r="343" spans="2:86" ht="108" customHeight="1" x14ac:dyDescent="0.3">
      <c r="V343" s="5"/>
      <c r="W343" s="5"/>
      <c r="BA343" s="2"/>
      <c r="BB343" s="2"/>
    </row>
    <row r="344" spans="2:86" x14ac:dyDescent="0.3">
      <c r="V344" s="5"/>
      <c r="W344" s="5"/>
      <c r="BA344" s="2"/>
      <c r="BB344" s="2"/>
    </row>
    <row r="345" spans="2:86" s="5" customFormat="1" x14ac:dyDescent="0.3">
      <c r="M345" s="2"/>
      <c r="N345" s="2"/>
      <c r="O345" s="2"/>
      <c r="T345" s="2"/>
      <c r="U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</row>
    <row r="346" spans="2:86" s="5" customFormat="1" x14ac:dyDescent="0.3">
      <c r="M346" s="2"/>
      <c r="N346" s="2"/>
      <c r="O346" s="2"/>
      <c r="T346" s="2"/>
      <c r="U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</row>
    <row r="347" spans="2:86" s="5" customFormat="1" x14ac:dyDescent="0.3">
      <c r="M347" s="2"/>
      <c r="N347" s="2"/>
      <c r="O347" s="2"/>
      <c r="T347" s="2"/>
      <c r="U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</row>
    <row r="348" spans="2:86" s="5" customFormat="1" x14ac:dyDescent="0.3">
      <c r="M348" s="2"/>
      <c r="N348" s="2"/>
      <c r="O348" s="2"/>
      <c r="T348" s="2"/>
      <c r="U348" s="2"/>
    </row>
    <row r="349" spans="2:86" s="5" customFormat="1" x14ac:dyDescent="0.3">
      <c r="M349" s="2"/>
      <c r="N349" s="2"/>
      <c r="O349" s="2"/>
      <c r="T349" s="2"/>
      <c r="U349" s="2"/>
    </row>
    <row r="350" spans="2:86" s="5" customFormat="1" x14ac:dyDescent="0.3">
      <c r="M350" s="2"/>
      <c r="N350" s="2"/>
      <c r="O350" s="2"/>
      <c r="T350" s="2"/>
      <c r="U350" s="2"/>
    </row>
    <row r="351" spans="2:86" s="5" customFormat="1" x14ac:dyDescent="0.3">
      <c r="M351" s="2"/>
      <c r="N351" s="2"/>
      <c r="O351" s="2"/>
      <c r="T351" s="2"/>
      <c r="U351" s="2"/>
    </row>
    <row r="352" spans="2:86" s="5" customFormat="1" x14ac:dyDescent="0.3">
      <c r="M352" s="2"/>
      <c r="N352" s="2"/>
      <c r="O352" s="2"/>
      <c r="T352" s="2"/>
      <c r="U352" s="2"/>
    </row>
    <row r="353" spans="2:88" s="5" customFormat="1" x14ac:dyDescent="0.3">
      <c r="M353" s="2"/>
      <c r="N353" s="2"/>
      <c r="O353" s="2"/>
      <c r="T353" s="2"/>
      <c r="U353" s="2"/>
    </row>
    <row r="354" spans="2:88" s="5" customFormat="1" x14ac:dyDescent="0.3">
      <c r="M354" s="2"/>
      <c r="N354" s="2"/>
      <c r="O354" s="2"/>
      <c r="T354" s="2"/>
      <c r="U354" s="2"/>
    </row>
    <row r="355" spans="2:88" s="5" customFormat="1" x14ac:dyDescent="0.3">
      <c r="M355" s="2"/>
      <c r="N355" s="2"/>
      <c r="O355" s="2"/>
      <c r="T355" s="2"/>
      <c r="U355" s="2"/>
    </row>
    <row r="356" spans="2:88" s="5" customFormat="1" ht="19.899999999999999" customHeight="1" x14ac:dyDescent="0.3">
      <c r="M356" s="2"/>
      <c r="N356" s="2"/>
      <c r="O356" s="2"/>
      <c r="T356" s="2"/>
      <c r="U356" s="2"/>
    </row>
    <row r="357" spans="2:88" s="5" customFormat="1" x14ac:dyDescent="0.3">
      <c r="M357" s="2"/>
      <c r="N357" s="2"/>
      <c r="O357" s="2"/>
      <c r="T357" s="2"/>
      <c r="U357" s="2"/>
    </row>
    <row r="359" spans="2:88" s="5" customFormat="1" x14ac:dyDescent="0.3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</row>
    <row r="360" spans="2:88" s="5" customFormat="1" x14ac:dyDescent="0.3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</row>
  </sheetData>
  <autoFilter ref="M107:N133" xr:uid="{00000000-0009-0000-0000-000000000000}">
    <sortState xmlns:xlrd2="http://schemas.microsoft.com/office/spreadsheetml/2017/richdata2" ref="M108:N133">
      <sortCondition ref="N107:N133"/>
    </sortState>
  </autoFilter>
  <mergeCells count="281">
    <mergeCell ref="D308:D309"/>
    <mergeCell ref="E308:F308"/>
    <mergeCell ref="G308:G309"/>
    <mergeCell ref="H308:I308"/>
    <mergeCell ref="J308:J309"/>
    <mergeCell ref="K308:L308"/>
    <mergeCell ref="E299:F299"/>
    <mergeCell ref="G299:G300"/>
    <mergeCell ref="H299:I299"/>
    <mergeCell ref="J299:J300"/>
    <mergeCell ref="K299:L299"/>
    <mergeCell ref="B307:B309"/>
    <mergeCell ref="C307:C309"/>
    <mergeCell ref="D307:F307"/>
    <mergeCell ref="G307:I307"/>
    <mergeCell ref="J307:L307"/>
    <mergeCell ref="L256:M256"/>
    <mergeCell ref="L274:M274"/>
    <mergeCell ref="L275:M275"/>
    <mergeCell ref="L276:M276"/>
    <mergeCell ref="B298:B300"/>
    <mergeCell ref="C298:C300"/>
    <mergeCell ref="D298:F298"/>
    <mergeCell ref="G298:I298"/>
    <mergeCell ref="J298:L298"/>
    <mergeCell ref="D299:D300"/>
    <mergeCell ref="Q237:R237"/>
    <mergeCell ref="L239:N239"/>
    <mergeCell ref="L240:N240"/>
    <mergeCell ref="L241:N241"/>
    <mergeCell ref="L242:N242"/>
    <mergeCell ref="L252:M253"/>
    <mergeCell ref="N252:N253"/>
    <mergeCell ref="O252:O253"/>
    <mergeCell ref="P252:Q252"/>
    <mergeCell ref="G237:G238"/>
    <mergeCell ref="H237:H238"/>
    <mergeCell ref="I237:I238"/>
    <mergeCell ref="L237:N238"/>
    <mergeCell ref="O237:O238"/>
    <mergeCell ref="P237:P238"/>
    <mergeCell ref="B227:D227"/>
    <mergeCell ref="B228:D228"/>
    <mergeCell ref="B229:D229"/>
    <mergeCell ref="B230:D230"/>
    <mergeCell ref="B237:E238"/>
    <mergeCell ref="F237:F238"/>
    <mergeCell ref="B221:D221"/>
    <mergeCell ref="B222:D222"/>
    <mergeCell ref="B223:D223"/>
    <mergeCell ref="B224:D224"/>
    <mergeCell ref="B225:D225"/>
    <mergeCell ref="B226:D226"/>
    <mergeCell ref="B215:D215"/>
    <mergeCell ref="B216:D216"/>
    <mergeCell ref="B217:D217"/>
    <mergeCell ref="B218:D218"/>
    <mergeCell ref="B219:D219"/>
    <mergeCell ref="B220:D220"/>
    <mergeCell ref="B209:D209"/>
    <mergeCell ref="B210:D210"/>
    <mergeCell ref="B211:D211"/>
    <mergeCell ref="B212:D212"/>
    <mergeCell ref="B213:D213"/>
    <mergeCell ref="B214:D214"/>
    <mergeCell ref="K202:R203"/>
    <mergeCell ref="B204:D204"/>
    <mergeCell ref="B205:D205"/>
    <mergeCell ref="B206:D206"/>
    <mergeCell ref="B207:D207"/>
    <mergeCell ref="B208:D208"/>
    <mergeCell ref="K179:N180"/>
    <mergeCell ref="O179:O180"/>
    <mergeCell ref="P179:P180"/>
    <mergeCell ref="Q179:Q180"/>
    <mergeCell ref="R179:R180"/>
    <mergeCell ref="B199:E199"/>
    <mergeCell ref="K175:N176"/>
    <mergeCell ref="O175:O176"/>
    <mergeCell ref="P175:P176"/>
    <mergeCell ref="Q175:Q176"/>
    <mergeCell ref="R175:R176"/>
    <mergeCell ref="K177:N178"/>
    <mergeCell ref="O177:O178"/>
    <mergeCell ref="P177:P178"/>
    <mergeCell ref="Q177:Q178"/>
    <mergeCell ref="R177:R178"/>
    <mergeCell ref="K171:N172"/>
    <mergeCell ref="O171:O172"/>
    <mergeCell ref="P171:P172"/>
    <mergeCell ref="Q171:Q172"/>
    <mergeCell ref="R171:R172"/>
    <mergeCell ref="K173:N174"/>
    <mergeCell ref="O173:O174"/>
    <mergeCell ref="P173:P174"/>
    <mergeCell ref="Q173:Q174"/>
    <mergeCell ref="R173:R174"/>
    <mergeCell ref="K167:N168"/>
    <mergeCell ref="O167:O168"/>
    <mergeCell ref="P167:P168"/>
    <mergeCell ref="Q167:Q168"/>
    <mergeCell ref="R167:R168"/>
    <mergeCell ref="K169:N170"/>
    <mergeCell ref="O169:O170"/>
    <mergeCell ref="P169:P170"/>
    <mergeCell ref="Q169:Q170"/>
    <mergeCell ref="R169:R170"/>
    <mergeCell ref="O163:O164"/>
    <mergeCell ref="P163:P164"/>
    <mergeCell ref="Q163:Q164"/>
    <mergeCell ref="R163:R164"/>
    <mergeCell ref="K165:N166"/>
    <mergeCell ref="O165:O166"/>
    <mergeCell ref="P165:P166"/>
    <mergeCell ref="Q165:Q166"/>
    <mergeCell ref="R165:R166"/>
    <mergeCell ref="D104:E104"/>
    <mergeCell ref="F104:G104"/>
    <mergeCell ref="H104:I104"/>
    <mergeCell ref="B108:C108"/>
    <mergeCell ref="B163:E163"/>
    <mergeCell ref="K163:N164"/>
    <mergeCell ref="D102:E102"/>
    <mergeCell ref="F102:G102"/>
    <mergeCell ref="H102:I102"/>
    <mergeCell ref="D103:E103"/>
    <mergeCell ref="F103:G103"/>
    <mergeCell ref="H103:I103"/>
    <mergeCell ref="D100:E100"/>
    <mergeCell ref="F100:G100"/>
    <mergeCell ref="H100:I100"/>
    <mergeCell ref="D101:E101"/>
    <mergeCell ref="F101:G101"/>
    <mergeCell ref="H101:I101"/>
    <mergeCell ref="D98:E98"/>
    <mergeCell ref="F98:G98"/>
    <mergeCell ref="H98:I98"/>
    <mergeCell ref="D99:E99"/>
    <mergeCell ref="F99:G99"/>
    <mergeCell ref="H99:I99"/>
    <mergeCell ref="D96:E96"/>
    <mergeCell ref="F96:G96"/>
    <mergeCell ref="H96:I96"/>
    <mergeCell ref="D97:E97"/>
    <mergeCell ref="F97:G97"/>
    <mergeCell ref="H97:I97"/>
    <mergeCell ref="D94:E94"/>
    <mergeCell ref="F94:G94"/>
    <mergeCell ref="H94:I94"/>
    <mergeCell ref="D95:E95"/>
    <mergeCell ref="F95:G95"/>
    <mergeCell ref="H95:I95"/>
    <mergeCell ref="D92:E92"/>
    <mergeCell ref="F92:G92"/>
    <mergeCell ref="H92:I92"/>
    <mergeCell ref="D93:E93"/>
    <mergeCell ref="F93:G93"/>
    <mergeCell ref="H93:I93"/>
    <mergeCell ref="D90:E90"/>
    <mergeCell ref="F90:G90"/>
    <mergeCell ref="H90:I90"/>
    <mergeCell ref="D91:E91"/>
    <mergeCell ref="F91:G91"/>
    <mergeCell ref="H91:I91"/>
    <mergeCell ref="D88:E88"/>
    <mergeCell ref="F88:G88"/>
    <mergeCell ref="H88:I88"/>
    <mergeCell ref="D89:E89"/>
    <mergeCell ref="F89:G89"/>
    <mergeCell ref="H89:I89"/>
    <mergeCell ref="D86:E86"/>
    <mergeCell ref="F86:G86"/>
    <mergeCell ref="H86:I86"/>
    <mergeCell ref="D87:E87"/>
    <mergeCell ref="F87:G87"/>
    <mergeCell ref="H87:I87"/>
    <mergeCell ref="D84:E84"/>
    <mergeCell ref="F84:G84"/>
    <mergeCell ref="H84:I84"/>
    <mergeCell ref="D85:E85"/>
    <mergeCell ref="F85:G85"/>
    <mergeCell ref="H85:I85"/>
    <mergeCell ref="D82:E82"/>
    <mergeCell ref="F82:G82"/>
    <mergeCell ref="H82:I82"/>
    <mergeCell ref="K82:L82"/>
    <mergeCell ref="D83:E83"/>
    <mergeCell ref="F83:G83"/>
    <mergeCell ref="H83:I83"/>
    <mergeCell ref="D80:E80"/>
    <mergeCell ref="F80:G80"/>
    <mergeCell ref="H80:I80"/>
    <mergeCell ref="K80:L80"/>
    <mergeCell ref="D81:E81"/>
    <mergeCell ref="F81:G81"/>
    <mergeCell ref="H81:I81"/>
    <mergeCell ref="K81:L81"/>
    <mergeCell ref="D78:E78"/>
    <mergeCell ref="F78:G78"/>
    <mergeCell ref="H78:I78"/>
    <mergeCell ref="D79:E79"/>
    <mergeCell ref="F79:G79"/>
    <mergeCell ref="H79:I79"/>
    <mergeCell ref="J71:K71"/>
    <mergeCell ref="O71:P71"/>
    <mergeCell ref="B76:B77"/>
    <mergeCell ref="C76:C77"/>
    <mergeCell ref="D76:E77"/>
    <mergeCell ref="F76:G77"/>
    <mergeCell ref="H76:I77"/>
    <mergeCell ref="J68:K68"/>
    <mergeCell ref="O68:P68"/>
    <mergeCell ref="J69:K69"/>
    <mergeCell ref="O69:P69"/>
    <mergeCell ref="J70:K70"/>
    <mergeCell ref="O70:P70"/>
    <mergeCell ref="J65:K65"/>
    <mergeCell ref="O65:P65"/>
    <mergeCell ref="J66:K66"/>
    <mergeCell ref="O66:P66"/>
    <mergeCell ref="J67:K67"/>
    <mergeCell ref="O67:P67"/>
    <mergeCell ref="J62:K62"/>
    <mergeCell ref="O62:P62"/>
    <mergeCell ref="J63:K63"/>
    <mergeCell ref="O63:P63"/>
    <mergeCell ref="J64:K64"/>
    <mergeCell ref="O64:P64"/>
    <mergeCell ref="B59:F59"/>
    <mergeCell ref="J59:K59"/>
    <mergeCell ref="O59:P59"/>
    <mergeCell ref="J60:K60"/>
    <mergeCell ref="O60:P60"/>
    <mergeCell ref="J61:K61"/>
    <mergeCell ref="O61:P61"/>
    <mergeCell ref="B57:F57"/>
    <mergeCell ref="J57:K57"/>
    <mergeCell ref="O57:P57"/>
    <mergeCell ref="B58:F58"/>
    <mergeCell ref="J58:K58"/>
    <mergeCell ref="O58:P58"/>
    <mergeCell ref="O54:P55"/>
    <mergeCell ref="Q54:Q55"/>
    <mergeCell ref="R54:R55"/>
    <mergeCell ref="B55:F55"/>
    <mergeCell ref="B56:F56"/>
    <mergeCell ref="J56:K56"/>
    <mergeCell ref="O56:P56"/>
    <mergeCell ref="L49:M49"/>
    <mergeCell ref="B50:F50"/>
    <mergeCell ref="B51:F51"/>
    <mergeCell ref="B52:F52"/>
    <mergeCell ref="B53:F53"/>
    <mergeCell ref="B54:F54"/>
    <mergeCell ref="J54:K55"/>
    <mergeCell ref="L54:L55"/>
    <mergeCell ref="M54:M55"/>
    <mergeCell ref="L35:M35"/>
    <mergeCell ref="N35:O35"/>
    <mergeCell ref="P35:Q35"/>
    <mergeCell ref="L46:M46"/>
    <mergeCell ref="L47:M47"/>
    <mergeCell ref="L48:M48"/>
    <mergeCell ref="L33:M33"/>
    <mergeCell ref="N33:O33"/>
    <mergeCell ref="P33:Q33"/>
    <mergeCell ref="L34:M34"/>
    <mergeCell ref="N34:O34"/>
    <mergeCell ref="P34:Q34"/>
    <mergeCell ref="K21:L21"/>
    <mergeCell ref="K22:L22"/>
    <mergeCell ref="J31:J32"/>
    <mergeCell ref="L31:M32"/>
    <mergeCell ref="N31:O32"/>
    <mergeCell ref="P31:Q32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39" fitToHeight="4" orientation="portrait" r:id="rId1"/>
  <headerFooter alignWithMargins="0"/>
  <rowBreaks count="4" manualBreakCount="4">
    <brk id="73" max="18" man="1"/>
    <brk id="159" max="18" man="1"/>
    <brk id="233" max="18" man="1"/>
    <brk id="304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2026-03-18T15:09:29Z</dcterms:created>
  <dcterms:modified xsi:type="dcterms:W3CDTF">2026-03-18T15:09:45Z</dcterms:modified>
</cp:coreProperties>
</file>