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MARZO\"/>
    </mc:Choice>
  </mc:AlternateContent>
  <xr:revisionPtr revIDLastSave="0" documentId="8_{633A0F26-BD8D-4298-9936-374DFC726222}" xr6:coauthVersionLast="47" xr6:coauthVersionMax="47" xr10:uidLastSave="{00000000-0000-0000-0000-000000000000}"/>
  <bookViews>
    <workbookView xWindow="3765" yWindow="3975" windowWidth="22260" windowHeight="9180" xr2:uid="{93F4CF87-782D-4C90-8481-80F7D77CAD4E}"/>
  </bookViews>
  <sheets>
    <sheet name="Casos del CEMF" sheetId="1" r:id="rId1"/>
  </sheets>
  <externalReferences>
    <externalReference r:id="rId2"/>
  </externalReferences>
  <definedNames>
    <definedName name="_xlnm.Print_Area" localSheetId="0">'Casos del CEMF'!$A$1:$S$346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342" i="1" l="1"/>
  <c r="G342" i="1"/>
  <c r="F342" i="1"/>
  <c r="E342" i="1"/>
  <c r="D342" i="1"/>
  <c r="C341" i="1"/>
  <c r="L341" i="1" s="1"/>
  <c r="M341" i="1" s="1"/>
  <c r="L340" i="1"/>
  <c r="M340" i="1" s="1"/>
  <c r="C340" i="1"/>
  <c r="C339" i="1"/>
  <c r="L339" i="1" s="1"/>
  <c r="M339" i="1" s="1"/>
  <c r="L338" i="1"/>
  <c r="M338" i="1" s="1"/>
  <c r="C338" i="1"/>
  <c r="C337" i="1"/>
  <c r="L337" i="1" s="1"/>
  <c r="M337" i="1" s="1"/>
  <c r="L336" i="1"/>
  <c r="M336" i="1" s="1"/>
  <c r="C336" i="1"/>
  <c r="C335" i="1"/>
  <c r="L335" i="1" s="1"/>
  <c r="M335" i="1" s="1"/>
  <c r="L334" i="1"/>
  <c r="M334" i="1" s="1"/>
  <c r="C334" i="1"/>
  <c r="C333" i="1"/>
  <c r="L333" i="1" s="1"/>
  <c r="M333" i="1" s="1"/>
  <c r="L332" i="1"/>
  <c r="M332" i="1" s="1"/>
  <c r="C332" i="1"/>
  <c r="C331" i="1"/>
  <c r="L331" i="1" s="1"/>
  <c r="M331" i="1" s="1"/>
  <c r="L330" i="1"/>
  <c r="L342" i="1" s="1"/>
  <c r="M342" i="1" s="1"/>
  <c r="C330" i="1"/>
  <c r="C342" i="1" s="1"/>
  <c r="F320" i="1"/>
  <c r="E320" i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7" i="1" s="1"/>
  <c r="D293" i="1"/>
  <c r="O282" i="1"/>
  <c r="N282" i="1"/>
  <c r="F282" i="1"/>
  <c r="F283" i="1" s="1"/>
  <c r="E282" i="1"/>
  <c r="D282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6" i="1"/>
  <c r="C266" i="1" s="1"/>
  <c r="H264" i="1"/>
  <c r="C264" i="1" s="1"/>
  <c r="H262" i="1"/>
  <c r="C262" i="1" s="1"/>
  <c r="H260" i="1"/>
  <c r="C260" i="1" s="1"/>
  <c r="H258" i="1"/>
  <c r="C258" i="1" s="1"/>
  <c r="H256" i="1"/>
  <c r="C256" i="1" s="1"/>
  <c r="H254" i="1"/>
  <c r="C254" i="1" s="1"/>
  <c r="H252" i="1"/>
  <c r="C252" i="1" s="1"/>
  <c r="H250" i="1"/>
  <c r="C250" i="1" s="1"/>
  <c r="H248" i="1"/>
  <c r="C248" i="1" s="1"/>
  <c r="H246" i="1"/>
  <c r="C246" i="1" s="1"/>
  <c r="H244" i="1"/>
  <c r="C244" i="1" s="1"/>
  <c r="K237" i="1"/>
  <c r="J237" i="1"/>
  <c r="I237" i="1"/>
  <c r="G237" i="1"/>
  <c r="F237" i="1"/>
  <c r="E237" i="1"/>
  <c r="H236" i="1"/>
  <c r="D236" i="1"/>
  <c r="C236" i="1" s="1"/>
  <c r="H235" i="1"/>
  <c r="D235" i="1"/>
  <c r="C235" i="1" s="1"/>
  <c r="H234" i="1"/>
  <c r="D234" i="1"/>
  <c r="C234" i="1" s="1"/>
  <c r="H233" i="1"/>
  <c r="D233" i="1"/>
  <c r="C233" i="1"/>
  <c r="H232" i="1"/>
  <c r="D232" i="1"/>
  <c r="C232" i="1" s="1"/>
  <c r="H231" i="1"/>
  <c r="C231" i="1" s="1"/>
  <c r="D231" i="1"/>
  <c r="H230" i="1"/>
  <c r="D230" i="1"/>
  <c r="C230" i="1" s="1"/>
  <c r="H229" i="1"/>
  <c r="D229" i="1"/>
  <c r="C229" i="1"/>
  <c r="H228" i="1"/>
  <c r="D228" i="1"/>
  <c r="C228" i="1" s="1"/>
  <c r="H227" i="1"/>
  <c r="C227" i="1" s="1"/>
  <c r="D227" i="1"/>
  <c r="H226" i="1"/>
  <c r="D226" i="1"/>
  <c r="C226" i="1" s="1"/>
  <c r="H225" i="1"/>
  <c r="D225" i="1"/>
  <c r="C225" i="1"/>
  <c r="H224" i="1"/>
  <c r="D224" i="1"/>
  <c r="C224" i="1" s="1"/>
  <c r="H223" i="1"/>
  <c r="C223" i="1" s="1"/>
  <c r="D223" i="1"/>
  <c r="H222" i="1"/>
  <c r="D222" i="1"/>
  <c r="C222" i="1" s="1"/>
  <c r="H221" i="1"/>
  <c r="D221" i="1"/>
  <c r="C221" i="1"/>
  <c r="H220" i="1"/>
  <c r="D220" i="1"/>
  <c r="C220" i="1" s="1"/>
  <c r="H219" i="1"/>
  <c r="C219" i="1" s="1"/>
  <c r="D219" i="1"/>
  <c r="H218" i="1"/>
  <c r="D218" i="1"/>
  <c r="C218" i="1" s="1"/>
  <c r="H217" i="1"/>
  <c r="D217" i="1"/>
  <c r="C217" i="1"/>
  <c r="H216" i="1"/>
  <c r="D216" i="1"/>
  <c r="C216" i="1" s="1"/>
  <c r="H215" i="1"/>
  <c r="C215" i="1" s="1"/>
  <c r="D215" i="1"/>
  <c r="H214" i="1"/>
  <c r="D214" i="1"/>
  <c r="C214" i="1" s="1"/>
  <c r="H213" i="1"/>
  <c r="D213" i="1"/>
  <c r="C213" i="1"/>
  <c r="H212" i="1"/>
  <c r="H237" i="1" s="1"/>
  <c r="D212" i="1"/>
  <c r="D237" i="1" s="1"/>
  <c r="C237" i="1" s="1"/>
  <c r="J202" i="1"/>
  <c r="I202" i="1"/>
  <c r="H202" i="1"/>
  <c r="G202" i="1"/>
  <c r="F202" i="1"/>
  <c r="E202" i="1"/>
  <c r="D202" i="1"/>
  <c r="C201" i="1"/>
  <c r="H267" i="1" s="1"/>
  <c r="C267" i="1" s="1"/>
  <c r="C200" i="1"/>
  <c r="C199" i="1"/>
  <c r="H265" i="1" s="1"/>
  <c r="C265" i="1" s="1"/>
  <c r="C198" i="1"/>
  <c r="C197" i="1"/>
  <c r="H263" i="1" s="1"/>
  <c r="C263" i="1" s="1"/>
  <c r="C196" i="1"/>
  <c r="C195" i="1"/>
  <c r="H261" i="1" s="1"/>
  <c r="C261" i="1" s="1"/>
  <c r="C194" i="1"/>
  <c r="C193" i="1"/>
  <c r="H259" i="1" s="1"/>
  <c r="C259" i="1" s="1"/>
  <c r="C192" i="1"/>
  <c r="C191" i="1"/>
  <c r="H257" i="1" s="1"/>
  <c r="C257" i="1" s="1"/>
  <c r="C190" i="1"/>
  <c r="C189" i="1"/>
  <c r="H255" i="1" s="1"/>
  <c r="C255" i="1" s="1"/>
  <c r="C188" i="1"/>
  <c r="C187" i="1"/>
  <c r="H253" i="1" s="1"/>
  <c r="C253" i="1" s="1"/>
  <c r="C186" i="1"/>
  <c r="C185" i="1"/>
  <c r="H251" i="1" s="1"/>
  <c r="C251" i="1" s="1"/>
  <c r="C184" i="1"/>
  <c r="C183" i="1"/>
  <c r="H249" i="1" s="1"/>
  <c r="C249" i="1" s="1"/>
  <c r="C182" i="1"/>
  <c r="C181" i="1"/>
  <c r="H247" i="1" s="1"/>
  <c r="C247" i="1" s="1"/>
  <c r="C180" i="1"/>
  <c r="C179" i="1"/>
  <c r="H245" i="1" s="1"/>
  <c r="C245" i="1" s="1"/>
  <c r="C178" i="1"/>
  <c r="C177" i="1"/>
  <c r="H243" i="1" s="1"/>
  <c r="Q170" i="1"/>
  <c r="Q171" i="1" s="1"/>
  <c r="P170" i="1"/>
  <c r="O170" i="1"/>
  <c r="N170" i="1"/>
  <c r="M170" i="1"/>
  <c r="M171" i="1" s="1"/>
  <c r="L170" i="1"/>
  <c r="K170" i="1"/>
  <c r="J170" i="1"/>
  <c r="I170" i="1"/>
  <c r="I171" i="1" s="1"/>
  <c r="H170" i="1"/>
  <c r="G170" i="1"/>
  <c r="F170" i="1"/>
  <c r="E170" i="1"/>
  <c r="E171" i="1" s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3" i="1"/>
  <c r="R134" i="1" s="1"/>
  <c r="Q133" i="1"/>
  <c r="Q134" i="1" s="1"/>
  <c r="P133" i="1"/>
  <c r="O133" i="1"/>
  <c r="O134" i="1" s="1"/>
  <c r="N133" i="1"/>
  <c r="N134" i="1" s="1"/>
  <c r="M133" i="1"/>
  <c r="M134" i="1" s="1"/>
  <c r="L133" i="1"/>
  <c r="K133" i="1"/>
  <c r="K134" i="1" s="1"/>
  <c r="J133" i="1"/>
  <c r="J134" i="1" s="1"/>
  <c r="I133" i="1"/>
  <c r="I134" i="1" s="1"/>
  <c r="H133" i="1"/>
  <c r="G133" i="1"/>
  <c r="G134" i="1" s="1"/>
  <c r="F133" i="1"/>
  <c r="F134" i="1" s="1"/>
  <c r="E133" i="1"/>
  <c r="E134" i="1" s="1"/>
  <c r="D133" i="1"/>
  <c r="C132" i="1"/>
  <c r="C131" i="1"/>
  <c r="C130" i="1"/>
  <c r="C129" i="1"/>
  <c r="C133" i="1" s="1"/>
  <c r="R119" i="1"/>
  <c r="Q119" i="1"/>
  <c r="L119" i="1"/>
  <c r="K119" i="1"/>
  <c r="J119" i="1"/>
  <c r="I119" i="1"/>
  <c r="I120" i="1" s="1"/>
  <c r="H119" i="1"/>
  <c r="G119" i="1"/>
  <c r="F119" i="1"/>
  <c r="E119" i="1"/>
  <c r="E120" i="1" s="1"/>
  <c r="D119" i="1"/>
  <c r="P118" i="1"/>
  <c r="C118" i="1"/>
  <c r="P117" i="1"/>
  <c r="C117" i="1"/>
  <c r="P116" i="1"/>
  <c r="C116" i="1"/>
  <c r="P115" i="1"/>
  <c r="P119" i="1" s="1"/>
  <c r="R120" i="1" s="1"/>
  <c r="C115" i="1"/>
  <c r="C119" i="1" s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Q91" i="1"/>
  <c r="Q92" i="1" s="1"/>
  <c r="P91" i="1"/>
  <c r="P92" i="1" s="1"/>
  <c r="N91" i="1"/>
  <c r="N92" i="1" s="1"/>
  <c r="M91" i="1"/>
  <c r="L91" i="1"/>
  <c r="J91" i="1"/>
  <c r="I91" i="1"/>
  <c r="H91" i="1"/>
  <c r="F91" i="1"/>
  <c r="E91" i="1"/>
  <c r="E92" i="1" s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K91" i="1" s="1"/>
  <c r="G79" i="1"/>
  <c r="G91" i="1" s="1"/>
  <c r="C79" i="1"/>
  <c r="C91" i="1" s="1"/>
  <c r="H66" i="1"/>
  <c r="G66" i="1"/>
  <c r="G67" i="1" s="1"/>
  <c r="F66" i="1"/>
  <c r="F67" i="1" s="1"/>
  <c r="E66" i="1"/>
  <c r="E67" i="1" s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J48" i="1"/>
  <c r="J49" i="1" s="1"/>
  <c r="I48" i="1"/>
  <c r="I49" i="1" s="1"/>
  <c r="H48" i="1"/>
  <c r="G48" i="1"/>
  <c r="F48" i="1"/>
  <c r="F49" i="1" s="1"/>
  <c r="E48" i="1"/>
  <c r="E49" i="1" s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O35" i="1"/>
  <c r="O33" i="1"/>
  <c r="R30" i="1"/>
  <c r="R31" i="1" s="1"/>
  <c r="Q30" i="1"/>
  <c r="P30" i="1"/>
  <c r="O30" i="1"/>
  <c r="O31" i="1" s="1"/>
  <c r="E30" i="1"/>
  <c r="E31" i="1" s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N31" i="1" s="1"/>
  <c r="C19" i="1"/>
  <c r="N18" i="1"/>
  <c r="C18" i="1"/>
  <c r="C30" i="1" s="1"/>
  <c r="K49" i="1" l="1"/>
  <c r="C31" i="1"/>
  <c r="G49" i="1"/>
  <c r="D31" i="1"/>
  <c r="Q31" i="1"/>
  <c r="C49" i="1"/>
  <c r="D49" i="1"/>
  <c r="H49" i="1"/>
  <c r="C67" i="1"/>
  <c r="D67" i="1"/>
  <c r="H67" i="1"/>
  <c r="H92" i="1"/>
  <c r="M92" i="1"/>
  <c r="R92" i="1"/>
  <c r="O92" i="1" s="1"/>
  <c r="G109" i="1"/>
  <c r="K109" i="1"/>
  <c r="D134" i="1"/>
  <c r="H134" i="1"/>
  <c r="L134" i="1"/>
  <c r="P134" i="1"/>
  <c r="D171" i="1"/>
  <c r="C171" i="1" s="1"/>
  <c r="H171" i="1"/>
  <c r="L171" i="1"/>
  <c r="P171" i="1"/>
  <c r="D269" i="1"/>
  <c r="D92" i="1"/>
  <c r="I92" i="1"/>
  <c r="C109" i="1"/>
  <c r="I109" i="1"/>
  <c r="E109" i="1"/>
  <c r="D109" i="1"/>
  <c r="H109" i="1"/>
  <c r="G120" i="1"/>
  <c r="K120" i="1"/>
  <c r="D120" i="1"/>
  <c r="H120" i="1"/>
  <c r="L120" i="1"/>
  <c r="J92" i="1"/>
  <c r="Q120" i="1"/>
  <c r="P120" i="1" s="1"/>
  <c r="C243" i="1"/>
  <c r="C268" i="1" s="1"/>
  <c r="F269" i="1" s="1"/>
  <c r="H268" i="1"/>
  <c r="H269" i="1" s="1"/>
  <c r="P31" i="1"/>
  <c r="F92" i="1"/>
  <c r="L92" i="1"/>
  <c r="K92" i="1" s="1"/>
  <c r="F109" i="1"/>
  <c r="J109" i="1"/>
  <c r="F120" i="1"/>
  <c r="J120" i="1"/>
  <c r="J171" i="1"/>
  <c r="N171" i="1"/>
  <c r="F171" i="1"/>
  <c r="G171" i="1"/>
  <c r="K171" i="1"/>
  <c r="O171" i="1"/>
  <c r="D203" i="1"/>
  <c r="G269" i="1"/>
  <c r="O32" i="1"/>
  <c r="O34" i="1"/>
  <c r="C202" i="1"/>
  <c r="E203" i="1" s="1"/>
  <c r="C212" i="1"/>
  <c r="M282" i="1"/>
  <c r="N283" i="1" s="1"/>
  <c r="E283" i="1"/>
  <c r="D283" i="1" s="1"/>
  <c r="M330" i="1"/>
  <c r="M283" i="1" l="1"/>
  <c r="P34" i="1"/>
  <c r="H203" i="1"/>
  <c r="G203" i="1"/>
  <c r="F203" i="1"/>
  <c r="C92" i="1"/>
  <c r="G92" i="1"/>
  <c r="O36" i="1"/>
  <c r="P32" i="1"/>
  <c r="C203" i="1"/>
  <c r="C269" i="1"/>
  <c r="O283" i="1"/>
  <c r="E269" i="1"/>
  <c r="I203" i="1"/>
  <c r="J203" i="1"/>
  <c r="C120" i="1"/>
  <c r="C134" i="1"/>
  <c r="P35" i="1" l="1"/>
  <c r="P33" i="1"/>
  <c r="P36" i="1" s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<sst xmlns="http://schemas.openxmlformats.org/spreadsheetml/2006/main" count="499" uniqueCount="135">
  <si>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</si>
  <si>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Marzo, 2026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</si>
  <si>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</si>
  <si>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</si>
  <si>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</si>
  <si>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</si>
  <si>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</si>
  <si>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</si>
  <si>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</si>
  <si>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</si>
  <si>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</si>
  <si>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</si>
  <si>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</si>
  <si>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</si>
  <si>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</si>
  <si>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</si>
  <si>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</si>
  <si>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</si>
  <si>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</si>
  <si>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</si>
  <si>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</si>
  <si>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</si>
  <si>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</si>
  <si>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</si>
  <si>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</si>
  <si>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</si>
  <si>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</si>
  <si>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</si>
  <si>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</si>
  <si>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</si>
  <si>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</si>
  <si>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</si>
  <si>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</si>
  <si>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</si>
  <si>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</si>
  <si>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</si>
  <si>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</si>
  <si>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</si>
  <si>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</si>
  <si>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</si>
  <si>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</si>
  <si>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</si>
  <si>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</si>
  <si>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</si>
  <si>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</si>
  <si>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</si>
  <si>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</si>
  <si>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</si>
  <si>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</si>
  <si>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</si>
  <si>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</si>
  <si>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</si>
  <si>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</si>
  <si>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</si>
  <si>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</si>
  <si>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</si>
  <si>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</si>
  <si>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</si>
  <si>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</si>
  <si>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</si>
  <si>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</si>
  <si>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</si>
  <si>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</si>
  <si>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</si>
  <si>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</si>
  <si>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</si>
  <si>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</si>
  <si>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</si>
  <si>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</si>
  <si>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</si>
  <si>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</si>
  <si>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</si>
  <si>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</si>
  <si>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</si>
  <si>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</si>
  <si>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</si>
  <si>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</si>
  <si>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</si>
  <si>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</si>
  <si>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</si>
  <si>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</si>
  <si>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</si>
  <si>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</si>
  <si>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</si>
  <si>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</si>
  <si>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</si>
  <si>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</si>
  <si>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</si>
  <si>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</si>
  <si>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</si>
  <si>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</si>
  <si>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</si>
  <si>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</si>
  <si>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</si>
  <si>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</si>
  <si>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</si>
  <si>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</si>
  <si>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</si>
  <si>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</si>
  <si>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</si>
  <si>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</si>
  <si>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</si>
  <si>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</si>
  <si>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</si>
  <si>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</si>
  <si>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</si>
  <si>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</si>
  <si>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</si>
  <si>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</si>
  <si>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</si>
  <si>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</si>
  <si>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</si>
  <si>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</si>
  <si>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</si>
  <si>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2026*</t>
  </si>
  <si>
    <t>* Información estadística preliminar correspondiente al periodo de enero a marzo de 2026.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</si>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</sst>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sz val="11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C0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medium">
        <color rgb="FFC00000"/>
      </bottom>
      <diagonal/>
    </border>
    <border>
      <left style="hair">
        <color theme="2" tint="-9.9948118533890809E-2"/>
      </left>
      <right/>
      <top/>
      <bottom style="medium">
        <color rgb="FFC0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2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left" vertical="center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6" xfId="1" applyNumberFormat="1" applyFont="1" applyBorder="1" applyAlignment="1">
      <alignment horizontal="center" vertical="center"/>
    </xf>
    <xf numFmtId="3" fontId="22" fillId="0" borderId="56" xfId="1" applyNumberFormat="1" applyFont="1" applyBorder="1" applyAlignment="1">
      <alignment horizontal="center" vertical="center"/>
    </xf>
    <xf numFmtId="3" fontId="21" fillId="0" borderId="56" xfId="1" applyNumberFormat="1" applyFont="1" applyBorder="1" applyAlignment="1">
      <alignment horizontal="left" vertical="center"/>
    </xf>
    <xf numFmtId="3" fontId="21" fillId="0" borderId="57" xfId="1" applyNumberFormat="1" applyFont="1" applyBorder="1" applyAlignment="1">
      <alignment horizontal="left" vertical="center"/>
    </xf>
    <xf numFmtId="3" fontId="22" fillId="0" borderId="58" xfId="1" applyNumberFormat="1" applyFont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9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21" fillId="0" borderId="17" xfId="1" applyNumberFormat="1" applyFont="1" applyBorder="1" applyAlignment="1">
      <alignment horizontal="left" vertical="center"/>
    </xf>
    <xf numFmtId="3" fontId="21" fillId="0" borderId="61" xfId="1" applyNumberFormat="1" applyFont="1" applyBorder="1" applyAlignment="1">
      <alignment horizontal="center" vertical="center"/>
    </xf>
    <xf numFmtId="0" fontId="21" fillId="2" borderId="62" xfId="1" applyFont="1" applyFill="1" applyBorder="1" applyAlignment="1">
      <alignment horizontal="left" vertical="center"/>
    </xf>
    <xf numFmtId="0" fontId="21" fillId="2" borderId="63" xfId="1" applyFont="1" applyFill="1" applyBorder="1" applyAlignment="1">
      <alignment horizontal="left" vertical="center"/>
    </xf>
    <xf numFmtId="3" fontId="39" fillId="2" borderId="64" xfId="1" applyNumberFormat="1" applyFont="1" applyFill="1" applyBorder="1" applyAlignment="1">
      <alignment horizontal="center" vertical="center"/>
    </xf>
    <xf numFmtId="164" fontId="17" fillId="0" borderId="64" xfId="4" applyNumberFormat="1" applyFont="1" applyFill="1" applyBorder="1" applyAlignment="1">
      <alignment horizontal="center" vertical="center"/>
    </xf>
    <xf numFmtId="164" fontId="17" fillId="0" borderId="65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91FD7BA8-F10E-4D20-A2D7-7EA458F53E1C}"/>
    <cellStyle name="Normal 2 3" xfId="1" xr:uid="{36204AFA-EB3B-4205-8C67-6A885ADF9898}"/>
    <cellStyle name="Normal 2 4" xfId="6" xr:uid="{8BA72F48-EEEF-4054-935D-6B054854592B}"/>
    <cellStyle name="Normal 3 2" xfId="7" xr:uid="{940874B7-F8C0-4CDD-A37C-8CD8ECDCBC30}"/>
    <cellStyle name="Normal_Directorio CEMs - agos - 2009 - UGTAI" xfId="2" xr:uid="{D7EBE8DC-39F0-49E1-A235-E72DBCA1F583}"/>
    <cellStyle name="Porcentaje 10" xfId="4" xr:uid="{17993F0A-9054-4C80-A6F5-690F8715B335}"/>
    <cellStyle name="Porcentaje 2 2" xfId="3" xr:uid="{83AB856F-260F-4816-8C3F-2C44F92BAD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249-42AB-B5B5-1777C7E489CC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249-42AB-B5B5-1777C7E489CC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249-42AB-B5B5-1777C7E489CC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249-42AB-B5B5-1777C7E489C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CEMF'!$D$17:$E$17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CEMF'!$D$30:$E$30</c:f>
              <c:numCache>
                <c:formatCode>#,##0</c:formatCode>
                <c:ptCount val="2"/>
                <c:pt idx="0">
                  <c:v>35346</c:v>
                </c:pt>
                <c:pt idx="1">
                  <c:v>7019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249-42AB-B5B5-1777C7E48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6113675447"/>
          <c:y val="0.17987066803126386"/>
          <c:w val="0.77358837903882705"/>
          <c:h val="0.81011962976382723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8BE-47A4-A2ED-76BDDC3EF15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8BE-47A4-A2ED-76BDDC3EF15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08BE-47A4-A2ED-76BDDC3EF15C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08BE-47A4-A2ED-76BDDC3EF15C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8BE-47A4-A2ED-76BDDC3EF1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CEMF'!$O$32:$O$35</c:f>
              <c:numCache>
                <c:formatCode>#,##0</c:formatCode>
                <c:ptCount val="4"/>
                <c:pt idx="0">
                  <c:v>7863</c:v>
                </c:pt>
                <c:pt idx="1">
                  <c:v>7101</c:v>
                </c:pt>
                <c:pt idx="2">
                  <c:v>24498</c:v>
                </c:pt>
                <c:pt idx="3">
                  <c:v>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8BE-47A4-A2ED-76BDDC3EF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CEMF'!$M$104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CEMF'!$N$104:$Q$104</c:f>
              <c:numCache>
                <c:formatCode>#,##0</c:formatCode>
                <c:ptCount val="4"/>
                <c:pt idx="0">
                  <c:v>37</c:v>
                </c:pt>
                <c:pt idx="1">
                  <c:v>14</c:v>
                </c:pt>
                <c:pt idx="2">
                  <c:v>61</c:v>
                </c:pt>
                <c:pt idx="3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3E-40F0-8870-BCF72ECBE55E}"/>
            </c:ext>
          </c:extLst>
        </c:ser>
        <c:ser>
          <c:idx val="1"/>
          <c:order val="1"/>
          <c:tx>
            <c:strRef>
              <c:f>'Casos del CEMF'!$M$105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CEMF'!$N$105:$Q$105</c:f>
              <c:numCache>
                <c:formatCode>#,##0</c:formatCode>
                <c:ptCount val="4"/>
                <c:pt idx="0">
                  <c:v>4354</c:v>
                </c:pt>
                <c:pt idx="1">
                  <c:v>2175</c:v>
                </c:pt>
                <c:pt idx="2">
                  <c:v>10795</c:v>
                </c:pt>
                <c:pt idx="3">
                  <c:v>1769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3E-40F0-8870-BCF72ECBE55E}"/>
            </c:ext>
          </c:extLst>
        </c:ser>
        <c:ser>
          <c:idx val="2"/>
          <c:order val="2"/>
          <c:tx>
            <c:strRef>
              <c:f>'Casos del CEMF'!$M$106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CEMF'!$N$106:$Q$106</c:f>
              <c:numCache>
                <c:formatCode>#,##0</c:formatCode>
                <c:ptCount val="4"/>
                <c:pt idx="0">
                  <c:v>2079</c:v>
                </c:pt>
                <c:pt idx="1">
                  <c:v>1766</c:v>
                </c:pt>
                <c:pt idx="2">
                  <c:v>10966</c:v>
                </c:pt>
                <c:pt idx="3">
                  <c:v>1034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3E-40F0-8870-BCF72ECBE55E}"/>
            </c:ext>
          </c:extLst>
        </c:ser>
        <c:ser>
          <c:idx val="3"/>
          <c:order val="3"/>
          <c:tx>
            <c:strRef>
              <c:f>'Casos del CEMF'!$M$107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CEMF'!$N$103:$Q$103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CEMF'!$N$107:$Q$107</c:f>
              <c:numCache>
                <c:formatCode>#,##0</c:formatCode>
                <c:ptCount val="4"/>
                <c:pt idx="0">
                  <c:v>1393</c:v>
                </c:pt>
                <c:pt idx="1">
                  <c:v>3146</c:v>
                </c:pt>
                <c:pt idx="2">
                  <c:v>2676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C3E-40F0-8870-BCF72ECBE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Ancash</c:v>
                </c:pt>
                <c:pt idx="9">
                  <c:v>Lambayeque</c:v>
                </c:pt>
                <c:pt idx="10">
                  <c:v>Callao</c:v>
                </c:pt>
                <c:pt idx="11">
                  <c:v>Piura</c:v>
                </c:pt>
                <c:pt idx="12">
                  <c:v>Ucayali</c:v>
                </c:pt>
                <c:pt idx="13">
                  <c:v>Loreto</c:v>
                </c:pt>
                <c:pt idx="14">
                  <c:v>Cajamarca</c:v>
                </c:pt>
                <c:pt idx="15">
                  <c:v>Amazonas</c:v>
                </c:pt>
                <c:pt idx="16">
                  <c:v>Ayacucho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Junin</c:v>
                </c:pt>
                <c:pt idx="21">
                  <c:v>San Martin</c:v>
                </c:pt>
                <c:pt idx="22">
                  <c:v>Arequipa</c:v>
                </c:pt>
                <c:pt idx="23">
                  <c:v>Cusco</c:v>
                </c:pt>
                <c:pt idx="24">
                  <c:v>Lima</c:v>
                </c:pt>
              </c:strCache>
            </c:strRef>
          </c:cat>
          <c:val>
            <c:numRef>
              <c:f>'Casos del CEMF'!$N$212:$N$236</c:f>
              <c:numCache>
                <c:formatCode>#,##0</c:formatCode>
                <c:ptCount val="25"/>
                <c:pt idx="0">
                  <c:v>16</c:v>
                </c:pt>
                <c:pt idx="1">
                  <c:v>23</c:v>
                </c:pt>
                <c:pt idx="2">
                  <c:v>26</c:v>
                </c:pt>
                <c:pt idx="3">
                  <c:v>28</c:v>
                </c:pt>
                <c:pt idx="4">
                  <c:v>38</c:v>
                </c:pt>
                <c:pt idx="5">
                  <c:v>56</c:v>
                </c:pt>
                <c:pt idx="6">
                  <c:v>57</c:v>
                </c:pt>
                <c:pt idx="7">
                  <c:v>65</c:v>
                </c:pt>
                <c:pt idx="8">
                  <c:v>74</c:v>
                </c:pt>
                <c:pt idx="9">
                  <c:v>75</c:v>
                </c:pt>
                <c:pt idx="10">
                  <c:v>78</c:v>
                </c:pt>
                <c:pt idx="11">
                  <c:v>83</c:v>
                </c:pt>
                <c:pt idx="12">
                  <c:v>84</c:v>
                </c:pt>
                <c:pt idx="13">
                  <c:v>87</c:v>
                </c:pt>
                <c:pt idx="14">
                  <c:v>88</c:v>
                </c:pt>
                <c:pt idx="15">
                  <c:v>89</c:v>
                </c:pt>
                <c:pt idx="16">
                  <c:v>95</c:v>
                </c:pt>
                <c:pt idx="17">
                  <c:v>119</c:v>
                </c:pt>
                <c:pt idx="18">
                  <c:v>123</c:v>
                </c:pt>
                <c:pt idx="19">
                  <c:v>132</c:v>
                </c:pt>
                <c:pt idx="20">
                  <c:v>155</c:v>
                </c:pt>
                <c:pt idx="21">
                  <c:v>155</c:v>
                </c:pt>
                <c:pt idx="22">
                  <c:v>204</c:v>
                </c:pt>
                <c:pt idx="23">
                  <c:v>208</c:v>
                </c:pt>
                <c:pt idx="24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EC-470C-A119-C0A7971548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613-4E0B-9203-46EBDC5252C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613-4E0B-9203-46EBDC5252C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613-4E0B-9203-46EBDC5252C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613-4E0B-9203-46EBDC5252C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4613-4E0B-9203-46EBDC5252C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CEMF'!$D$66:$H$66</c:f>
              <c:numCache>
                <c:formatCode>#,##0</c:formatCode>
                <c:ptCount val="5"/>
                <c:pt idx="0">
                  <c:v>30079</c:v>
                </c:pt>
                <c:pt idx="1">
                  <c:v>4586</c:v>
                </c:pt>
                <c:pt idx="2">
                  <c:v>4420</c:v>
                </c:pt>
                <c:pt idx="3">
                  <c:v>3217</c:v>
                </c:pt>
                <c:pt idx="4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613-4E0B-9203-46EBDC5252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Apurimac</c:v>
                </c:pt>
                <c:pt idx="9">
                  <c:v>Loreto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CEMF'!$K$243:$K$267</c:f>
              <c:numCache>
                <c:formatCode>#,##0</c:formatCode>
                <c:ptCount val="25"/>
                <c:pt idx="0">
                  <c:v>5523</c:v>
                </c:pt>
                <c:pt idx="1">
                  <c:v>6025</c:v>
                </c:pt>
                <c:pt idx="2">
                  <c:v>7034</c:v>
                </c:pt>
                <c:pt idx="3">
                  <c:v>8425</c:v>
                </c:pt>
                <c:pt idx="4">
                  <c:v>8472</c:v>
                </c:pt>
                <c:pt idx="5">
                  <c:v>11142</c:v>
                </c:pt>
                <c:pt idx="6">
                  <c:v>11617</c:v>
                </c:pt>
                <c:pt idx="7">
                  <c:v>12344</c:v>
                </c:pt>
                <c:pt idx="8">
                  <c:v>13228</c:v>
                </c:pt>
                <c:pt idx="9">
                  <c:v>13638</c:v>
                </c:pt>
                <c:pt idx="10">
                  <c:v>16132</c:v>
                </c:pt>
                <c:pt idx="11">
                  <c:v>16679</c:v>
                </c:pt>
                <c:pt idx="12">
                  <c:v>16903</c:v>
                </c:pt>
                <c:pt idx="13">
                  <c:v>20348</c:v>
                </c:pt>
                <c:pt idx="14">
                  <c:v>22046</c:v>
                </c:pt>
                <c:pt idx="15">
                  <c:v>22234</c:v>
                </c:pt>
                <c:pt idx="16">
                  <c:v>26758</c:v>
                </c:pt>
                <c:pt idx="17">
                  <c:v>28529</c:v>
                </c:pt>
                <c:pt idx="18">
                  <c:v>30346</c:v>
                </c:pt>
                <c:pt idx="19">
                  <c:v>32388</c:v>
                </c:pt>
                <c:pt idx="20">
                  <c:v>34510</c:v>
                </c:pt>
                <c:pt idx="21">
                  <c:v>35180</c:v>
                </c:pt>
                <c:pt idx="22">
                  <c:v>45274</c:v>
                </c:pt>
                <c:pt idx="23">
                  <c:v>68273</c:v>
                </c:pt>
                <c:pt idx="24">
                  <c:v>187860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7F-4256-AA80-9B3268B357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837851</xdr:colOff>
      <xdr:row>14</xdr:row>
      <xdr:rowOff>48832</xdr:rowOff>
    </xdr:from>
    <xdr:to>
      <xdr:col>10</xdr:col>
      <xdr:colOff>369094</xdr:colOff>
      <xdr:row>32</xdr:row>
      <xdr:rowOff>83344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80CBE43-2F29-42E0-981A-B7004B157913}"/>
            </a:ext>
          </a:extLst>
        </xdr:cNvPr>
        <xdr:cNvGrpSpPr/>
      </xdr:nvGrpSpPr>
      <xdr:grpSpPr>
        <a:xfrm>
          <a:off x="6418380" y="3298538"/>
          <a:ext cx="3722243" cy="2802365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07D686F2-E125-48C5-A40F-F4847A83911D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81DF1067-E4EB-4B36-841D-22C7AB397A1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9356" y="3798677"/>
            <a:ext cx="380997" cy="836929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89D41B9-3F5A-4C84-BF13-E2A6ECD86EF6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B290B18E-B461-4A47-B339-CA0EAFBCF826}"/>
            </a:ext>
          </a:extLst>
        </xdr:cNvPr>
        <xdr:cNvSpPr/>
      </xdr:nvSpPr>
      <xdr:spPr>
        <a:xfrm>
          <a:off x="14865163" y="20333378"/>
          <a:ext cx="3246665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DB9F5FE-AC68-46FD-B98D-21634CE4D8A1}"/>
            </a:ext>
          </a:extLst>
        </xdr:cNvPr>
        <xdr:cNvSpPr txBox="1"/>
      </xdr:nvSpPr>
      <xdr:spPr>
        <a:xfrm>
          <a:off x="47626" y="11457555"/>
          <a:ext cx="179219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15C0A44D-776A-4F77-AE1B-527833D77DD7}"/>
            </a:ext>
          </a:extLst>
        </xdr:cNvPr>
        <xdr:cNvSpPr/>
      </xdr:nvSpPr>
      <xdr:spPr>
        <a:xfrm>
          <a:off x="1596749" y="2793529"/>
          <a:ext cx="16383049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92F0B11-2EE7-4069-82C2-11851B558B52}"/>
            </a:ext>
          </a:extLst>
        </xdr:cNvPr>
        <xdr:cNvSpPr/>
      </xdr:nvSpPr>
      <xdr:spPr>
        <a:xfrm>
          <a:off x="123825" y="27935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7505340-4911-4CF0-9090-6E2617F2E0E2}"/>
            </a:ext>
          </a:extLst>
        </xdr:cNvPr>
        <xdr:cNvSpPr/>
      </xdr:nvSpPr>
      <xdr:spPr>
        <a:xfrm>
          <a:off x="7128201" y="166686"/>
          <a:ext cx="9045512" cy="5540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190500</xdr:colOff>
      <xdr:row>32</xdr:row>
      <xdr:rowOff>11907</xdr:rowOff>
    </xdr:from>
    <xdr:to>
      <xdr:col>17</xdr:col>
      <xdr:colOff>297656</xdr:colOff>
      <xdr:row>51</xdr:row>
      <xdr:rowOff>35720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C7D51657-6A8F-4DC1-86BB-CD1E51E5B2CB}"/>
            </a:ext>
          </a:extLst>
        </xdr:cNvPr>
        <xdr:cNvGrpSpPr/>
      </xdr:nvGrpSpPr>
      <xdr:grpSpPr>
        <a:xfrm>
          <a:off x="11037794" y="6029466"/>
          <a:ext cx="6281597" cy="2926136"/>
          <a:chOff x="10390189" y="6335074"/>
          <a:chExt cx="4798220" cy="3983677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1F52A207-1ECC-4F3A-AE88-CF26AA713E95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728E83C2-BBED-4FF5-A486-593A2ABB4435}"/>
              </a:ext>
            </a:extLst>
          </xdr:cNvPr>
          <xdr:cNvSpPr txBox="1"/>
        </xdr:nvSpPr>
        <xdr:spPr>
          <a:xfrm>
            <a:off x="10925969" y="6335074"/>
            <a:ext cx="3976686" cy="9408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A2C7EFA8-0408-412C-A917-5C91825E1215}"/>
            </a:ext>
          </a:extLst>
        </xdr:cNvPr>
        <xdr:cNvSpPr txBox="1"/>
      </xdr:nvSpPr>
      <xdr:spPr>
        <a:xfrm>
          <a:off x="135733" y="1897518"/>
          <a:ext cx="1783386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F9A49DA3-8D79-4EFA-9637-EA85B4B0935A}"/>
            </a:ext>
          </a:extLst>
        </xdr:cNvPr>
        <xdr:cNvSpPr/>
      </xdr:nvSpPr>
      <xdr:spPr>
        <a:xfrm>
          <a:off x="971550" y="3374231"/>
          <a:ext cx="36671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A1404062-C206-4F81-9E79-524EC4F7A262}"/>
            </a:ext>
          </a:extLst>
        </xdr:cNvPr>
        <xdr:cNvSpPr/>
      </xdr:nvSpPr>
      <xdr:spPr>
        <a:xfrm>
          <a:off x="141143" y="3362325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055F66C5-633B-4D54-8298-D5D1F11FF87C}"/>
            </a:ext>
          </a:extLst>
        </xdr:cNvPr>
        <xdr:cNvSpPr/>
      </xdr:nvSpPr>
      <xdr:spPr>
        <a:xfrm>
          <a:off x="1062408" y="6094639"/>
          <a:ext cx="9786567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DBBD80E6-27E2-45A7-9988-71692174C374}"/>
            </a:ext>
          </a:extLst>
        </xdr:cNvPr>
        <xdr:cNvSpPr/>
      </xdr:nvSpPr>
      <xdr:spPr>
        <a:xfrm>
          <a:off x="123826" y="6110936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FA3B4A9E-CEBC-43E5-A1C9-47A052023EB6}"/>
            </a:ext>
          </a:extLst>
        </xdr:cNvPr>
        <xdr:cNvSpPr/>
      </xdr:nvSpPr>
      <xdr:spPr>
        <a:xfrm>
          <a:off x="13080206" y="3341914"/>
          <a:ext cx="5046831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54A086E-A67F-49E5-B3C9-7F976677C215}"/>
            </a:ext>
          </a:extLst>
        </xdr:cNvPr>
        <xdr:cNvSpPr/>
      </xdr:nvSpPr>
      <xdr:spPr>
        <a:xfrm>
          <a:off x="11890388" y="3341052"/>
          <a:ext cx="12850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1C0C54B-71D7-4274-B2D7-E2D7F5769853}"/>
            </a:ext>
          </a:extLst>
        </xdr:cNvPr>
        <xdr:cNvSpPr/>
      </xdr:nvSpPr>
      <xdr:spPr>
        <a:xfrm>
          <a:off x="954231" y="8717727"/>
          <a:ext cx="691341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235C3F1-6A04-4E95-B136-DE6C15E66A60}"/>
            </a:ext>
          </a:extLst>
        </xdr:cNvPr>
        <xdr:cNvSpPr/>
      </xdr:nvSpPr>
      <xdr:spPr>
        <a:xfrm>
          <a:off x="123825" y="8717725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DAC53A8-C468-4F44-B271-FBFBA9DDF421}"/>
            </a:ext>
          </a:extLst>
        </xdr:cNvPr>
        <xdr:cNvSpPr/>
      </xdr:nvSpPr>
      <xdr:spPr>
        <a:xfrm>
          <a:off x="939807" y="12662909"/>
          <a:ext cx="1701958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2A8B23AA-F864-4C92-B11A-16E1A57D542C}"/>
            </a:ext>
          </a:extLst>
        </xdr:cNvPr>
        <xdr:cNvSpPr/>
      </xdr:nvSpPr>
      <xdr:spPr>
        <a:xfrm>
          <a:off x="90513" y="12662906"/>
          <a:ext cx="99864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213C7724-2EF0-4399-A7A8-C9A9AE0B2B7A}"/>
            </a:ext>
          </a:extLst>
        </xdr:cNvPr>
        <xdr:cNvSpPr txBox="1"/>
      </xdr:nvSpPr>
      <xdr:spPr>
        <a:xfrm>
          <a:off x="135730" y="15318580"/>
          <a:ext cx="1783386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20C1B310-F5CF-4E33-BE64-4F67E51BD4F1}"/>
            </a:ext>
          </a:extLst>
        </xdr:cNvPr>
        <xdr:cNvSpPr/>
      </xdr:nvSpPr>
      <xdr:spPr>
        <a:xfrm>
          <a:off x="1610357" y="16924363"/>
          <a:ext cx="16506874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1B636D9E-0CFE-4C7F-81FA-3C6AC8447681}"/>
            </a:ext>
          </a:extLst>
        </xdr:cNvPr>
        <xdr:cNvSpPr/>
      </xdr:nvSpPr>
      <xdr:spPr>
        <a:xfrm>
          <a:off x="83344" y="16908556"/>
          <a:ext cx="1565035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49D9B0A2-D890-4478-BE41-B150FEA3C1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5DBE8912-4BC0-4291-89BD-72A9A53F863A}"/>
            </a:ext>
          </a:extLst>
        </xdr:cNvPr>
        <xdr:cNvSpPr/>
      </xdr:nvSpPr>
      <xdr:spPr>
        <a:xfrm>
          <a:off x="934562" y="17354550"/>
          <a:ext cx="9923938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A2300871-AD5E-4EE2-8038-AD3AC63EA9A6}"/>
            </a:ext>
          </a:extLst>
        </xdr:cNvPr>
        <xdr:cNvSpPr/>
      </xdr:nvSpPr>
      <xdr:spPr>
        <a:xfrm>
          <a:off x="100228" y="17354548"/>
          <a:ext cx="98998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37D9334-E4A3-4E62-9D11-351808E3624C}"/>
            </a:ext>
          </a:extLst>
        </xdr:cNvPr>
        <xdr:cNvSpPr/>
      </xdr:nvSpPr>
      <xdr:spPr>
        <a:xfrm>
          <a:off x="1008289" y="20459497"/>
          <a:ext cx="1105204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69B5A8F0-C4CE-4A52-9452-E7C5E5E9F064}"/>
            </a:ext>
          </a:extLst>
        </xdr:cNvPr>
        <xdr:cNvSpPr/>
      </xdr:nvSpPr>
      <xdr:spPr>
        <a:xfrm>
          <a:off x="144111" y="20459497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3A89F4E-D3E1-45D3-A678-3BD5E5DAE7E0}"/>
            </a:ext>
          </a:extLst>
        </xdr:cNvPr>
        <xdr:cNvSpPr/>
      </xdr:nvSpPr>
      <xdr:spPr>
        <a:xfrm>
          <a:off x="1600151" y="28787254"/>
          <a:ext cx="16506874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25A0C3E-AA99-447C-90C9-D11047AB35FE}"/>
            </a:ext>
          </a:extLst>
        </xdr:cNvPr>
        <xdr:cNvSpPr/>
      </xdr:nvSpPr>
      <xdr:spPr>
        <a:xfrm>
          <a:off x="123825" y="28787254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F4611CC7-7864-4F4E-AF07-F4815ABC7B11}"/>
            </a:ext>
          </a:extLst>
        </xdr:cNvPr>
        <xdr:cNvSpPr txBox="1"/>
      </xdr:nvSpPr>
      <xdr:spPr>
        <a:xfrm>
          <a:off x="89647" y="23842056"/>
          <a:ext cx="11970683" cy="4590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BF63EE6D-2763-4A91-A332-5689530A4E64}"/>
            </a:ext>
          </a:extLst>
        </xdr:cNvPr>
        <xdr:cNvSpPr/>
      </xdr:nvSpPr>
      <xdr:spPr>
        <a:xfrm>
          <a:off x="986678" y="36836543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29D4B3B4-50EC-4811-90BA-151D2696E4CC}"/>
            </a:ext>
          </a:extLst>
        </xdr:cNvPr>
        <xdr:cNvSpPr/>
      </xdr:nvSpPr>
      <xdr:spPr>
        <a:xfrm>
          <a:off x="89647" y="368365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6970C683-AD1E-434A-B671-BF102E3D218F}"/>
            </a:ext>
          </a:extLst>
        </xdr:cNvPr>
        <xdr:cNvSpPr txBox="1"/>
      </xdr:nvSpPr>
      <xdr:spPr>
        <a:xfrm>
          <a:off x="135732" y="44450794"/>
          <a:ext cx="9648824" cy="5881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B8B093AE-58DD-4CF1-B449-3E7E52093263}"/>
            </a:ext>
          </a:extLst>
        </xdr:cNvPr>
        <xdr:cNvSpPr/>
      </xdr:nvSpPr>
      <xdr:spPr>
        <a:xfrm>
          <a:off x="1600151" y="59913611"/>
          <a:ext cx="16506874" cy="34254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3020CFB4-66DD-49D8-BABD-37D2AF54C8E0}"/>
            </a:ext>
          </a:extLst>
        </xdr:cNvPr>
        <xdr:cNvSpPr/>
      </xdr:nvSpPr>
      <xdr:spPr>
        <a:xfrm>
          <a:off x="123825" y="59913611"/>
          <a:ext cx="1548366" cy="34254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5730FCBD-8A84-4D33-A28A-0C64C089874A}"/>
            </a:ext>
          </a:extLst>
        </xdr:cNvPr>
        <xdr:cNvSpPr/>
      </xdr:nvSpPr>
      <xdr:spPr>
        <a:xfrm>
          <a:off x="1100139" y="60601563"/>
          <a:ext cx="44934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77D6A4FC-A80B-4C1F-92EA-E904D07F5C5E}"/>
            </a:ext>
          </a:extLst>
        </xdr:cNvPr>
        <xdr:cNvSpPr/>
      </xdr:nvSpPr>
      <xdr:spPr>
        <a:xfrm>
          <a:off x="135731" y="60601562"/>
          <a:ext cx="1302544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9CE00D69-1DBE-44C7-A429-2FB0972AE0DF}"/>
            </a:ext>
          </a:extLst>
        </xdr:cNvPr>
        <xdr:cNvSpPr/>
      </xdr:nvSpPr>
      <xdr:spPr>
        <a:xfrm>
          <a:off x="10872787" y="60593399"/>
          <a:ext cx="4188619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1983FF3C-F05A-45EE-BD05-F4E3FC9F5FEB}"/>
            </a:ext>
          </a:extLst>
        </xdr:cNvPr>
        <xdr:cNvSpPr/>
      </xdr:nvSpPr>
      <xdr:spPr>
        <a:xfrm>
          <a:off x="9646443" y="60598163"/>
          <a:ext cx="135638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1D86C55F-0A57-4457-B56C-6DA929A918EF}"/>
            </a:ext>
          </a:extLst>
        </xdr:cNvPr>
        <xdr:cNvSpPr/>
      </xdr:nvSpPr>
      <xdr:spPr>
        <a:xfrm>
          <a:off x="1597883" y="63779400"/>
          <a:ext cx="1638304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BFCE94EA-E436-46AB-8738-41D2FA61190E}"/>
            </a:ext>
          </a:extLst>
        </xdr:cNvPr>
        <xdr:cNvSpPr/>
      </xdr:nvSpPr>
      <xdr:spPr>
        <a:xfrm>
          <a:off x="123825" y="637794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CB9EE5F6-A3C9-4CBC-A405-FAB3DA2F56A1}"/>
            </a:ext>
          </a:extLst>
        </xdr:cNvPr>
        <xdr:cNvSpPr/>
      </xdr:nvSpPr>
      <xdr:spPr>
        <a:xfrm>
          <a:off x="1397793" y="64317777"/>
          <a:ext cx="11575257" cy="242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B79BA868-856E-4BEC-BD8E-563621946D0E}"/>
            </a:ext>
          </a:extLst>
        </xdr:cNvPr>
        <xdr:cNvSpPr/>
      </xdr:nvSpPr>
      <xdr:spPr>
        <a:xfrm>
          <a:off x="103043" y="64317778"/>
          <a:ext cx="1429681" cy="2331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B8C03A4A-0E1A-45F0-8D20-F0844CAB0194}"/>
            </a:ext>
          </a:extLst>
        </xdr:cNvPr>
        <xdr:cNvSpPr/>
      </xdr:nvSpPr>
      <xdr:spPr>
        <a:xfrm>
          <a:off x="1150144" y="68465700"/>
          <a:ext cx="44434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15DAC006-C0DF-47A3-8315-2E75EC5B1E78}"/>
            </a:ext>
          </a:extLst>
        </xdr:cNvPr>
        <xdr:cNvSpPr/>
      </xdr:nvSpPr>
      <xdr:spPr>
        <a:xfrm>
          <a:off x="137432" y="68465700"/>
          <a:ext cx="1326356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84E3A14F-D2E8-4D9C-BCE5-B6A483F50550}"/>
            </a:ext>
          </a:extLst>
        </xdr:cNvPr>
        <xdr:cNvSpPr txBox="1"/>
      </xdr:nvSpPr>
      <xdr:spPr>
        <a:xfrm>
          <a:off x="8265667" y="69151647"/>
          <a:ext cx="5536617" cy="81003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descenso</a:t>
          </a:r>
          <a:r>
            <a:rPr lang="es-PE" sz="1100" b="0" i="1"/>
            <a:t> de 1,5 puntos porcentuales en el periodo de enero a marzo de 2026 frente a lo registrado en el mismo mes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08EE2943-8D56-415E-BC97-CAD7331E6488}"/>
            </a:ext>
          </a:extLst>
        </xdr:cNvPr>
        <xdr:cNvSpPr/>
      </xdr:nvSpPr>
      <xdr:spPr bwMode="auto">
        <a:xfrm>
          <a:off x="5896168" y="69316340"/>
          <a:ext cx="1780770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6CDC6C16-1722-4836-BCC7-D6CA0379AC33}"/>
            </a:ext>
          </a:extLst>
        </xdr:cNvPr>
        <xdr:cNvSpPr/>
      </xdr:nvSpPr>
      <xdr:spPr>
        <a:xfrm>
          <a:off x="986679" y="45313793"/>
          <a:ext cx="9874203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A913BF35-6ACB-4835-8902-CE043D53FBB6}"/>
            </a:ext>
          </a:extLst>
        </xdr:cNvPr>
        <xdr:cNvSpPr/>
      </xdr:nvSpPr>
      <xdr:spPr>
        <a:xfrm>
          <a:off x="89647" y="4531379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BBBC489F-339A-4119-BA7A-8F35D2F9302F}"/>
            </a:ext>
          </a:extLst>
        </xdr:cNvPr>
        <xdr:cNvSpPr txBox="1"/>
      </xdr:nvSpPr>
      <xdr:spPr>
        <a:xfrm>
          <a:off x="95251" y="67113151"/>
          <a:ext cx="12751593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160414</xdr:colOff>
      <xdr:row>209</xdr:row>
      <xdr:rowOff>294180</xdr:rowOff>
    </xdr:from>
    <xdr:to>
      <xdr:col>17</xdr:col>
      <xdr:colOff>696194</xdr:colOff>
      <xdr:row>236</xdr:row>
      <xdr:rowOff>216633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602819A3-8E61-4272-B38A-233BB9C2AF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332012</xdr:colOff>
      <xdr:row>51</xdr:row>
      <xdr:rowOff>165086</xdr:rowOff>
    </xdr:from>
    <xdr:to>
      <xdr:col>15</xdr:col>
      <xdr:colOff>47626</xdr:colOff>
      <xdr:row>68</xdr:row>
      <xdr:rowOff>35719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1234C06B-AD9D-4CC9-9DC9-DA7B3CF7C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944AFEAE-4CDA-478E-A833-C84DED602BDE}"/>
            </a:ext>
          </a:extLst>
        </xdr:cNvPr>
        <xdr:cNvSpPr/>
      </xdr:nvSpPr>
      <xdr:spPr>
        <a:xfrm>
          <a:off x="986679" y="52695668"/>
          <a:ext cx="688097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22772EC5-6812-4405-BBC5-A4065209ED24}"/>
            </a:ext>
          </a:extLst>
        </xdr:cNvPr>
        <xdr:cNvSpPr/>
      </xdr:nvSpPr>
      <xdr:spPr>
        <a:xfrm>
          <a:off x="89647" y="5269566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699101</xdr:colOff>
      <xdr:row>241</xdr:row>
      <xdr:rowOff>174760</xdr:rowOff>
    </xdr:from>
    <xdr:to>
      <xdr:col>15</xdr:col>
      <xdr:colOff>583908</xdr:colOff>
      <xdr:row>268</xdr:row>
      <xdr:rowOff>97979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CDB59D3B-DA7E-4365-81E3-3D025A9C73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F742965D-EEE7-4596-AC90-EB0C7FAF91D4}"/>
            </a:ext>
          </a:extLst>
        </xdr:cNvPr>
        <xdr:cNvSpPr/>
      </xdr:nvSpPr>
      <xdr:spPr>
        <a:xfrm>
          <a:off x="13923424" y="20344878"/>
          <a:ext cx="118440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6872E098-3C76-4B58-A095-ADBD7D334FC5}"/>
            </a:ext>
          </a:extLst>
        </xdr:cNvPr>
        <xdr:cNvSpPr/>
      </xdr:nvSpPr>
      <xdr:spPr>
        <a:xfrm>
          <a:off x="986678" y="29445143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C1789F82-E476-4B00-AE2A-B61AEE81F86F}"/>
            </a:ext>
          </a:extLst>
        </xdr:cNvPr>
        <xdr:cNvSpPr/>
      </xdr:nvSpPr>
      <xdr:spPr>
        <a:xfrm>
          <a:off x="89647" y="294451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F32ADD47-9B62-4B38-B327-D86A33781AE9}"/>
            </a:ext>
          </a:extLst>
        </xdr:cNvPr>
        <xdr:cNvSpPr/>
      </xdr:nvSpPr>
      <xdr:spPr>
        <a:xfrm>
          <a:off x="941054" y="24892545"/>
          <a:ext cx="9728067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DBD15984-27FE-40EB-98D6-C6DE462342E1}"/>
            </a:ext>
          </a:extLst>
        </xdr:cNvPr>
        <xdr:cNvSpPr/>
      </xdr:nvSpPr>
      <xdr:spPr>
        <a:xfrm>
          <a:off x="132905" y="24892544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F90CCC10-7AEF-4853-9971-EE3220FAF180}"/>
            </a:ext>
          </a:extLst>
        </xdr:cNvPr>
        <xdr:cNvSpPr txBox="1"/>
      </xdr:nvSpPr>
      <xdr:spPr>
        <a:xfrm>
          <a:off x="123827" y="28144556"/>
          <a:ext cx="17994404" cy="48479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EF12A310-33D2-4402-80BD-50296CF08670}"/>
            </a:ext>
          </a:extLst>
        </xdr:cNvPr>
        <xdr:cNvSpPr/>
      </xdr:nvSpPr>
      <xdr:spPr>
        <a:xfrm>
          <a:off x="133371" y="71351236"/>
          <a:ext cx="1784084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5477CBCB-18E9-4428-8ACB-041DCE9F4A87}"/>
            </a:ext>
          </a:extLst>
        </xdr:cNvPr>
        <xdr:cNvSpPr/>
      </xdr:nvSpPr>
      <xdr:spPr>
        <a:xfrm>
          <a:off x="123825" y="717804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BA488678-5B79-416E-AB37-26E197D964D8}"/>
            </a:ext>
          </a:extLst>
        </xdr:cNvPr>
        <xdr:cNvSpPr/>
      </xdr:nvSpPr>
      <xdr:spPr>
        <a:xfrm>
          <a:off x="1404259" y="72361265"/>
          <a:ext cx="5129892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9FA94003-3F78-4192-A3EF-95AFAA4FA620}"/>
            </a:ext>
          </a:extLst>
        </xdr:cNvPr>
        <xdr:cNvSpPr/>
      </xdr:nvSpPr>
      <xdr:spPr>
        <a:xfrm>
          <a:off x="128736" y="72355501"/>
          <a:ext cx="1408977" cy="3405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E1C128AE-01F6-4473-BA28-89982B4AF19D}"/>
            </a:ext>
          </a:extLst>
        </xdr:cNvPr>
        <xdr:cNvSpPr/>
      </xdr:nvSpPr>
      <xdr:spPr>
        <a:xfrm>
          <a:off x="8893548" y="72374536"/>
          <a:ext cx="501983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2026 en relación al año 2025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9B4CCCAB-482C-4532-8D95-853CF7A4759B}"/>
            </a:ext>
          </a:extLst>
        </xdr:cNvPr>
        <xdr:cNvSpPr/>
      </xdr:nvSpPr>
      <xdr:spPr>
        <a:xfrm>
          <a:off x="7870052" y="72370950"/>
          <a:ext cx="1180378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0E262AE9-6F4C-4CE8-861E-E580DD6B3E87}"/>
            </a:ext>
          </a:extLst>
        </xdr:cNvPr>
        <xdr:cNvSpPr/>
      </xdr:nvSpPr>
      <xdr:spPr bwMode="auto">
        <a:xfrm>
          <a:off x="14104341" y="73120992"/>
          <a:ext cx="1505454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700289</xdr:colOff>
      <xdr:row>326</xdr:row>
      <xdr:rowOff>303878</xdr:rowOff>
    </xdr:from>
    <xdr:to>
      <xdr:col>18</xdr:col>
      <xdr:colOff>0</xdr:colOff>
      <xdr:row>331</xdr:row>
      <xdr:rowOff>324970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4E04DCC8-6641-486E-A148-BA5E355CEEE8}"/>
            </a:ext>
          </a:extLst>
        </xdr:cNvPr>
        <xdr:cNvSpPr txBox="1"/>
      </xdr:nvSpPr>
      <xdr:spPr>
        <a:xfrm>
          <a:off x="15749789" y="72674828"/>
          <a:ext cx="2357236" cy="1859417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descenso de 4,9 puntos porcentuales en el periodo de enero a marzo de 2026 frente a lo registrado en el mismo mes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175490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90C76B8-2433-462B-80C0-431FF70F4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31" y="67234"/>
          <a:ext cx="6788062" cy="624287"/>
        </a:xfrm>
        <a:prstGeom prst="rect">
          <a:avLst/>
        </a:prstGeom>
      </xdr:spPr>
    </xdr:pic>
    <xdr:clientData/>
  </xdr:twoCellAnchor>
  <xdr:twoCellAnchor editAs="oneCell">
    <xdr:from>
      <xdr:col>11</xdr:col>
      <xdr:colOff>619125</xdr:colOff>
      <xdr:row>174</xdr:row>
      <xdr:rowOff>23813</xdr:rowOff>
    </xdr:from>
    <xdr:to>
      <xdr:col>17</xdr:col>
      <xdr:colOff>741587</xdr:colOff>
      <xdr:row>206</xdr:row>
      <xdr:rowOff>106229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8DFA6C-E5D1-4B7F-A2DE-D4BEF700ACE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1" r="12482"/>
        <a:stretch>
          <a:fillRect/>
        </a:stretch>
      </xdr:blipFill>
      <xdr:spPr bwMode="auto">
        <a:xfrm>
          <a:off x="11468100" y="37190363"/>
          <a:ext cx="6304187" cy="7858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Marzo%202026%5bActualizado%5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35346</v>
          </cell>
          <cell r="E30">
            <v>7019</v>
          </cell>
        </row>
        <row r="32">
          <cell r="O32">
            <v>7863</v>
          </cell>
        </row>
        <row r="33">
          <cell r="O33">
            <v>7101</v>
          </cell>
        </row>
        <row r="34">
          <cell r="O34">
            <v>24498</v>
          </cell>
        </row>
        <row r="35">
          <cell r="O35">
            <v>2903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30079</v>
          </cell>
          <cell r="E66">
            <v>4586</v>
          </cell>
          <cell r="F66">
            <v>4420</v>
          </cell>
          <cell r="G66">
            <v>3217</v>
          </cell>
          <cell r="H66">
            <v>63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37</v>
          </cell>
          <cell r="O104">
            <v>14</v>
          </cell>
          <cell r="P104">
            <v>61</v>
          </cell>
          <cell r="Q104">
            <v>55</v>
          </cell>
        </row>
        <row r="105">
          <cell r="M105" t="str">
            <v>Psicológica</v>
          </cell>
          <cell r="N105">
            <v>4354</v>
          </cell>
          <cell r="O105">
            <v>2175</v>
          </cell>
          <cell r="P105">
            <v>10795</v>
          </cell>
          <cell r="Q105">
            <v>1769</v>
          </cell>
        </row>
        <row r="106">
          <cell r="M106" t="str">
            <v>Física</v>
          </cell>
          <cell r="N106">
            <v>2079</v>
          </cell>
          <cell r="O106">
            <v>1766</v>
          </cell>
          <cell r="P106">
            <v>10966</v>
          </cell>
          <cell r="Q106">
            <v>1034</v>
          </cell>
        </row>
        <row r="107">
          <cell r="M107" t="str">
            <v>Sexual</v>
          </cell>
          <cell r="N107">
            <v>1393</v>
          </cell>
          <cell r="O107">
            <v>3146</v>
          </cell>
          <cell r="P107">
            <v>2676</v>
          </cell>
          <cell r="Q107">
            <v>45</v>
          </cell>
        </row>
        <row r="212">
          <cell r="M212" t="str">
            <v>Moquegua</v>
          </cell>
          <cell r="N212">
            <v>16</v>
          </cell>
        </row>
        <row r="213">
          <cell r="M213" t="str">
            <v>Tumbes</v>
          </cell>
          <cell r="N213">
            <v>23</v>
          </cell>
        </row>
        <row r="214">
          <cell r="M214" t="str">
            <v>Madre De Dios</v>
          </cell>
          <cell r="N214">
            <v>26</v>
          </cell>
        </row>
        <row r="215">
          <cell r="M215" t="str">
            <v>Pasco</v>
          </cell>
          <cell r="N215">
            <v>28</v>
          </cell>
        </row>
        <row r="216">
          <cell r="M216" t="str">
            <v>Huancavelica</v>
          </cell>
          <cell r="N216">
            <v>38</v>
          </cell>
        </row>
        <row r="217">
          <cell r="M217" t="str">
            <v>Apurimac</v>
          </cell>
          <cell r="N217">
            <v>56</v>
          </cell>
        </row>
        <row r="218">
          <cell r="M218" t="str">
            <v>Tacna</v>
          </cell>
          <cell r="N218">
            <v>57</v>
          </cell>
        </row>
        <row r="219">
          <cell r="M219" t="str">
            <v>Puno</v>
          </cell>
          <cell r="N219">
            <v>65</v>
          </cell>
        </row>
        <row r="220">
          <cell r="M220" t="str">
            <v>Ancash</v>
          </cell>
          <cell r="N220">
            <v>74</v>
          </cell>
        </row>
        <row r="221">
          <cell r="M221" t="str">
            <v>Lambayeque</v>
          </cell>
          <cell r="N221">
            <v>75</v>
          </cell>
        </row>
        <row r="222">
          <cell r="M222" t="str">
            <v>Callao</v>
          </cell>
          <cell r="N222">
            <v>78</v>
          </cell>
        </row>
        <row r="223">
          <cell r="M223" t="str">
            <v>Piura</v>
          </cell>
          <cell r="N223">
            <v>83</v>
          </cell>
        </row>
        <row r="224">
          <cell r="M224" t="str">
            <v>Ucayali</v>
          </cell>
          <cell r="N224">
            <v>84</v>
          </cell>
        </row>
        <row r="225">
          <cell r="M225" t="str">
            <v>Loreto</v>
          </cell>
          <cell r="N225">
            <v>87</v>
          </cell>
        </row>
        <row r="226">
          <cell r="M226" t="str">
            <v>Cajamarca</v>
          </cell>
          <cell r="N226">
            <v>88</v>
          </cell>
        </row>
        <row r="227">
          <cell r="M227" t="str">
            <v>Amazonas</v>
          </cell>
          <cell r="N227">
            <v>89</v>
          </cell>
        </row>
        <row r="228">
          <cell r="M228" t="str">
            <v>Ayacucho</v>
          </cell>
          <cell r="N228">
            <v>95</v>
          </cell>
        </row>
        <row r="229">
          <cell r="M229" t="str">
            <v>Ica</v>
          </cell>
          <cell r="N229">
            <v>119</v>
          </cell>
        </row>
        <row r="230">
          <cell r="M230" t="str">
            <v>La Libertad</v>
          </cell>
          <cell r="N230">
            <v>123</v>
          </cell>
        </row>
        <row r="231">
          <cell r="M231" t="str">
            <v>Huanuco</v>
          </cell>
          <cell r="N231">
            <v>132</v>
          </cell>
        </row>
        <row r="232">
          <cell r="M232" t="str">
            <v>Junin</v>
          </cell>
          <cell r="N232">
            <v>155</v>
          </cell>
        </row>
        <row r="233">
          <cell r="M233" t="str">
            <v>San Martin</v>
          </cell>
          <cell r="N233">
            <v>155</v>
          </cell>
        </row>
        <row r="234">
          <cell r="M234" t="str">
            <v>Arequipa</v>
          </cell>
          <cell r="N234">
            <v>204</v>
          </cell>
        </row>
        <row r="235">
          <cell r="M235" t="str">
            <v>Cusco</v>
          </cell>
          <cell r="N235">
            <v>208</v>
          </cell>
        </row>
        <row r="236">
          <cell r="M236" t="str">
            <v>Lima</v>
          </cell>
          <cell r="N236">
            <v>879</v>
          </cell>
        </row>
        <row r="243">
          <cell r="J243" t="str">
            <v>Madre De Dios</v>
          </cell>
          <cell r="K243">
            <v>5523</v>
          </cell>
        </row>
        <row r="244">
          <cell r="J244" t="str">
            <v>Pasco</v>
          </cell>
          <cell r="K244">
            <v>6025</v>
          </cell>
        </row>
        <row r="245">
          <cell r="J245" t="str">
            <v>Moquegua</v>
          </cell>
          <cell r="K245">
            <v>7034</v>
          </cell>
        </row>
        <row r="246">
          <cell r="J246" t="str">
            <v>Amazonas</v>
          </cell>
          <cell r="K246">
            <v>8425</v>
          </cell>
        </row>
        <row r="247">
          <cell r="J247" t="str">
            <v>Tumbes</v>
          </cell>
          <cell r="K247">
            <v>8472</v>
          </cell>
        </row>
        <row r="248">
          <cell r="J248" t="str">
            <v>Huancavelica</v>
          </cell>
          <cell r="K248">
            <v>11142</v>
          </cell>
        </row>
        <row r="249">
          <cell r="J249" t="str">
            <v>Ucayali</v>
          </cell>
          <cell r="K249">
            <v>11617</v>
          </cell>
        </row>
        <row r="250">
          <cell r="J250" t="str">
            <v>Tacna</v>
          </cell>
          <cell r="K250">
            <v>12344</v>
          </cell>
        </row>
        <row r="251">
          <cell r="J251" t="str">
            <v>Apurimac</v>
          </cell>
          <cell r="K251">
            <v>13228</v>
          </cell>
        </row>
        <row r="252">
          <cell r="J252" t="str">
            <v>Loreto</v>
          </cell>
          <cell r="K252">
            <v>13638</v>
          </cell>
        </row>
        <row r="253">
          <cell r="J253" t="str">
            <v>Cajamarca</v>
          </cell>
          <cell r="K253">
            <v>16132</v>
          </cell>
        </row>
        <row r="254">
          <cell r="J254" t="str">
            <v>Lambayeque</v>
          </cell>
          <cell r="K254">
            <v>16679</v>
          </cell>
        </row>
        <row r="255">
          <cell r="J255" t="str">
            <v>Callao</v>
          </cell>
          <cell r="K255">
            <v>16903</v>
          </cell>
        </row>
        <row r="256">
          <cell r="J256" t="str">
            <v>Puno</v>
          </cell>
          <cell r="K256">
            <v>20348</v>
          </cell>
        </row>
        <row r="257">
          <cell r="J257" t="str">
            <v>Ayacucho</v>
          </cell>
          <cell r="K257">
            <v>22046</v>
          </cell>
        </row>
        <row r="258">
          <cell r="J258" t="str">
            <v>Huanuco</v>
          </cell>
          <cell r="K258">
            <v>22234</v>
          </cell>
        </row>
        <row r="259">
          <cell r="J259" t="str">
            <v>Ica</v>
          </cell>
          <cell r="K259">
            <v>26758</v>
          </cell>
        </row>
        <row r="260">
          <cell r="J260" t="str">
            <v>San Martin</v>
          </cell>
          <cell r="K260">
            <v>28529</v>
          </cell>
        </row>
        <row r="261">
          <cell r="J261" t="str">
            <v>Junin</v>
          </cell>
          <cell r="K261">
            <v>30346</v>
          </cell>
        </row>
        <row r="262">
          <cell r="J262" t="str">
            <v>Piura</v>
          </cell>
          <cell r="K262">
            <v>32388</v>
          </cell>
        </row>
        <row r="263">
          <cell r="J263" t="str">
            <v>La Libertad</v>
          </cell>
          <cell r="K263">
            <v>34510</v>
          </cell>
        </row>
        <row r="264">
          <cell r="J264" t="str">
            <v>Ancash</v>
          </cell>
          <cell r="K264">
            <v>35180</v>
          </cell>
        </row>
        <row r="265">
          <cell r="J265" t="str">
            <v>Cusco</v>
          </cell>
          <cell r="K265">
            <v>45274</v>
          </cell>
        </row>
        <row r="266">
          <cell r="J266" t="str">
            <v>Arequipa</v>
          </cell>
          <cell r="K266">
            <v>68273</v>
          </cell>
        </row>
        <row r="267">
          <cell r="J267" t="str">
            <v>Lima</v>
          </cell>
          <cell r="K267">
            <v>187860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79CF6-2678-48DF-A251-C568B5FBEAB2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/>
  </sheetViews>
  <sheetFormatPr baseColWidth="10" defaultColWidth="13" defaultRowHeight="15" x14ac:dyDescent="0.25"/>
  <cols>
    <col min="1" max="1" width="1.85546875" style="2" customWidth="1"/>
    <col min="2" max="2" width="19" style="2" customWidth="1"/>
    <col min="3" max="3" width="16.140625" style="2" customWidth="1"/>
    <col min="4" max="4" width="17" style="2" customWidth="1"/>
    <col min="5" max="5" width="15.5703125" style="2" customWidth="1"/>
    <col min="6" max="6" width="14.140625" style="2" customWidth="1"/>
    <col min="7" max="7" width="16.7109375" style="2" customWidth="1"/>
    <col min="8" max="8" width="17.5703125" style="2" customWidth="1"/>
    <col min="9" max="9" width="14.7109375" style="2" customWidth="1"/>
    <col min="10" max="10" width="13.85546875" style="2" customWidth="1"/>
    <col min="11" max="11" width="16.140625" style="2" customWidth="1"/>
    <col min="12" max="12" width="18" style="2" customWidth="1"/>
    <col min="13" max="13" width="13.85546875" style="2" customWidth="1"/>
    <col min="14" max="14" width="16.140625" style="2" customWidth="1"/>
    <col min="15" max="15" width="15" style="2" customWidth="1"/>
    <col min="16" max="16" width="15.5703125" style="2" customWidth="1"/>
    <col min="17" max="17" width="14.140625" style="2" customWidth="1"/>
    <col min="18" max="18" width="16.140625" style="2" customWidth="1"/>
    <col min="19" max="19" width="1.28515625" style="2" customWidth="1"/>
    <col min="20" max="16384" width="13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.6" customHeight="1" x14ac:dyDescent="0.25">
      <c r="B18" s="33" t="s">
        <v>10</v>
      </c>
      <c r="C18" s="34">
        <f>SUM(D18:E18)</f>
        <v>13667</v>
      </c>
      <c r="D18" s="35">
        <v>11518</v>
      </c>
      <c r="E18" s="35">
        <v>2149</v>
      </c>
      <c r="F18" s="36"/>
      <c r="G18" s="37"/>
      <c r="M18" s="38" t="s">
        <v>10</v>
      </c>
      <c r="N18" s="34">
        <f>SUM(O18:R18)</f>
        <v>13667</v>
      </c>
      <c r="O18" s="35">
        <v>44</v>
      </c>
      <c r="P18" s="35">
        <v>6247</v>
      </c>
      <c r="Q18" s="35">
        <v>5107</v>
      </c>
      <c r="R18" s="35">
        <v>2269</v>
      </c>
    </row>
    <row r="19" spans="2:19" ht="27.75" customHeight="1" x14ac:dyDescent="0.25">
      <c r="B19" s="33" t="s">
        <v>11</v>
      </c>
      <c r="C19" s="34">
        <f>SUM(D19:E19)</f>
        <v>13476</v>
      </c>
      <c r="D19" s="35">
        <v>11171</v>
      </c>
      <c r="E19" s="35">
        <v>2305</v>
      </c>
      <c r="F19" s="36"/>
      <c r="G19" s="37"/>
      <c r="M19" s="38" t="s">
        <v>11</v>
      </c>
      <c r="N19" s="34">
        <f t="shared" ref="N19:N29" si="0">SUM(O19:R19)</f>
        <v>13476</v>
      </c>
      <c r="O19" s="35">
        <v>51</v>
      </c>
      <c r="P19" s="35">
        <v>6020</v>
      </c>
      <c r="Q19" s="35">
        <v>5010</v>
      </c>
      <c r="R19" s="35">
        <v>2395</v>
      </c>
    </row>
    <row r="20" spans="2:19" ht="27.75" customHeight="1" thickBot="1" x14ac:dyDescent="0.3">
      <c r="B20" s="33" t="s">
        <v>12</v>
      </c>
      <c r="C20" s="34">
        <f t="shared" ref="C20:C29" si="1">SUM(D20:E20)</f>
        <v>15222</v>
      </c>
      <c r="D20" s="35">
        <v>12657</v>
      </c>
      <c r="E20" s="35">
        <v>2565</v>
      </c>
      <c r="F20" s="36"/>
      <c r="G20" s="37"/>
      <c r="M20" s="38" t="s">
        <v>12</v>
      </c>
      <c r="N20" s="34">
        <f t="shared" si="0"/>
        <v>15222</v>
      </c>
      <c r="O20" s="35">
        <v>72</v>
      </c>
      <c r="P20" s="35">
        <v>6826</v>
      </c>
      <c r="Q20" s="35">
        <v>5728</v>
      </c>
      <c r="R20" s="35">
        <v>2596</v>
      </c>
    </row>
    <row r="21" spans="2:19" ht="28.5" hidden="1" customHeight="1" x14ac:dyDescent="0.25">
      <c r="B21" s="33" t="s">
        <v>13</v>
      </c>
      <c r="C21" s="34">
        <f t="shared" si="1"/>
        <v>0</v>
      </c>
      <c r="D21" s="35"/>
      <c r="E21" s="35"/>
      <c r="F21" s="36"/>
      <c r="G21" s="37"/>
      <c r="M21" s="38" t="s">
        <v>13</v>
      </c>
      <c r="N21" s="34">
        <f t="shared" si="0"/>
        <v>0</v>
      </c>
      <c r="O21" s="35"/>
      <c r="P21" s="35"/>
      <c r="Q21" s="35"/>
      <c r="R21" s="35"/>
    </row>
    <row r="22" spans="2:19" ht="28.5" hidden="1" customHeight="1" x14ac:dyDescent="0.25">
      <c r="B22" s="33" t="s">
        <v>14</v>
      </c>
      <c r="C22" s="34">
        <f t="shared" si="1"/>
        <v>0</v>
      </c>
      <c r="D22" s="35"/>
      <c r="E22" s="35"/>
      <c r="F22" s="36"/>
      <c r="G22" s="39"/>
      <c r="M22" s="38" t="s">
        <v>14</v>
      </c>
      <c r="N22" s="34">
        <f t="shared" si="0"/>
        <v>0</v>
      </c>
      <c r="O22" s="35"/>
      <c r="P22" s="35"/>
      <c r="Q22" s="35"/>
      <c r="R22" s="35"/>
    </row>
    <row r="23" spans="2:19" ht="28.5" hidden="1" customHeight="1" x14ac:dyDescent="0.25">
      <c r="B23" s="33" t="s">
        <v>15</v>
      </c>
      <c r="C23" s="34">
        <f t="shared" si="1"/>
        <v>0</v>
      </c>
      <c r="D23" s="35"/>
      <c r="E23" s="35"/>
      <c r="F23" s="36"/>
      <c r="G23" s="40"/>
      <c r="M23" s="41" t="s">
        <v>15</v>
      </c>
      <c r="N23" s="34">
        <f t="shared" si="0"/>
        <v>0</v>
      </c>
      <c r="O23" s="42"/>
      <c r="P23" s="42"/>
      <c r="Q23" s="42"/>
      <c r="R23" s="42"/>
    </row>
    <row r="24" spans="2:19" ht="28.5" hidden="1" customHeight="1" x14ac:dyDescent="0.25">
      <c r="B24" s="33" t="s">
        <v>16</v>
      </c>
      <c r="C24" s="34">
        <f t="shared" si="1"/>
        <v>0</v>
      </c>
      <c r="D24" s="35"/>
      <c r="E24" s="35"/>
      <c r="F24" s="36"/>
      <c r="G24" s="40"/>
      <c r="M24" s="38" t="s">
        <v>16</v>
      </c>
      <c r="N24" s="34">
        <f t="shared" si="0"/>
        <v>0</v>
      </c>
      <c r="O24" s="35"/>
      <c r="P24" s="35"/>
      <c r="Q24" s="35"/>
      <c r="R24" s="35"/>
    </row>
    <row r="25" spans="2:19" ht="28.5" hidden="1" customHeight="1" x14ac:dyDescent="0.25">
      <c r="B25" s="33" t="s">
        <v>17</v>
      </c>
      <c r="C25" s="34">
        <f t="shared" si="1"/>
        <v>0</v>
      </c>
      <c r="D25" s="35"/>
      <c r="E25" s="35"/>
      <c r="F25" s="36"/>
      <c r="G25" s="40"/>
      <c r="M25" s="38" t="s">
        <v>17</v>
      </c>
      <c r="N25" s="34">
        <f t="shared" si="0"/>
        <v>0</v>
      </c>
      <c r="O25" s="35"/>
      <c r="P25" s="35"/>
      <c r="Q25" s="35"/>
      <c r="R25" s="35"/>
    </row>
    <row r="26" spans="2:19" ht="28.5" hidden="1" customHeight="1" x14ac:dyDescent="0.25">
      <c r="B26" s="33" t="s">
        <v>18</v>
      </c>
      <c r="C26" s="34">
        <f t="shared" si="1"/>
        <v>0</v>
      </c>
      <c r="D26" s="35"/>
      <c r="E26" s="35"/>
      <c r="F26" s="36"/>
      <c r="G26" s="40"/>
      <c r="M26" s="38" t="s">
        <v>18</v>
      </c>
      <c r="N26" s="34">
        <f t="shared" si="0"/>
        <v>0</v>
      </c>
      <c r="O26" s="35"/>
      <c r="P26" s="35"/>
      <c r="Q26" s="35"/>
      <c r="R26" s="35"/>
    </row>
    <row r="27" spans="2:19" ht="28.5" hidden="1" customHeight="1" x14ac:dyDescent="0.25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15" hidden="1" customHeight="1" x14ac:dyDescent="0.2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42365</v>
      </c>
      <c r="D30" s="45">
        <f>SUM(D18:D29)</f>
        <v>35346</v>
      </c>
      <c r="E30" s="45">
        <f>SUM(E18:E29)</f>
        <v>7019</v>
      </c>
      <c r="F30" s="40"/>
      <c r="G30" s="46"/>
      <c r="M30" s="47" t="s">
        <v>3</v>
      </c>
      <c r="N30" s="44">
        <f>SUM(N18:N29)</f>
        <v>42365</v>
      </c>
      <c r="O30" s="44">
        <f>SUM(O18:O29)</f>
        <v>167</v>
      </c>
      <c r="P30" s="44">
        <f>SUM(P18:P29)</f>
        <v>19093</v>
      </c>
      <c r="Q30" s="44">
        <f>SUM(Q18:Q29)</f>
        <v>15845</v>
      </c>
      <c r="R30" s="44">
        <f>SUM(R18:R29)</f>
        <v>7260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0.83432078366576179</v>
      </c>
      <c r="E31" s="49">
        <f>E30/$C30</f>
        <v>0.16567921633423816</v>
      </c>
      <c r="F31" s="1"/>
      <c r="M31" s="48" t="s">
        <v>22</v>
      </c>
      <c r="N31" s="50">
        <f>N30/$N30</f>
        <v>1</v>
      </c>
      <c r="O31" s="50">
        <f>O30/$N30</f>
        <v>3.9419331995751211E-3</v>
      </c>
      <c r="P31" s="50">
        <f>P30/$N30</f>
        <v>0.45067862622447774</v>
      </c>
      <c r="Q31" s="50">
        <f>Q30/$N30</f>
        <v>0.37401156615130415</v>
      </c>
      <c r="R31" s="50">
        <f>R30/$N30</f>
        <v>0.17136787442464299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7863</v>
      </c>
      <c r="P32" s="53">
        <f>O32/O$36</f>
        <v>0.18560132184586334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7101</v>
      </c>
      <c r="P33" s="53">
        <f>O33/O$36</f>
        <v>0.1676147763484008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24498</v>
      </c>
      <c r="P34" s="53">
        <f>O34/O$36</f>
        <v>0.57826035642629525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2903</v>
      </c>
      <c r="P35" s="53">
        <f>O35/O$36</f>
        <v>6.8523545379440581E-2</v>
      </c>
      <c r="Q35" s="55"/>
      <c r="R35" s="55"/>
    </row>
    <row r="36" spans="2:18" ht="22.15" customHeight="1" x14ac:dyDescent="0.25">
      <c r="B36" s="38" t="s">
        <v>10</v>
      </c>
      <c r="C36" s="34">
        <f>SUM(D36:K36)</f>
        <v>13667</v>
      </c>
      <c r="D36" s="35">
        <v>809</v>
      </c>
      <c r="E36" s="35">
        <v>1578</v>
      </c>
      <c r="F36" s="35">
        <v>2209</v>
      </c>
      <c r="G36" s="60">
        <v>1802</v>
      </c>
      <c r="H36" s="35">
        <v>2804</v>
      </c>
      <c r="I36" s="35">
        <v>2164</v>
      </c>
      <c r="J36" s="35">
        <v>1385</v>
      </c>
      <c r="K36" s="35">
        <v>916</v>
      </c>
      <c r="L36" s="1"/>
      <c r="M36" s="55"/>
      <c r="N36" s="61" t="s">
        <v>3</v>
      </c>
      <c r="O36" s="52">
        <f>SUM(O32:O35)</f>
        <v>42365</v>
      </c>
      <c r="P36" s="62">
        <f>SUM(P32:P35)</f>
        <v>1</v>
      </c>
      <c r="Q36" s="55"/>
      <c r="R36" s="55"/>
    </row>
    <row r="37" spans="2:18" ht="22.15" customHeight="1" x14ac:dyDescent="0.25">
      <c r="B37" s="38" t="s">
        <v>11</v>
      </c>
      <c r="C37" s="34">
        <f t="shared" ref="C37:C47" si="2">SUM(D37:K37)</f>
        <v>13476</v>
      </c>
      <c r="D37" s="35">
        <v>902</v>
      </c>
      <c r="E37" s="35">
        <v>1662</v>
      </c>
      <c r="F37" s="35">
        <v>2329</v>
      </c>
      <c r="G37" s="35">
        <v>1811</v>
      </c>
      <c r="H37" s="35">
        <v>2588</v>
      </c>
      <c r="I37" s="35">
        <v>2074</v>
      </c>
      <c r="J37" s="35">
        <v>1229</v>
      </c>
      <c r="K37" s="35">
        <v>881</v>
      </c>
      <c r="L37" s="1"/>
      <c r="M37" s="55"/>
      <c r="Q37" s="55"/>
      <c r="R37" s="55"/>
    </row>
    <row r="38" spans="2:18" ht="22.15" customHeight="1" thickBot="1" x14ac:dyDescent="0.3">
      <c r="B38" s="38" t="s">
        <v>12</v>
      </c>
      <c r="C38" s="34">
        <f t="shared" si="2"/>
        <v>15222</v>
      </c>
      <c r="D38" s="35">
        <v>988</v>
      </c>
      <c r="E38" s="35">
        <v>1924</v>
      </c>
      <c r="F38" s="35">
        <v>2563</v>
      </c>
      <c r="G38" s="35">
        <v>1929</v>
      </c>
      <c r="H38" s="35">
        <v>3019</v>
      </c>
      <c r="I38" s="35">
        <v>2280</v>
      </c>
      <c r="J38" s="35">
        <v>1413</v>
      </c>
      <c r="K38" s="35">
        <v>1106</v>
      </c>
      <c r="L38" s="1"/>
      <c r="M38" s="55"/>
      <c r="Q38" s="55"/>
      <c r="R38" s="55"/>
    </row>
    <row r="39" spans="2:18" ht="22.15" hidden="1" customHeight="1" x14ac:dyDescent="0.25">
      <c r="B39" s="38" t="s">
        <v>13</v>
      </c>
      <c r="C39" s="34">
        <f t="shared" si="2"/>
        <v>0</v>
      </c>
      <c r="D39" s="35"/>
      <c r="E39" s="35"/>
      <c r="F39" s="35"/>
      <c r="G39" s="35"/>
      <c r="H39" s="35"/>
      <c r="I39" s="35"/>
      <c r="J39" s="35"/>
      <c r="K39" s="35"/>
      <c r="L39" s="1"/>
      <c r="M39" s="55"/>
      <c r="N39" s="63"/>
      <c r="O39" s="63"/>
      <c r="P39" s="63"/>
      <c r="Q39" s="55"/>
      <c r="R39" s="55"/>
    </row>
    <row r="40" spans="2:18" ht="22.15" hidden="1" customHeight="1" x14ac:dyDescent="0.25">
      <c r="B40" s="38" t="s">
        <v>14</v>
      </c>
      <c r="C40" s="34">
        <f t="shared" si="2"/>
        <v>0</v>
      </c>
      <c r="D40" s="35"/>
      <c r="E40" s="35"/>
      <c r="F40" s="35"/>
      <c r="G40" s="35"/>
      <c r="H40" s="35"/>
      <c r="I40" s="35"/>
      <c r="J40" s="35"/>
      <c r="K40" s="35"/>
      <c r="L40" s="1"/>
      <c r="M40" s="55"/>
      <c r="N40" s="63"/>
      <c r="O40" s="63"/>
      <c r="P40" s="63"/>
      <c r="Q40" s="55"/>
      <c r="R40" s="55"/>
    </row>
    <row r="41" spans="2:18" ht="22.15" hidden="1" customHeight="1" x14ac:dyDescent="0.25">
      <c r="B41" s="38" t="s">
        <v>15</v>
      </c>
      <c r="C41" s="34">
        <f t="shared" si="2"/>
        <v>0</v>
      </c>
      <c r="D41" s="35"/>
      <c r="E41" s="35"/>
      <c r="F41" s="35"/>
      <c r="G41" s="35"/>
      <c r="H41" s="35"/>
      <c r="I41" s="35"/>
      <c r="J41" s="35"/>
      <c r="K41" s="35"/>
      <c r="L41" s="1"/>
      <c r="M41" s="55"/>
      <c r="N41" s="63"/>
      <c r="O41" s="63"/>
      <c r="P41" s="63"/>
      <c r="Q41" s="55"/>
      <c r="R41" s="1"/>
    </row>
    <row r="42" spans="2:18" ht="22.15" hidden="1" customHeight="1" x14ac:dyDescent="0.25">
      <c r="B42" s="41" t="s">
        <v>16</v>
      </c>
      <c r="C42" s="34">
        <f t="shared" si="2"/>
        <v>0</v>
      </c>
      <c r="D42" s="42"/>
      <c r="E42" s="42"/>
      <c r="F42" s="42"/>
      <c r="G42" s="42"/>
      <c r="H42" s="42"/>
      <c r="I42" s="42"/>
      <c r="J42" s="42"/>
      <c r="K42" s="42"/>
      <c r="L42" s="1"/>
      <c r="M42" s="55"/>
      <c r="N42" s="55"/>
      <c r="O42" s="63"/>
      <c r="P42" s="55"/>
      <c r="Q42" s="1"/>
      <c r="R42" s="1"/>
    </row>
    <row r="43" spans="2:18" ht="22.15" hidden="1" customHeight="1" x14ac:dyDescent="0.25">
      <c r="B43" s="38" t="s">
        <v>17</v>
      </c>
      <c r="C43" s="34">
        <f t="shared" si="2"/>
        <v>0</v>
      </c>
      <c r="D43" s="35"/>
      <c r="E43" s="35"/>
      <c r="F43" s="35"/>
      <c r="G43" s="35"/>
      <c r="H43" s="35"/>
      <c r="I43" s="35"/>
      <c r="J43" s="35"/>
      <c r="K43" s="35"/>
      <c r="L43" s="1"/>
      <c r="M43" s="55"/>
      <c r="N43" s="55"/>
      <c r="O43" s="63"/>
      <c r="P43" s="55"/>
      <c r="Q43" s="1"/>
      <c r="R43" s="1"/>
    </row>
    <row r="44" spans="2:18" ht="22.15" hidden="1" customHeight="1" x14ac:dyDescent="0.25">
      <c r="B44" s="38" t="s">
        <v>18</v>
      </c>
      <c r="C44" s="34">
        <f t="shared" si="2"/>
        <v>0</v>
      </c>
      <c r="D44" s="35"/>
      <c r="E44" s="35"/>
      <c r="F44" s="35"/>
      <c r="G44" s="35"/>
      <c r="H44" s="35"/>
      <c r="I44" s="35"/>
      <c r="J44" s="35"/>
      <c r="K44" s="35"/>
      <c r="L44" s="1"/>
      <c r="M44" s="55"/>
      <c r="N44" s="55"/>
      <c r="O44" s="63"/>
      <c r="P44" s="55"/>
      <c r="Q44" s="1"/>
      <c r="R44" s="1"/>
    </row>
    <row r="45" spans="2:18" ht="22.15" hidden="1" customHeight="1" x14ac:dyDescent="0.25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2.15" hidden="1" customHeight="1" x14ac:dyDescent="0.2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2.1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2.15" customHeight="1" x14ac:dyDescent="0.25">
      <c r="B48" s="47" t="s">
        <v>3</v>
      </c>
      <c r="C48" s="44">
        <f t="shared" ref="C48:K48" si="3">SUM(C36:C47)</f>
        <v>42365</v>
      </c>
      <c r="D48" s="44">
        <f t="shared" si="3"/>
        <v>2699</v>
      </c>
      <c r="E48" s="44">
        <f t="shared" si="3"/>
        <v>5164</v>
      </c>
      <c r="F48" s="44">
        <f t="shared" si="3"/>
        <v>7101</v>
      </c>
      <c r="G48" s="44">
        <f t="shared" si="3"/>
        <v>5542</v>
      </c>
      <c r="H48" s="44">
        <f t="shared" si="3"/>
        <v>8411</v>
      </c>
      <c r="I48" s="44">
        <f t="shared" si="3"/>
        <v>6518</v>
      </c>
      <c r="J48" s="44">
        <f t="shared" si="3"/>
        <v>4027</v>
      </c>
      <c r="K48" s="44">
        <f t="shared" si="3"/>
        <v>2903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6.3708249734450606E-2</v>
      </c>
      <c r="E49" s="50">
        <f t="shared" si="4"/>
        <v>0.12189307211141272</v>
      </c>
      <c r="F49" s="50">
        <f t="shared" si="4"/>
        <v>0.1676147763484008</v>
      </c>
      <c r="G49" s="50">
        <f t="shared" si="4"/>
        <v>0.13081553168889412</v>
      </c>
      <c r="H49" s="50">
        <f t="shared" si="4"/>
        <v>0.19853652779416972</v>
      </c>
      <c r="I49" s="50">
        <f t="shared" si="4"/>
        <v>0.15385341673551281</v>
      </c>
      <c r="J49" s="50">
        <f t="shared" si="4"/>
        <v>9.5054880207718642E-2</v>
      </c>
      <c r="K49" s="50">
        <f t="shared" si="4"/>
        <v>6.8523545379440581E-2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15" customHeight="1" x14ac:dyDescent="0.25">
      <c r="B54" s="38" t="s">
        <v>10</v>
      </c>
      <c r="C54" s="34">
        <f>SUM(D54:H54)</f>
        <v>13667</v>
      </c>
      <c r="D54" s="35">
        <v>9821</v>
      </c>
      <c r="E54" s="35">
        <v>1416</v>
      </c>
      <c r="F54" s="35">
        <v>1413</v>
      </c>
      <c r="G54" s="35">
        <v>1001</v>
      </c>
      <c r="H54" s="35">
        <v>16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2.15" customHeight="1" x14ac:dyDescent="0.25">
      <c r="B55" s="38" t="s">
        <v>11</v>
      </c>
      <c r="C55" s="34">
        <f t="shared" ref="C55:C65" si="5">SUM(D55:H55)</f>
        <v>13476</v>
      </c>
      <c r="D55" s="35">
        <v>9534</v>
      </c>
      <c r="E55" s="35">
        <v>1483</v>
      </c>
      <c r="F55" s="35">
        <v>1420</v>
      </c>
      <c r="G55" s="35">
        <v>1023</v>
      </c>
      <c r="H55" s="35">
        <v>16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2.15" customHeight="1" thickBot="1" x14ac:dyDescent="0.3">
      <c r="B56" s="38" t="s">
        <v>12</v>
      </c>
      <c r="C56" s="34">
        <f t="shared" si="5"/>
        <v>15222</v>
      </c>
      <c r="D56" s="35">
        <v>10724</v>
      </c>
      <c r="E56" s="35">
        <v>1687</v>
      </c>
      <c r="F56" s="35">
        <v>1587</v>
      </c>
      <c r="G56" s="35">
        <v>1193</v>
      </c>
      <c r="H56" s="35">
        <v>31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2.15" hidden="1" customHeight="1" x14ac:dyDescent="0.25">
      <c r="B57" s="38" t="s">
        <v>13</v>
      </c>
      <c r="C57" s="34">
        <f t="shared" si="5"/>
        <v>0</v>
      </c>
      <c r="D57" s="35"/>
      <c r="E57" s="35"/>
      <c r="F57" s="35"/>
      <c r="G57" s="35"/>
      <c r="H57" s="35"/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2.15" hidden="1" customHeight="1" x14ac:dyDescent="0.25">
      <c r="B58" s="38" t="s">
        <v>14</v>
      </c>
      <c r="C58" s="34">
        <f t="shared" si="5"/>
        <v>0</v>
      </c>
      <c r="D58" s="35"/>
      <c r="E58" s="35"/>
      <c r="F58" s="35"/>
      <c r="G58" s="35"/>
      <c r="H58" s="35"/>
      <c r="I58" s="40"/>
      <c r="J58" s="75"/>
      <c r="M58" s="75"/>
      <c r="N58" s="75"/>
      <c r="O58" s="78"/>
      <c r="P58" s="36"/>
      <c r="Q58" s="75"/>
      <c r="R58" s="75"/>
    </row>
    <row r="59" spans="2:18" ht="22.15" hidden="1" customHeight="1" x14ac:dyDescent="0.25">
      <c r="B59" s="38" t="s">
        <v>15</v>
      </c>
      <c r="C59" s="34">
        <f t="shared" si="5"/>
        <v>0</v>
      </c>
      <c r="D59" s="35"/>
      <c r="E59" s="35"/>
      <c r="F59" s="35"/>
      <c r="G59" s="35"/>
      <c r="H59" s="35"/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2.15" hidden="1" customHeight="1" x14ac:dyDescent="0.25">
      <c r="B60" s="38" t="s">
        <v>16</v>
      </c>
      <c r="C60" s="34">
        <f t="shared" si="5"/>
        <v>0</v>
      </c>
      <c r="D60" s="35"/>
      <c r="E60" s="35"/>
      <c r="F60" s="35"/>
      <c r="G60" s="35"/>
      <c r="H60" s="35"/>
      <c r="I60" s="40"/>
      <c r="J60" s="75"/>
      <c r="N60" s="75"/>
      <c r="O60" s="78"/>
      <c r="P60" s="36"/>
      <c r="Q60" s="75"/>
      <c r="R60" s="75"/>
    </row>
    <row r="61" spans="2:18" ht="22.15" hidden="1" customHeight="1" x14ac:dyDescent="0.25">
      <c r="B61" s="38" t="s">
        <v>17</v>
      </c>
      <c r="C61" s="34">
        <f t="shared" si="5"/>
        <v>0</v>
      </c>
      <c r="D61" s="42"/>
      <c r="E61" s="42"/>
      <c r="F61" s="42"/>
      <c r="G61" s="42"/>
      <c r="H61" s="42"/>
      <c r="I61" s="40"/>
      <c r="J61" s="75"/>
      <c r="N61" s="75"/>
      <c r="O61" s="78"/>
      <c r="P61" s="36"/>
      <c r="Q61" s="75"/>
      <c r="R61" s="75"/>
    </row>
    <row r="62" spans="2:18" ht="22.15" hidden="1" customHeight="1" x14ac:dyDescent="0.25">
      <c r="B62" s="38" t="s">
        <v>18</v>
      </c>
      <c r="C62" s="34">
        <f t="shared" si="5"/>
        <v>0</v>
      </c>
      <c r="D62" s="35"/>
      <c r="E62" s="35"/>
      <c r="F62" s="35"/>
      <c r="G62" s="35"/>
      <c r="H62" s="35"/>
      <c r="I62" s="40"/>
      <c r="J62" s="75"/>
      <c r="N62" s="75"/>
      <c r="O62" s="78"/>
      <c r="P62" s="36"/>
      <c r="Q62" s="75"/>
      <c r="R62" s="75"/>
    </row>
    <row r="63" spans="2:18" ht="22.15" hidden="1" customHeight="1" x14ac:dyDescent="0.25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2.15" hidden="1" customHeight="1" x14ac:dyDescent="0.2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2.1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2.15" customHeight="1" x14ac:dyDescent="0.25">
      <c r="B66" s="43" t="s">
        <v>3</v>
      </c>
      <c r="C66" s="44">
        <f t="shared" ref="C66:H66" si="6">SUM(C54:C65)</f>
        <v>42365</v>
      </c>
      <c r="D66" s="79">
        <f t="shared" si="6"/>
        <v>30079</v>
      </c>
      <c r="E66" s="79">
        <f t="shared" si="6"/>
        <v>4586</v>
      </c>
      <c r="F66" s="79">
        <f t="shared" si="6"/>
        <v>4420</v>
      </c>
      <c r="G66" s="79">
        <f t="shared" si="6"/>
        <v>3217</v>
      </c>
      <c r="H66" s="79">
        <f t="shared" si="6"/>
        <v>63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0.70999645934143751</v>
      </c>
      <c r="E67" s="50">
        <f t="shared" si="7"/>
        <v>0.10824973445060782</v>
      </c>
      <c r="F67" s="50">
        <f t="shared" si="7"/>
        <v>0.10433140564144931</v>
      </c>
      <c r="G67" s="50">
        <f t="shared" si="7"/>
        <v>7.593532397025847E-2</v>
      </c>
      <c r="H67" s="50">
        <f t="shared" si="7"/>
        <v>1.4870765962469018E-3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2.15" customHeight="1" x14ac:dyDescent="0.25">
      <c r="B79" s="41" t="s">
        <v>10</v>
      </c>
      <c r="C79" s="99">
        <f>SUM(D79:F79)</f>
        <v>133</v>
      </c>
      <c r="D79" s="42">
        <v>55</v>
      </c>
      <c r="E79" s="42">
        <v>31</v>
      </c>
      <c r="F79" s="42">
        <v>47</v>
      </c>
      <c r="G79" s="99">
        <f>SUM(H79:J79)</f>
        <v>972</v>
      </c>
      <c r="H79" s="42">
        <v>595</v>
      </c>
      <c r="I79" s="42">
        <v>370</v>
      </c>
      <c r="J79" s="42">
        <v>7</v>
      </c>
      <c r="K79" s="99">
        <f>SUM(L79:N79)</f>
        <v>9</v>
      </c>
      <c r="L79" s="42">
        <v>1</v>
      </c>
      <c r="M79" s="42">
        <v>8</v>
      </c>
      <c r="N79" s="42">
        <v>0</v>
      </c>
      <c r="O79" s="99">
        <f>SUM(P79:R79)</f>
        <v>41</v>
      </c>
      <c r="P79" s="42">
        <v>14</v>
      </c>
      <c r="Q79" s="42">
        <v>27</v>
      </c>
      <c r="R79" s="42">
        <v>0</v>
      </c>
    </row>
    <row r="80" spans="2:18" ht="22.15" customHeight="1" x14ac:dyDescent="0.25">
      <c r="B80" s="41" t="s">
        <v>11</v>
      </c>
      <c r="C80" s="99">
        <f>SUM(D80:F80)</f>
        <v>140</v>
      </c>
      <c r="D80" s="42">
        <v>59</v>
      </c>
      <c r="E80" s="42">
        <v>22</v>
      </c>
      <c r="F80" s="42">
        <v>59</v>
      </c>
      <c r="G80" s="99">
        <f>SUM(H80:J80)</f>
        <v>996</v>
      </c>
      <c r="H80" s="42">
        <v>670</v>
      </c>
      <c r="I80" s="42">
        <v>319</v>
      </c>
      <c r="J80" s="42">
        <v>7</v>
      </c>
      <c r="K80" s="99">
        <f>SUM(L80:N80)</f>
        <v>21</v>
      </c>
      <c r="L80" s="42">
        <v>6</v>
      </c>
      <c r="M80" s="42">
        <v>15</v>
      </c>
      <c r="N80" s="42">
        <v>0</v>
      </c>
      <c r="O80" s="99">
        <f>SUM(P80:R80)</f>
        <v>31</v>
      </c>
      <c r="P80" s="42">
        <v>12</v>
      </c>
      <c r="Q80" s="42">
        <v>19</v>
      </c>
      <c r="R80" s="42">
        <v>0</v>
      </c>
    </row>
    <row r="81" spans="2:18" ht="22.15" customHeight="1" thickBot="1" x14ac:dyDescent="0.3">
      <c r="B81" s="41" t="s">
        <v>12</v>
      </c>
      <c r="C81" s="99">
        <f>SUM(D81:F81)</f>
        <v>216</v>
      </c>
      <c r="D81" s="42">
        <v>117</v>
      </c>
      <c r="E81" s="42">
        <v>36</v>
      </c>
      <c r="F81" s="42">
        <v>63</v>
      </c>
      <c r="G81" s="99">
        <f>SUM(H81:J81)</f>
        <v>1069</v>
      </c>
      <c r="H81" s="42">
        <v>649</v>
      </c>
      <c r="I81" s="42">
        <v>413</v>
      </c>
      <c r="J81" s="42">
        <v>7</v>
      </c>
      <c r="K81" s="99">
        <f>SUM(L81:N81)</f>
        <v>7</v>
      </c>
      <c r="L81" s="42">
        <v>4</v>
      </c>
      <c r="M81" s="42">
        <v>3</v>
      </c>
      <c r="N81" s="42">
        <v>0</v>
      </c>
      <c r="O81" s="99">
        <f>SUM(P81:R81)</f>
        <v>37</v>
      </c>
      <c r="P81" s="42">
        <v>15</v>
      </c>
      <c r="Q81" s="42">
        <v>21</v>
      </c>
      <c r="R81" s="42">
        <v>1</v>
      </c>
    </row>
    <row r="82" spans="2:18" ht="22.15" hidden="1" customHeight="1" x14ac:dyDescent="0.25">
      <c r="B82" s="41" t="s">
        <v>13</v>
      </c>
      <c r="C82" s="99">
        <f>SUM(D82:F82)</f>
        <v>0</v>
      </c>
      <c r="D82" s="42"/>
      <c r="E82" s="42"/>
      <c r="F82" s="42"/>
      <c r="G82" s="99">
        <f>SUM(H82:J82)</f>
        <v>0</v>
      </c>
      <c r="H82" s="42"/>
      <c r="I82" s="42"/>
      <c r="J82" s="42"/>
      <c r="K82" s="99">
        <f>SUM(L82:N82)</f>
        <v>0</v>
      </c>
      <c r="L82" s="42"/>
      <c r="M82" s="42"/>
      <c r="N82" s="42"/>
      <c r="O82" s="99">
        <f>SUM(P82:R82)</f>
        <v>0</v>
      </c>
      <c r="P82" s="42"/>
      <c r="Q82" s="42"/>
      <c r="R82" s="42"/>
    </row>
    <row r="83" spans="2:18" ht="22.15" hidden="1" customHeight="1" x14ac:dyDescent="0.25">
      <c r="B83" s="41" t="s">
        <v>14</v>
      </c>
      <c r="C83" s="99">
        <f>SUM(D83:F83)</f>
        <v>0</v>
      </c>
      <c r="D83" s="42"/>
      <c r="E83" s="42"/>
      <c r="F83" s="42"/>
      <c r="G83" s="99">
        <f>SUM(H83:J83)</f>
        <v>0</v>
      </c>
      <c r="H83" s="42"/>
      <c r="I83" s="42"/>
      <c r="J83" s="42"/>
      <c r="K83" s="99">
        <f>SUM(L83:N83)</f>
        <v>0</v>
      </c>
      <c r="L83" s="42"/>
      <c r="M83" s="42"/>
      <c r="N83" s="42"/>
      <c r="O83" s="99">
        <f>SUM(P83:R83)</f>
        <v>0</v>
      </c>
      <c r="P83" s="42"/>
      <c r="Q83" s="42"/>
      <c r="R83" s="42"/>
    </row>
    <row r="84" spans="2:18" ht="22.15" hidden="1" customHeight="1" x14ac:dyDescent="0.25">
      <c r="B84" s="41" t="s">
        <v>15</v>
      </c>
      <c r="C84" s="99">
        <f t="shared" ref="C84:C89" si="8">SUM(D84:F84)</f>
        <v>0</v>
      </c>
      <c r="D84" s="42"/>
      <c r="E84" s="42"/>
      <c r="F84" s="42"/>
      <c r="G84" s="99">
        <f t="shared" ref="G84:G89" si="9">SUM(H84:J84)</f>
        <v>0</v>
      </c>
      <c r="H84" s="42"/>
      <c r="I84" s="42"/>
      <c r="J84" s="42"/>
      <c r="K84" s="99">
        <f t="shared" ref="K84:K89" si="10">SUM(L84:N84)</f>
        <v>0</v>
      </c>
      <c r="L84" s="42"/>
      <c r="M84" s="42"/>
      <c r="N84" s="42"/>
      <c r="O84" s="99">
        <f t="shared" ref="O84:O89" si="11">SUM(P84:R84)</f>
        <v>0</v>
      </c>
      <c r="P84" s="42"/>
      <c r="Q84" s="42"/>
      <c r="R84" s="42"/>
    </row>
    <row r="85" spans="2:18" ht="22.15" hidden="1" customHeight="1" x14ac:dyDescent="0.25">
      <c r="B85" s="41" t="s">
        <v>16</v>
      </c>
      <c r="C85" s="99">
        <f t="shared" si="8"/>
        <v>0</v>
      </c>
      <c r="D85" s="42"/>
      <c r="E85" s="42"/>
      <c r="F85" s="42"/>
      <c r="G85" s="99">
        <f t="shared" si="9"/>
        <v>0</v>
      </c>
      <c r="H85" s="42"/>
      <c r="I85" s="42"/>
      <c r="J85" s="42"/>
      <c r="K85" s="99">
        <f t="shared" si="10"/>
        <v>0</v>
      </c>
      <c r="L85" s="42"/>
      <c r="M85" s="42"/>
      <c r="N85" s="42"/>
      <c r="O85" s="99">
        <f t="shared" si="11"/>
        <v>0</v>
      </c>
      <c r="P85" s="42"/>
      <c r="Q85" s="42"/>
      <c r="R85" s="42"/>
    </row>
    <row r="86" spans="2:18" ht="22.15" hidden="1" customHeight="1" x14ac:dyDescent="0.25">
      <c r="B86" s="41" t="s">
        <v>17</v>
      </c>
      <c r="C86" s="99">
        <f t="shared" si="8"/>
        <v>0</v>
      </c>
      <c r="D86" s="42"/>
      <c r="E86" s="42"/>
      <c r="F86" s="42"/>
      <c r="G86" s="99">
        <f t="shared" si="9"/>
        <v>0</v>
      </c>
      <c r="H86" s="42"/>
      <c r="I86" s="42"/>
      <c r="J86" s="42"/>
      <c r="K86" s="99">
        <f t="shared" si="10"/>
        <v>0</v>
      </c>
      <c r="L86" s="42"/>
      <c r="M86" s="42"/>
      <c r="N86" s="42"/>
      <c r="O86" s="99">
        <f t="shared" si="11"/>
        <v>0</v>
      </c>
      <c r="P86" s="42"/>
      <c r="Q86" s="42"/>
      <c r="R86" s="42"/>
    </row>
    <row r="87" spans="2:18" ht="22.15" hidden="1" customHeight="1" x14ac:dyDescent="0.25">
      <c r="B87" s="41" t="s">
        <v>18</v>
      </c>
      <c r="C87" s="99">
        <f t="shared" si="8"/>
        <v>0</v>
      </c>
      <c r="D87" s="42"/>
      <c r="E87" s="42"/>
      <c r="F87" s="42"/>
      <c r="G87" s="99">
        <f t="shared" si="9"/>
        <v>0</v>
      </c>
      <c r="H87" s="42"/>
      <c r="I87" s="42"/>
      <c r="J87" s="42"/>
      <c r="K87" s="99">
        <f t="shared" si="10"/>
        <v>0</v>
      </c>
      <c r="L87" s="42"/>
      <c r="M87" s="42"/>
      <c r="N87" s="42"/>
      <c r="O87" s="99">
        <f t="shared" si="11"/>
        <v>0</v>
      </c>
      <c r="P87" s="42"/>
      <c r="Q87" s="42"/>
      <c r="R87" s="42"/>
    </row>
    <row r="88" spans="2:18" ht="22.15" hidden="1" customHeight="1" x14ac:dyDescent="0.25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2.15" hidden="1" customHeight="1" x14ac:dyDescent="0.2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2.15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2.15" customHeight="1" x14ac:dyDescent="0.25">
      <c r="B91" s="103" t="s">
        <v>3</v>
      </c>
      <c r="C91" s="104">
        <f>SUM(C79:C90)</f>
        <v>489</v>
      </c>
      <c r="D91" s="105">
        <f t="shared" ref="D91:R91" si="12">SUM(D79:D90)</f>
        <v>231</v>
      </c>
      <c r="E91" s="105">
        <f t="shared" si="12"/>
        <v>89</v>
      </c>
      <c r="F91" s="105">
        <f t="shared" si="12"/>
        <v>169</v>
      </c>
      <c r="G91" s="104">
        <f t="shared" si="12"/>
        <v>3037</v>
      </c>
      <c r="H91" s="105">
        <f t="shared" si="12"/>
        <v>1914</v>
      </c>
      <c r="I91" s="105">
        <f t="shared" si="12"/>
        <v>1102</v>
      </c>
      <c r="J91" s="105">
        <f t="shared" si="12"/>
        <v>21</v>
      </c>
      <c r="K91" s="104">
        <f t="shared" si="12"/>
        <v>37</v>
      </c>
      <c r="L91" s="105">
        <f t="shared" si="12"/>
        <v>11</v>
      </c>
      <c r="M91" s="105">
        <f t="shared" si="12"/>
        <v>26</v>
      </c>
      <c r="N91" s="105">
        <f t="shared" si="12"/>
        <v>0</v>
      </c>
      <c r="O91" s="104">
        <f t="shared" si="12"/>
        <v>109</v>
      </c>
      <c r="P91" s="105">
        <f t="shared" si="12"/>
        <v>41</v>
      </c>
      <c r="Q91" s="105">
        <f t="shared" si="12"/>
        <v>67</v>
      </c>
      <c r="R91" s="105">
        <f t="shared" si="12"/>
        <v>1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0.47239263803680981</v>
      </c>
      <c r="E92" s="49">
        <f t="shared" ref="E92:F92" si="13">E91/$C$91</f>
        <v>0.18200408997955012</v>
      </c>
      <c r="F92" s="49">
        <f t="shared" si="13"/>
        <v>0.3456032719836401</v>
      </c>
      <c r="G92" s="49">
        <f>SUM(H92:J92)</f>
        <v>1</v>
      </c>
      <c r="H92" s="49">
        <f>H91/$G$91</f>
        <v>0.63022719789265724</v>
      </c>
      <c r="I92" s="49">
        <f t="shared" ref="I92:J92" si="14">I91/$G$91</f>
        <v>0.36285808363516631</v>
      </c>
      <c r="J92" s="49">
        <f t="shared" si="14"/>
        <v>6.91471847217649E-3</v>
      </c>
      <c r="K92" s="49">
        <f>SUM(L92:N92)</f>
        <v>1</v>
      </c>
      <c r="L92" s="49">
        <f>L91/$K$91</f>
        <v>0.29729729729729731</v>
      </c>
      <c r="M92" s="49">
        <f t="shared" ref="M92:N92" si="15">M91/$K$91</f>
        <v>0.70270270270270274</v>
      </c>
      <c r="N92" s="49">
        <f t="shared" si="15"/>
        <v>0</v>
      </c>
      <c r="O92" s="49">
        <f>SUM(P92:R92)</f>
        <v>1</v>
      </c>
      <c r="P92" s="49">
        <f>P91/$O$91</f>
        <v>0.37614678899082571</v>
      </c>
      <c r="Q92" s="49">
        <f t="shared" ref="Q92:R92" si="16">Q91/$O$91</f>
        <v>0.61467889908256879</v>
      </c>
      <c r="R92" s="49">
        <f t="shared" si="16"/>
        <v>9.1743119266055051E-3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167</v>
      </c>
      <c r="D104" s="35">
        <v>17</v>
      </c>
      <c r="E104" s="35">
        <v>20</v>
      </c>
      <c r="F104" s="35">
        <v>14</v>
      </c>
      <c r="G104" s="35">
        <v>6</v>
      </c>
      <c r="H104" s="35">
        <v>19</v>
      </c>
      <c r="I104" s="35">
        <v>19</v>
      </c>
      <c r="J104" s="60">
        <v>17</v>
      </c>
      <c r="K104" s="35">
        <v>55</v>
      </c>
      <c r="L104" s="1"/>
      <c r="M104" s="111" t="s">
        <v>48</v>
      </c>
      <c r="N104" s="113">
        <f>SUM(D104:E104)</f>
        <v>37</v>
      </c>
      <c r="O104" s="113">
        <f>+F104</f>
        <v>14</v>
      </c>
      <c r="P104" s="113">
        <f>SUM(G104:J104)</f>
        <v>61</v>
      </c>
      <c r="Q104" s="113">
        <f>+K104</f>
        <v>55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19093</v>
      </c>
      <c r="D105" s="35">
        <v>1707</v>
      </c>
      <c r="E105" s="35">
        <v>2647</v>
      </c>
      <c r="F105" s="35">
        <v>2175</v>
      </c>
      <c r="G105" s="35">
        <v>1560</v>
      </c>
      <c r="H105" s="35">
        <v>3572</v>
      </c>
      <c r="I105" s="35">
        <v>3377</v>
      </c>
      <c r="J105" s="35">
        <v>2286</v>
      </c>
      <c r="K105" s="35">
        <v>1769</v>
      </c>
      <c r="L105" s="1"/>
      <c r="M105" s="111" t="s">
        <v>7</v>
      </c>
      <c r="N105" s="113">
        <f>SUM(D105:E105)</f>
        <v>4354</v>
      </c>
      <c r="O105" s="113">
        <f>+F105</f>
        <v>2175</v>
      </c>
      <c r="P105" s="113">
        <f>SUM(G105:J105)</f>
        <v>10795</v>
      </c>
      <c r="Q105" s="113">
        <f>+K105</f>
        <v>1769</v>
      </c>
      <c r="R105" s="111"/>
    </row>
    <row r="106" spans="2:18" ht="24" customHeight="1" x14ac:dyDescent="0.25">
      <c r="B106" s="38" t="s">
        <v>8</v>
      </c>
      <c r="C106" s="34">
        <f t="shared" si="17"/>
        <v>15845</v>
      </c>
      <c r="D106" s="35">
        <v>705</v>
      </c>
      <c r="E106" s="35">
        <v>1374</v>
      </c>
      <c r="F106" s="35">
        <v>1766</v>
      </c>
      <c r="G106" s="35">
        <v>2711</v>
      </c>
      <c r="H106" s="35">
        <v>4001</v>
      </c>
      <c r="I106" s="35">
        <v>2725</v>
      </c>
      <c r="J106" s="35">
        <v>1529</v>
      </c>
      <c r="K106" s="35">
        <v>1034</v>
      </c>
      <c r="L106" s="1"/>
      <c r="M106" s="111" t="s">
        <v>8</v>
      </c>
      <c r="N106" s="113">
        <f>SUM(D106:E106)</f>
        <v>2079</v>
      </c>
      <c r="O106" s="113">
        <f>+F106</f>
        <v>1766</v>
      </c>
      <c r="P106" s="113">
        <f>SUM(G106:J106)</f>
        <v>10966</v>
      </c>
      <c r="Q106" s="113">
        <f>+K106</f>
        <v>1034</v>
      </c>
      <c r="R106" s="111"/>
    </row>
    <row r="107" spans="2:18" ht="24" customHeight="1" thickBot="1" x14ac:dyDescent="0.3">
      <c r="B107" s="100" t="s">
        <v>9</v>
      </c>
      <c r="C107" s="101">
        <f>SUM(D107:K107)</f>
        <v>7260</v>
      </c>
      <c r="D107" s="102">
        <v>270</v>
      </c>
      <c r="E107" s="102">
        <v>1123</v>
      </c>
      <c r="F107" s="102">
        <v>3146</v>
      </c>
      <c r="G107" s="102">
        <v>1265</v>
      </c>
      <c r="H107" s="102">
        <v>819</v>
      </c>
      <c r="I107" s="102">
        <v>397</v>
      </c>
      <c r="J107" s="102">
        <v>195</v>
      </c>
      <c r="K107" s="102">
        <v>45</v>
      </c>
      <c r="L107" s="1"/>
      <c r="M107" s="111" t="s">
        <v>9</v>
      </c>
      <c r="N107" s="113">
        <f>SUM(D107:E107)</f>
        <v>1393</v>
      </c>
      <c r="O107" s="113">
        <f>+F107</f>
        <v>3146</v>
      </c>
      <c r="P107" s="113">
        <f>SUM(G107:J107)</f>
        <v>2676</v>
      </c>
      <c r="Q107" s="113">
        <f>+K107</f>
        <v>45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42365</v>
      </c>
      <c r="D108" s="116">
        <f t="shared" si="18"/>
        <v>2699</v>
      </c>
      <c r="E108" s="116">
        <f t="shared" si="18"/>
        <v>5164</v>
      </c>
      <c r="F108" s="116">
        <f t="shared" si="18"/>
        <v>7101</v>
      </c>
      <c r="G108" s="116">
        <f t="shared" si="18"/>
        <v>5542</v>
      </c>
      <c r="H108" s="116">
        <f t="shared" si="18"/>
        <v>8411</v>
      </c>
      <c r="I108" s="116">
        <f t="shared" si="18"/>
        <v>6518</v>
      </c>
      <c r="J108" s="116">
        <f t="shared" si="18"/>
        <v>4027</v>
      </c>
      <c r="K108" s="116">
        <f t="shared" si="18"/>
        <v>2903</v>
      </c>
      <c r="L108" s="1"/>
      <c r="M108" s="117"/>
      <c r="N108" s="113">
        <f>SUM(N104:N107)</f>
        <v>7863</v>
      </c>
      <c r="O108" s="113">
        <f t="shared" ref="O108:Q108" si="19">SUM(O104:O107)</f>
        <v>7101</v>
      </c>
      <c r="P108" s="113">
        <f t="shared" si="19"/>
        <v>24498</v>
      </c>
      <c r="Q108" s="113">
        <f t="shared" si="19"/>
        <v>2903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6.3708249734450606E-2</v>
      </c>
      <c r="E109" s="50">
        <f t="shared" si="20"/>
        <v>0.12189307211141272</v>
      </c>
      <c r="F109" s="50">
        <f t="shared" si="20"/>
        <v>0.1676147763484008</v>
      </c>
      <c r="G109" s="50">
        <f>G108/$C108</f>
        <v>0.13081553168889412</v>
      </c>
      <c r="H109" s="50">
        <f>H108/$C108</f>
        <v>0.19853652779416972</v>
      </c>
      <c r="I109" s="50">
        <f>I108/$C108</f>
        <v>0.15385341673551281</v>
      </c>
      <c r="J109" s="50">
        <f>J108/$C108</f>
        <v>9.5054880207718642E-2</v>
      </c>
      <c r="K109" s="50">
        <f>K108/$C108</f>
        <v>6.8523545379440581E-2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130</v>
      </c>
      <c r="D115" s="35">
        <v>15</v>
      </c>
      <c r="E115" s="35">
        <v>4</v>
      </c>
      <c r="F115" s="35">
        <v>1</v>
      </c>
      <c r="G115" s="35">
        <v>0</v>
      </c>
      <c r="H115" s="35">
        <v>0</v>
      </c>
      <c r="I115" s="35">
        <v>0</v>
      </c>
      <c r="J115" s="35">
        <v>109</v>
      </c>
      <c r="K115" s="35">
        <v>0</v>
      </c>
      <c r="L115" s="35">
        <v>1</v>
      </c>
      <c r="M115" s="124"/>
      <c r="O115" s="38" t="s">
        <v>6</v>
      </c>
      <c r="P115" s="34">
        <f>SUM(Q115:R115)</f>
        <v>167</v>
      </c>
      <c r="Q115" s="35">
        <v>121</v>
      </c>
      <c r="R115" s="35">
        <v>46</v>
      </c>
    </row>
    <row r="116" spans="2:18" ht="23.25" customHeight="1" x14ac:dyDescent="0.25">
      <c r="B116" s="38" t="s">
        <v>7</v>
      </c>
      <c r="C116" s="34">
        <f t="shared" ref="C116:C117" si="21">SUM(D116:L116)</f>
        <v>14739</v>
      </c>
      <c r="D116" s="35">
        <v>1424</v>
      </c>
      <c r="E116" s="35">
        <v>150</v>
      </c>
      <c r="F116" s="35">
        <v>41</v>
      </c>
      <c r="G116" s="35">
        <v>0</v>
      </c>
      <c r="H116" s="35">
        <v>28</v>
      </c>
      <c r="I116" s="35">
        <v>281</v>
      </c>
      <c r="J116" s="35">
        <v>12544</v>
      </c>
      <c r="K116" s="35">
        <v>6</v>
      </c>
      <c r="L116" s="35">
        <v>265</v>
      </c>
      <c r="M116" s="125"/>
      <c r="O116" s="38" t="s">
        <v>7</v>
      </c>
      <c r="P116" s="34">
        <f t="shared" ref="P116:P117" si="22">SUM(Q116:R116)</f>
        <v>19093</v>
      </c>
      <c r="Q116" s="35">
        <v>15041</v>
      </c>
      <c r="R116" s="35">
        <v>4052</v>
      </c>
    </row>
    <row r="117" spans="2:18" ht="23.25" customHeight="1" x14ac:dyDescent="0.25">
      <c r="B117" s="38" t="s">
        <v>8</v>
      </c>
      <c r="C117" s="34">
        <f t="shared" si="21"/>
        <v>13766</v>
      </c>
      <c r="D117" s="35">
        <v>1369</v>
      </c>
      <c r="E117" s="35">
        <v>241</v>
      </c>
      <c r="F117" s="35">
        <v>103</v>
      </c>
      <c r="G117" s="35">
        <v>0</v>
      </c>
      <c r="H117" s="35">
        <v>24</v>
      </c>
      <c r="I117" s="35">
        <v>213</v>
      </c>
      <c r="J117" s="35">
        <v>11549</v>
      </c>
      <c r="K117" s="35">
        <v>2</v>
      </c>
      <c r="L117" s="35">
        <v>265</v>
      </c>
      <c r="M117" s="125"/>
      <c r="O117" s="38" t="s">
        <v>8</v>
      </c>
      <c r="P117" s="34">
        <f t="shared" si="22"/>
        <v>15845</v>
      </c>
      <c r="Q117" s="35">
        <v>13393</v>
      </c>
      <c r="R117" s="35">
        <v>2452</v>
      </c>
    </row>
    <row r="118" spans="2:18" ht="23.25" customHeight="1" thickBot="1" x14ac:dyDescent="0.3">
      <c r="B118" s="100" t="s">
        <v>9</v>
      </c>
      <c r="C118" s="101">
        <f>SUM(D118:L118)</f>
        <v>5867</v>
      </c>
      <c r="D118" s="102">
        <v>316</v>
      </c>
      <c r="E118" s="102">
        <v>52</v>
      </c>
      <c r="F118" s="102">
        <v>66</v>
      </c>
      <c r="G118" s="102">
        <v>0</v>
      </c>
      <c r="H118" s="102">
        <v>9</v>
      </c>
      <c r="I118" s="102">
        <v>106</v>
      </c>
      <c r="J118" s="102">
        <v>5171</v>
      </c>
      <c r="K118" s="102">
        <v>0</v>
      </c>
      <c r="L118" s="102">
        <v>147</v>
      </c>
      <c r="M118" s="125"/>
      <c r="O118" s="100" t="s">
        <v>9</v>
      </c>
      <c r="P118" s="101">
        <f>SUM(Q118:R118)</f>
        <v>7260</v>
      </c>
      <c r="Q118" s="102">
        <v>6791</v>
      </c>
      <c r="R118" s="102">
        <v>469</v>
      </c>
    </row>
    <row r="119" spans="2:18" ht="25.5" customHeight="1" x14ac:dyDescent="0.25">
      <c r="B119" s="114" t="s">
        <v>3</v>
      </c>
      <c r="C119" s="115">
        <f t="shared" ref="C119:L119" si="23">SUM(C115:C118)</f>
        <v>34502</v>
      </c>
      <c r="D119" s="116">
        <f t="shared" si="23"/>
        <v>3124</v>
      </c>
      <c r="E119" s="116">
        <f t="shared" si="23"/>
        <v>447</v>
      </c>
      <c r="F119" s="116">
        <f t="shared" si="23"/>
        <v>211</v>
      </c>
      <c r="G119" s="116">
        <f t="shared" si="23"/>
        <v>0</v>
      </c>
      <c r="H119" s="116">
        <f t="shared" si="23"/>
        <v>61</v>
      </c>
      <c r="I119" s="116">
        <f t="shared" si="23"/>
        <v>600</v>
      </c>
      <c r="J119" s="116">
        <f t="shared" si="23"/>
        <v>29373</v>
      </c>
      <c r="K119" s="116">
        <f t="shared" si="23"/>
        <v>8</v>
      </c>
      <c r="L119" s="116">
        <f t="shared" si="23"/>
        <v>678</v>
      </c>
      <c r="M119" s="71"/>
      <c r="O119" s="114" t="s">
        <v>3</v>
      </c>
      <c r="P119" s="115">
        <f t="shared" ref="P119:R119" si="24">SUM(P115:P118)</f>
        <v>42365</v>
      </c>
      <c r="Q119" s="116">
        <f t="shared" si="24"/>
        <v>35346</v>
      </c>
      <c r="R119" s="116">
        <f t="shared" si="24"/>
        <v>7019</v>
      </c>
    </row>
    <row r="120" spans="2:18" ht="25.5" customHeight="1" thickBot="1" x14ac:dyDescent="0.3">
      <c r="B120" s="48" t="s">
        <v>22</v>
      </c>
      <c r="C120" s="126">
        <f>SUM(D120:L120)</f>
        <v>0.99999999999999989</v>
      </c>
      <c r="D120" s="126">
        <f>D119/$C$119</f>
        <v>9.0545475624601468E-2</v>
      </c>
      <c r="E120" s="126">
        <f t="shared" ref="E120:L120" si="25">E119/$C$119</f>
        <v>1.2955770679960583E-2</v>
      </c>
      <c r="F120" s="126">
        <f t="shared" si="25"/>
        <v>6.1155875021737874E-3</v>
      </c>
      <c r="G120" s="126">
        <f t="shared" si="25"/>
        <v>0</v>
      </c>
      <c r="H120" s="126">
        <f t="shared" si="25"/>
        <v>1.7680134484957394E-3</v>
      </c>
      <c r="I120" s="126">
        <f t="shared" si="25"/>
        <v>1.7390296214712192E-2</v>
      </c>
      <c r="J120" s="126">
        <f t="shared" si="25"/>
        <v>0.85134195119123524</v>
      </c>
      <c r="K120" s="126">
        <f t="shared" si="25"/>
        <v>2.3187061619616255E-4</v>
      </c>
      <c r="L120" s="126">
        <f t="shared" si="25"/>
        <v>1.9651034722624774E-2</v>
      </c>
      <c r="M120" s="39"/>
      <c r="O120" s="48" t="s">
        <v>22</v>
      </c>
      <c r="P120" s="126">
        <f>SUM(Q120:R120)</f>
        <v>1</v>
      </c>
      <c r="Q120" s="126">
        <f>Q119/$P$119</f>
        <v>0.83432078366576179</v>
      </c>
      <c r="R120" s="126">
        <f>R119/$P$119</f>
        <v>0.16567921633423816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154</v>
      </c>
      <c r="D129" s="35">
        <v>21</v>
      </c>
      <c r="E129" s="35">
        <v>5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0</v>
      </c>
      <c r="M129" s="35">
        <v>127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</row>
    <row r="130" spans="2:18" ht="23.25" customHeight="1" x14ac:dyDescent="0.25">
      <c r="B130" s="38" t="s">
        <v>7</v>
      </c>
      <c r="C130" s="34">
        <f t="shared" ref="C130:C131" si="26">SUM(D130:R130)</f>
        <v>18467</v>
      </c>
      <c r="D130" s="35">
        <v>1606</v>
      </c>
      <c r="E130" s="35">
        <v>159</v>
      </c>
      <c r="F130" s="35">
        <v>10</v>
      </c>
      <c r="G130" s="35">
        <v>28</v>
      </c>
      <c r="H130" s="35">
        <v>1</v>
      </c>
      <c r="I130" s="35">
        <v>1</v>
      </c>
      <c r="J130" s="35">
        <v>3</v>
      </c>
      <c r="K130" s="35">
        <v>1</v>
      </c>
      <c r="L130" s="35">
        <v>6</v>
      </c>
      <c r="M130" s="35">
        <v>16586</v>
      </c>
      <c r="N130" s="35">
        <v>6</v>
      </c>
      <c r="O130" s="35">
        <v>14</v>
      </c>
      <c r="P130" s="35">
        <v>2</v>
      </c>
      <c r="Q130" s="35">
        <v>3</v>
      </c>
      <c r="R130" s="35">
        <v>41</v>
      </c>
    </row>
    <row r="131" spans="2:18" ht="23.25" customHeight="1" x14ac:dyDescent="0.25">
      <c r="B131" s="38" t="s">
        <v>8</v>
      </c>
      <c r="C131" s="34">
        <f t="shared" si="26"/>
        <v>15614</v>
      </c>
      <c r="D131" s="35">
        <v>1436</v>
      </c>
      <c r="E131" s="35">
        <v>217</v>
      </c>
      <c r="F131" s="35">
        <v>24</v>
      </c>
      <c r="G131" s="35">
        <v>69</v>
      </c>
      <c r="H131" s="35">
        <v>18</v>
      </c>
      <c r="I131" s="35">
        <v>0</v>
      </c>
      <c r="J131" s="35">
        <v>2</v>
      </c>
      <c r="K131" s="35">
        <v>5</v>
      </c>
      <c r="L131" s="35">
        <v>13</v>
      </c>
      <c r="M131" s="35">
        <v>13771</v>
      </c>
      <c r="N131" s="35">
        <v>3</v>
      </c>
      <c r="O131" s="35">
        <v>5</v>
      </c>
      <c r="P131" s="35">
        <v>3</v>
      </c>
      <c r="Q131" s="35">
        <v>5</v>
      </c>
      <c r="R131" s="35">
        <v>43</v>
      </c>
    </row>
    <row r="132" spans="2:18" ht="23.25" customHeight="1" thickBot="1" x14ac:dyDescent="0.3">
      <c r="B132" s="100" t="s">
        <v>9</v>
      </c>
      <c r="C132" s="101">
        <f>SUM(D132:R132)</f>
        <v>7237</v>
      </c>
      <c r="D132" s="102">
        <v>321</v>
      </c>
      <c r="E132" s="102">
        <v>28</v>
      </c>
      <c r="F132" s="102">
        <v>10</v>
      </c>
      <c r="G132" s="102">
        <v>68</v>
      </c>
      <c r="H132" s="102">
        <v>1</v>
      </c>
      <c r="I132" s="102">
        <v>1</v>
      </c>
      <c r="J132" s="102">
        <v>1</v>
      </c>
      <c r="K132" s="102">
        <v>2</v>
      </c>
      <c r="L132" s="102">
        <v>10</v>
      </c>
      <c r="M132" s="102">
        <v>6749</v>
      </c>
      <c r="N132" s="102">
        <v>1</v>
      </c>
      <c r="O132" s="102">
        <v>3</v>
      </c>
      <c r="P132" s="102">
        <v>2</v>
      </c>
      <c r="Q132" s="102">
        <v>8</v>
      </c>
      <c r="R132" s="102">
        <v>32</v>
      </c>
    </row>
    <row r="133" spans="2:18" ht="25.5" customHeight="1" x14ac:dyDescent="0.25">
      <c r="B133" s="114" t="s">
        <v>3</v>
      </c>
      <c r="C133" s="115">
        <f t="shared" ref="C133:R133" si="27">SUM(C129:C132)</f>
        <v>41472</v>
      </c>
      <c r="D133" s="116">
        <f t="shared" si="27"/>
        <v>3384</v>
      </c>
      <c r="E133" s="116">
        <f t="shared" si="27"/>
        <v>409</v>
      </c>
      <c r="F133" s="116">
        <f t="shared" si="27"/>
        <v>44</v>
      </c>
      <c r="G133" s="116">
        <f t="shared" si="27"/>
        <v>166</v>
      </c>
      <c r="H133" s="116">
        <f t="shared" si="27"/>
        <v>20</v>
      </c>
      <c r="I133" s="116">
        <f t="shared" si="27"/>
        <v>2</v>
      </c>
      <c r="J133" s="116">
        <f t="shared" si="27"/>
        <v>6</v>
      </c>
      <c r="K133" s="116">
        <f t="shared" si="27"/>
        <v>8</v>
      </c>
      <c r="L133" s="116">
        <f t="shared" si="27"/>
        <v>29</v>
      </c>
      <c r="M133" s="116">
        <f t="shared" si="27"/>
        <v>37233</v>
      </c>
      <c r="N133" s="116">
        <f t="shared" si="27"/>
        <v>10</v>
      </c>
      <c r="O133" s="116">
        <f t="shared" si="27"/>
        <v>22</v>
      </c>
      <c r="P133" s="116">
        <f t="shared" si="27"/>
        <v>7</v>
      </c>
      <c r="Q133" s="116">
        <f t="shared" si="27"/>
        <v>16</v>
      </c>
      <c r="R133" s="116">
        <f t="shared" si="27"/>
        <v>116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8.1597222222222224E-2</v>
      </c>
      <c r="E134" s="126">
        <f t="shared" ref="E134:R134" si="28">E133/$C$133</f>
        <v>9.862075617283951E-3</v>
      </c>
      <c r="F134" s="126">
        <f t="shared" si="28"/>
        <v>1.0609567901234567E-3</v>
      </c>
      <c r="G134" s="126">
        <f t="shared" si="28"/>
        <v>4.002700617283951E-3</v>
      </c>
      <c r="H134" s="126">
        <f t="shared" si="28"/>
        <v>4.8225308641975306E-4</v>
      </c>
      <c r="I134" s="126">
        <f t="shared" si="28"/>
        <v>4.8225308641975306E-5</v>
      </c>
      <c r="J134" s="126">
        <f t="shared" si="28"/>
        <v>1.4467592592592592E-4</v>
      </c>
      <c r="K134" s="126">
        <f t="shared" si="28"/>
        <v>1.9290123456790122E-4</v>
      </c>
      <c r="L134" s="126">
        <f t="shared" si="28"/>
        <v>6.9926697530864194E-4</v>
      </c>
      <c r="M134" s="126">
        <f t="shared" si="28"/>
        <v>0.89778645833333337</v>
      </c>
      <c r="N134" s="126">
        <f t="shared" si="28"/>
        <v>2.4112654320987653E-4</v>
      </c>
      <c r="O134" s="126">
        <f t="shared" si="28"/>
        <v>5.3047839506172837E-4</v>
      </c>
      <c r="P134" s="126">
        <f t="shared" si="28"/>
        <v>1.6878858024691357E-4</v>
      </c>
      <c r="Q134" s="126">
        <f t="shared" si="28"/>
        <v>3.8580246913580245E-4</v>
      </c>
      <c r="R134" s="126">
        <f t="shared" si="28"/>
        <v>2.7970679012345677E-3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601</v>
      </c>
      <c r="D145" s="148">
        <v>500</v>
      </c>
      <c r="E145" s="35">
        <v>101</v>
      </c>
      <c r="F145" s="35">
        <v>52</v>
      </c>
      <c r="G145" s="35">
        <v>89</v>
      </c>
      <c r="H145" s="35">
        <v>139</v>
      </c>
      <c r="I145" s="35">
        <v>53</v>
      </c>
      <c r="J145" s="35">
        <v>103</v>
      </c>
      <c r="K145" s="35">
        <v>71</v>
      </c>
      <c r="L145" s="35">
        <v>44</v>
      </c>
      <c r="M145" s="35">
        <v>50</v>
      </c>
      <c r="N145" s="148">
        <v>3</v>
      </c>
      <c r="O145" s="148">
        <v>211</v>
      </c>
      <c r="P145" s="148">
        <v>211</v>
      </c>
      <c r="Q145" s="148">
        <v>176</v>
      </c>
    </row>
    <row r="146" spans="2:17" ht="17.25" customHeight="1" x14ac:dyDescent="0.25">
      <c r="B146" s="38" t="s">
        <v>76</v>
      </c>
      <c r="C146" s="34">
        <f t="shared" si="29"/>
        <v>1884</v>
      </c>
      <c r="D146" s="35">
        <v>1544</v>
      </c>
      <c r="E146" s="35">
        <v>340</v>
      </c>
      <c r="F146" s="35">
        <v>87</v>
      </c>
      <c r="G146" s="35">
        <v>174</v>
      </c>
      <c r="H146" s="35">
        <v>273</v>
      </c>
      <c r="I146" s="35">
        <v>221</v>
      </c>
      <c r="J146" s="35">
        <v>441</v>
      </c>
      <c r="K146" s="35">
        <v>347</v>
      </c>
      <c r="L146" s="35">
        <v>202</v>
      </c>
      <c r="M146" s="35">
        <v>139</v>
      </c>
      <c r="N146" s="35">
        <v>8</v>
      </c>
      <c r="O146" s="35">
        <v>912</v>
      </c>
      <c r="P146" s="35">
        <v>748</v>
      </c>
      <c r="Q146" s="35">
        <v>216</v>
      </c>
    </row>
    <row r="147" spans="2:17" ht="17.25" customHeight="1" x14ac:dyDescent="0.25">
      <c r="B147" s="38" t="s">
        <v>77</v>
      </c>
      <c r="C147" s="34">
        <f t="shared" si="29"/>
        <v>741</v>
      </c>
      <c r="D147" s="35">
        <v>660</v>
      </c>
      <c r="E147" s="35">
        <v>81</v>
      </c>
      <c r="F147" s="35">
        <v>46</v>
      </c>
      <c r="G147" s="35">
        <v>66</v>
      </c>
      <c r="H147" s="35">
        <v>90</v>
      </c>
      <c r="I147" s="35">
        <v>83</v>
      </c>
      <c r="J147" s="35">
        <v>158</v>
      </c>
      <c r="K147" s="35">
        <v>148</v>
      </c>
      <c r="L147" s="35">
        <v>103</v>
      </c>
      <c r="M147" s="35">
        <v>47</v>
      </c>
      <c r="N147" s="35">
        <v>5</v>
      </c>
      <c r="O147" s="35">
        <v>347</v>
      </c>
      <c r="P147" s="35">
        <v>287</v>
      </c>
      <c r="Q147" s="35">
        <v>102</v>
      </c>
    </row>
    <row r="148" spans="2:17" ht="17.25" customHeight="1" x14ac:dyDescent="0.25">
      <c r="B148" s="38" t="s">
        <v>78</v>
      </c>
      <c r="C148" s="34">
        <f t="shared" si="29"/>
        <v>3902</v>
      </c>
      <c r="D148" s="35">
        <v>3013</v>
      </c>
      <c r="E148" s="35">
        <v>889</v>
      </c>
      <c r="F148" s="35">
        <v>392</v>
      </c>
      <c r="G148" s="35">
        <v>540</v>
      </c>
      <c r="H148" s="35">
        <v>590</v>
      </c>
      <c r="I148" s="35">
        <v>413</v>
      </c>
      <c r="J148" s="35">
        <v>600</v>
      </c>
      <c r="K148" s="35">
        <v>597</v>
      </c>
      <c r="L148" s="35">
        <v>456</v>
      </c>
      <c r="M148" s="35">
        <v>314</v>
      </c>
      <c r="N148" s="35">
        <v>20</v>
      </c>
      <c r="O148" s="35">
        <v>2076</v>
      </c>
      <c r="P148" s="35">
        <v>1271</v>
      </c>
      <c r="Q148" s="35">
        <v>535</v>
      </c>
    </row>
    <row r="149" spans="2:17" ht="17.25" customHeight="1" x14ac:dyDescent="0.25">
      <c r="B149" s="38" t="s">
        <v>79</v>
      </c>
      <c r="C149" s="34">
        <f t="shared" si="29"/>
        <v>1437</v>
      </c>
      <c r="D149" s="35">
        <v>1264</v>
      </c>
      <c r="E149" s="35">
        <v>173</v>
      </c>
      <c r="F149" s="35">
        <v>84</v>
      </c>
      <c r="G149" s="35">
        <v>152</v>
      </c>
      <c r="H149" s="35">
        <v>218</v>
      </c>
      <c r="I149" s="35">
        <v>228</v>
      </c>
      <c r="J149" s="35">
        <v>321</v>
      </c>
      <c r="K149" s="35">
        <v>204</v>
      </c>
      <c r="L149" s="35">
        <v>152</v>
      </c>
      <c r="M149" s="35">
        <v>78</v>
      </c>
      <c r="N149" s="35">
        <v>15</v>
      </c>
      <c r="O149" s="35">
        <v>586</v>
      </c>
      <c r="P149" s="35">
        <v>641</v>
      </c>
      <c r="Q149" s="35">
        <v>195</v>
      </c>
    </row>
    <row r="150" spans="2:17" ht="17.25" customHeight="1" x14ac:dyDescent="0.25">
      <c r="B150" s="38" t="s">
        <v>80</v>
      </c>
      <c r="C150" s="34">
        <f t="shared" si="29"/>
        <v>1027</v>
      </c>
      <c r="D150" s="35">
        <v>880</v>
      </c>
      <c r="E150" s="35">
        <v>147</v>
      </c>
      <c r="F150" s="35">
        <v>44</v>
      </c>
      <c r="G150" s="35">
        <v>98</v>
      </c>
      <c r="H150" s="35">
        <v>190</v>
      </c>
      <c r="I150" s="35">
        <v>148</v>
      </c>
      <c r="J150" s="35">
        <v>192</v>
      </c>
      <c r="K150" s="35">
        <v>178</v>
      </c>
      <c r="L150" s="35">
        <v>114</v>
      </c>
      <c r="M150" s="35">
        <v>63</v>
      </c>
      <c r="N150" s="35">
        <v>0</v>
      </c>
      <c r="O150" s="35">
        <v>433</v>
      </c>
      <c r="P150" s="35">
        <v>407</v>
      </c>
      <c r="Q150" s="35">
        <v>187</v>
      </c>
    </row>
    <row r="151" spans="2:17" ht="17.25" customHeight="1" x14ac:dyDescent="0.25">
      <c r="B151" s="38" t="s">
        <v>81</v>
      </c>
      <c r="C151" s="34">
        <f t="shared" si="29"/>
        <v>1293</v>
      </c>
      <c r="D151" s="35">
        <v>1035</v>
      </c>
      <c r="E151" s="35">
        <v>258</v>
      </c>
      <c r="F151" s="35">
        <v>69</v>
      </c>
      <c r="G151" s="35">
        <v>190</v>
      </c>
      <c r="H151" s="35">
        <v>231</v>
      </c>
      <c r="I151" s="35">
        <v>142</v>
      </c>
      <c r="J151" s="35">
        <v>202</v>
      </c>
      <c r="K151" s="35">
        <v>188</v>
      </c>
      <c r="L151" s="35">
        <v>130</v>
      </c>
      <c r="M151" s="35">
        <v>141</v>
      </c>
      <c r="N151" s="35">
        <v>5</v>
      </c>
      <c r="O151" s="35">
        <v>685</v>
      </c>
      <c r="P151" s="35">
        <v>415</v>
      </c>
      <c r="Q151" s="35">
        <v>188</v>
      </c>
    </row>
    <row r="152" spans="2:17" ht="17.25" customHeight="1" x14ac:dyDescent="0.25">
      <c r="B152" s="38" t="s">
        <v>82</v>
      </c>
      <c r="C152" s="34">
        <f t="shared" si="29"/>
        <v>2680</v>
      </c>
      <c r="D152" s="35">
        <v>2225</v>
      </c>
      <c r="E152" s="35">
        <v>455</v>
      </c>
      <c r="F152" s="35">
        <v>182</v>
      </c>
      <c r="G152" s="35">
        <v>327</v>
      </c>
      <c r="H152" s="35">
        <v>422</v>
      </c>
      <c r="I152" s="35">
        <v>350</v>
      </c>
      <c r="J152" s="35">
        <v>517</v>
      </c>
      <c r="K152" s="35">
        <v>432</v>
      </c>
      <c r="L152" s="35">
        <v>284</v>
      </c>
      <c r="M152" s="35">
        <v>166</v>
      </c>
      <c r="N152" s="35">
        <v>12</v>
      </c>
      <c r="O152" s="35">
        <v>1324</v>
      </c>
      <c r="P152" s="35">
        <v>930</v>
      </c>
      <c r="Q152" s="35">
        <v>414</v>
      </c>
    </row>
    <row r="153" spans="2:17" ht="17.25" customHeight="1" x14ac:dyDescent="0.25">
      <c r="B153" s="38" t="s">
        <v>83</v>
      </c>
      <c r="C153" s="34">
        <f t="shared" si="29"/>
        <v>583</v>
      </c>
      <c r="D153" s="35">
        <v>459</v>
      </c>
      <c r="E153" s="35">
        <v>124</v>
      </c>
      <c r="F153" s="35">
        <v>72</v>
      </c>
      <c r="G153" s="35">
        <v>84</v>
      </c>
      <c r="H153" s="35">
        <v>88</v>
      </c>
      <c r="I153" s="35">
        <v>47</v>
      </c>
      <c r="J153" s="35">
        <v>93</v>
      </c>
      <c r="K153" s="35">
        <v>89</v>
      </c>
      <c r="L153" s="35">
        <v>57</v>
      </c>
      <c r="M153" s="35">
        <v>53</v>
      </c>
      <c r="N153" s="35">
        <v>0</v>
      </c>
      <c r="O153" s="35">
        <v>307</v>
      </c>
      <c r="P153" s="35">
        <v>208</v>
      </c>
      <c r="Q153" s="35">
        <v>68</v>
      </c>
    </row>
    <row r="154" spans="2:17" ht="17.25" customHeight="1" x14ac:dyDescent="0.25">
      <c r="B154" s="38" t="s">
        <v>84</v>
      </c>
      <c r="C154" s="34">
        <f t="shared" si="29"/>
        <v>1482</v>
      </c>
      <c r="D154" s="35">
        <v>1251</v>
      </c>
      <c r="E154" s="35">
        <v>231</v>
      </c>
      <c r="F154" s="35">
        <v>105</v>
      </c>
      <c r="G154" s="35">
        <v>195</v>
      </c>
      <c r="H154" s="35">
        <v>276</v>
      </c>
      <c r="I154" s="35">
        <v>198</v>
      </c>
      <c r="J154" s="35">
        <v>309</v>
      </c>
      <c r="K154" s="35">
        <v>204</v>
      </c>
      <c r="L154" s="35">
        <v>124</v>
      </c>
      <c r="M154" s="35">
        <v>71</v>
      </c>
      <c r="N154" s="35">
        <v>1</v>
      </c>
      <c r="O154" s="35">
        <v>664</v>
      </c>
      <c r="P154" s="35">
        <v>519</v>
      </c>
      <c r="Q154" s="35">
        <v>298</v>
      </c>
    </row>
    <row r="155" spans="2:17" ht="17.25" customHeight="1" x14ac:dyDescent="0.25">
      <c r="B155" s="38" t="s">
        <v>85</v>
      </c>
      <c r="C155" s="34">
        <f t="shared" si="29"/>
        <v>1701</v>
      </c>
      <c r="D155" s="35">
        <v>1452</v>
      </c>
      <c r="E155" s="35">
        <v>249</v>
      </c>
      <c r="F155" s="35">
        <v>88</v>
      </c>
      <c r="G155" s="35">
        <v>166</v>
      </c>
      <c r="H155" s="35">
        <v>291</v>
      </c>
      <c r="I155" s="35">
        <v>251</v>
      </c>
      <c r="J155" s="35">
        <v>384</v>
      </c>
      <c r="K155" s="35">
        <v>282</v>
      </c>
      <c r="L155" s="35">
        <v>146</v>
      </c>
      <c r="M155" s="35">
        <v>93</v>
      </c>
      <c r="N155" s="35">
        <v>4</v>
      </c>
      <c r="O155" s="35">
        <v>763</v>
      </c>
      <c r="P155" s="35">
        <v>645</v>
      </c>
      <c r="Q155" s="35">
        <v>289</v>
      </c>
    </row>
    <row r="156" spans="2:17" ht="17.25" customHeight="1" x14ac:dyDescent="0.25">
      <c r="B156" s="38" t="s">
        <v>86</v>
      </c>
      <c r="C156" s="34">
        <f t="shared" si="29"/>
        <v>1707</v>
      </c>
      <c r="D156" s="35">
        <v>1394</v>
      </c>
      <c r="E156" s="35">
        <v>313</v>
      </c>
      <c r="F156" s="35">
        <v>122</v>
      </c>
      <c r="G156" s="35">
        <v>234</v>
      </c>
      <c r="H156" s="35">
        <v>310</v>
      </c>
      <c r="I156" s="35">
        <v>247</v>
      </c>
      <c r="J156" s="35">
        <v>301</v>
      </c>
      <c r="K156" s="35">
        <v>235</v>
      </c>
      <c r="L156" s="35">
        <v>142</v>
      </c>
      <c r="M156" s="35">
        <v>116</v>
      </c>
      <c r="N156" s="35">
        <v>8</v>
      </c>
      <c r="O156" s="35">
        <v>717</v>
      </c>
      <c r="P156" s="35">
        <v>685</v>
      </c>
      <c r="Q156" s="35">
        <v>297</v>
      </c>
    </row>
    <row r="157" spans="2:17" ht="17.25" customHeight="1" x14ac:dyDescent="0.25">
      <c r="B157" s="38" t="s">
        <v>87</v>
      </c>
      <c r="C157" s="34">
        <f t="shared" si="29"/>
        <v>2068</v>
      </c>
      <c r="D157" s="35">
        <v>1709</v>
      </c>
      <c r="E157" s="35">
        <v>359</v>
      </c>
      <c r="F157" s="35">
        <v>180</v>
      </c>
      <c r="G157" s="35">
        <v>290</v>
      </c>
      <c r="H157" s="35">
        <v>364</v>
      </c>
      <c r="I157" s="35">
        <v>291</v>
      </c>
      <c r="J157" s="35">
        <v>429</v>
      </c>
      <c r="K157" s="35">
        <v>298</v>
      </c>
      <c r="L157" s="35">
        <v>140</v>
      </c>
      <c r="M157" s="35">
        <v>76</v>
      </c>
      <c r="N157" s="35">
        <v>5</v>
      </c>
      <c r="O157" s="35">
        <v>896</v>
      </c>
      <c r="P157" s="35">
        <v>877</v>
      </c>
      <c r="Q157" s="35">
        <v>290</v>
      </c>
    </row>
    <row r="158" spans="2:17" ht="17.25" customHeight="1" x14ac:dyDescent="0.25">
      <c r="B158" s="38" t="s">
        <v>88</v>
      </c>
      <c r="C158" s="34">
        <f t="shared" si="29"/>
        <v>1068</v>
      </c>
      <c r="D158" s="35">
        <v>966</v>
      </c>
      <c r="E158" s="35">
        <v>102</v>
      </c>
      <c r="F158" s="35">
        <v>26</v>
      </c>
      <c r="G158" s="35">
        <v>105</v>
      </c>
      <c r="H158" s="35">
        <v>187</v>
      </c>
      <c r="I158" s="35">
        <v>176</v>
      </c>
      <c r="J158" s="35">
        <v>259</v>
      </c>
      <c r="K158" s="35">
        <v>175</v>
      </c>
      <c r="L158" s="35">
        <v>94</v>
      </c>
      <c r="M158" s="35">
        <v>46</v>
      </c>
      <c r="N158" s="35">
        <v>1</v>
      </c>
      <c r="O158" s="35">
        <v>429</v>
      </c>
      <c r="P158" s="35">
        <v>441</v>
      </c>
      <c r="Q158" s="35">
        <v>197</v>
      </c>
    </row>
    <row r="159" spans="2:17" ht="17.25" customHeight="1" x14ac:dyDescent="0.25">
      <c r="B159" s="38" t="s">
        <v>89</v>
      </c>
      <c r="C159" s="34">
        <f t="shared" si="29"/>
        <v>11701</v>
      </c>
      <c r="D159" s="35">
        <v>9711</v>
      </c>
      <c r="E159" s="35">
        <v>1990</v>
      </c>
      <c r="F159" s="35">
        <v>730</v>
      </c>
      <c r="G159" s="35">
        <v>1548</v>
      </c>
      <c r="H159" s="35">
        <v>1990</v>
      </c>
      <c r="I159" s="35">
        <v>1484</v>
      </c>
      <c r="J159" s="35">
        <v>2243</v>
      </c>
      <c r="K159" s="35">
        <v>1690</v>
      </c>
      <c r="L159" s="35">
        <v>1003</v>
      </c>
      <c r="M159" s="35">
        <v>1013</v>
      </c>
      <c r="N159" s="35">
        <v>55</v>
      </c>
      <c r="O159" s="35">
        <v>5021</v>
      </c>
      <c r="P159" s="35">
        <v>4247</v>
      </c>
      <c r="Q159" s="35">
        <v>2378</v>
      </c>
    </row>
    <row r="160" spans="2:17" ht="17.25" customHeight="1" x14ac:dyDescent="0.25">
      <c r="B160" s="38" t="s">
        <v>90</v>
      </c>
      <c r="C160" s="34">
        <f t="shared" si="29"/>
        <v>791</v>
      </c>
      <c r="D160" s="35">
        <v>687</v>
      </c>
      <c r="E160" s="35">
        <v>104</v>
      </c>
      <c r="F160" s="35">
        <v>40</v>
      </c>
      <c r="G160" s="35">
        <v>96</v>
      </c>
      <c r="H160" s="35">
        <v>174</v>
      </c>
      <c r="I160" s="35">
        <v>112</v>
      </c>
      <c r="J160" s="35">
        <v>166</v>
      </c>
      <c r="K160" s="35">
        <v>111</v>
      </c>
      <c r="L160" s="35">
        <v>66</v>
      </c>
      <c r="M160" s="35">
        <v>26</v>
      </c>
      <c r="N160" s="35">
        <v>2</v>
      </c>
      <c r="O160" s="35">
        <v>294</v>
      </c>
      <c r="P160" s="35">
        <v>302</v>
      </c>
      <c r="Q160" s="35">
        <v>193</v>
      </c>
    </row>
    <row r="161" spans="2:19" ht="17.25" customHeight="1" x14ac:dyDescent="0.25">
      <c r="B161" s="38" t="s">
        <v>91</v>
      </c>
      <c r="C161" s="34">
        <f t="shared" si="29"/>
        <v>364</v>
      </c>
      <c r="D161" s="35">
        <v>308</v>
      </c>
      <c r="E161" s="35">
        <v>56</v>
      </c>
      <c r="F161" s="35">
        <v>30</v>
      </c>
      <c r="G161" s="35">
        <v>28</v>
      </c>
      <c r="H161" s="35">
        <v>64</v>
      </c>
      <c r="I161" s="35">
        <v>54</v>
      </c>
      <c r="J161" s="35">
        <v>81</v>
      </c>
      <c r="K161" s="35">
        <v>60</v>
      </c>
      <c r="L161" s="35">
        <v>26</v>
      </c>
      <c r="M161" s="35">
        <v>21</v>
      </c>
      <c r="N161" s="35">
        <v>1</v>
      </c>
      <c r="O161" s="35">
        <v>222</v>
      </c>
      <c r="P161" s="35">
        <v>77</v>
      </c>
      <c r="Q161" s="35">
        <v>64</v>
      </c>
    </row>
    <row r="162" spans="2:19" ht="17.25" customHeight="1" x14ac:dyDescent="0.25">
      <c r="B162" s="38" t="s">
        <v>92</v>
      </c>
      <c r="C162" s="34">
        <f t="shared" si="29"/>
        <v>431</v>
      </c>
      <c r="D162" s="35">
        <v>358</v>
      </c>
      <c r="E162" s="35">
        <v>73</v>
      </c>
      <c r="F162" s="35">
        <v>28</v>
      </c>
      <c r="G162" s="35">
        <v>51</v>
      </c>
      <c r="H162" s="35">
        <v>42</v>
      </c>
      <c r="I162" s="35">
        <v>56</v>
      </c>
      <c r="J162" s="35">
        <v>85</v>
      </c>
      <c r="K162" s="35">
        <v>72</v>
      </c>
      <c r="L162" s="35">
        <v>63</v>
      </c>
      <c r="M162" s="35">
        <v>34</v>
      </c>
      <c r="N162" s="35">
        <v>0</v>
      </c>
      <c r="O162" s="35">
        <v>205</v>
      </c>
      <c r="P162" s="35">
        <v>178</v>
      </c>
      <c r="Q162" s="35">
        <v>48</v>
      </c>
    </row>
    <row r="163" spans="2:19" ht="17.25" customHeight="1" x14ac:dyDescent="0.25">
      <c r="B163" s="38" t="s">
        <v>93</v>
      </c>
      <c r="C163" s="34">
        <f t="shared" si="29"/>
        <v>331</v>
      </c>
      <c r="D163" s="35">
        <v>271</v>
      </c>
      <c r="E163" s="35">
        <v>60</v>
      </c>
      <c r="F163" s="35">
        <v>20</v>
      </c>
      <c r="G163" s="35">
        <v>48</v>
      </c>
      <c r="H163" s="35">
        <v>54</v>
      </c>
      <c r="I163" s="35">
        <v>48</v>
      </c>
      <c r="J163" s="35">
        <v>76</v>
      </c>
      <c r="K163" s="35">
        <v>41</v>
      </c>
      <c r="L163" s="35">
        <v>36</v>
      </c>
      <c r="M163" s="35">
        <v>8</v>
      </c>
      <c r="N163" s="35">
        <v>3</v>
      </c>
      <c r="O163" s="35">
        <v>148</v>
      </c>
      <c r="P163" s="35">
        <v>126</v>
      </c>
      <c r="Q163" s="35">
        <v>54</v>
      </c>
    </row>
    <row r="164" spans="2:19" ht="17.25" customHeight="1" x14ac:dyDescent="0.25">
      <c r="B164" s="38" t="s">
        <v>94</v>
      </c>
      <c r="C164" s="34">
        <f t="shared" si="29"/>
        <v>1904</v>
      </c>
      <c r="D164" s="35">
        <v>1701</v>
      </c>
      <c r="E164" s="35">
        <v>203</v>
      </c>
      <c r="F164" s="35">
        <v>74</v>
      </c>
      <c r="G164" s="35">
        <v>143</v>
      </c>
      <c r="H164" s="35">
        <v>268</v>
      </c>
      <c r="I164" s="35">
        <v>322</v>
      </c>
      <c r="J164" s="35">
        <v>481</v>
      </c>
      <c r="K164" s="35">
        <v>343</v>
      </c>
      <c r="L164" s="35">
        <v>186</v>
      </c>
      <c r="M164" s="35">
        <v>87</v>
      </c>
      <c r="N164" s="35">
        <v>2</v>
      </c>
      <c r="O164" s="35">
        <v>874</v>
      </c>
      <c r="P164" s="35">
        <v>803</v>
      </c>
      <c r="Q164" s="35">
        <v>225</v>
      </c>
    </row>
    <row r="165" spans="2:19" ht="17.25" customHeight="1" x14ac:dyDescent="0.25">
      <c r="B165" s="38" t="s">
        <v>95</v>
      </c>
      <c r="C165" s="34">
        <f t="shared" si="29"/>
        <v>1140</v>
      </c>
      <c r="D165" s="35">
        <v>953</v>
      </c>
      <c r="E165" s="35">
        <v>187</v>
      </c>
      <c r="F165" s="35">
        <v>33</v>
      </c>
      <c r="G165" s="35">
        <v>116</v>
      </c>
      <c r="H165" s="35">
        <v>150</v>
      </c>
      <c r="I165" s="35">
        <v>140</v>
      </c>
      <c r="J165" s="35">
        <v>240</v>
      </c>
      <c r="K165" s="35">
        <v>191</v>
      </c>
      <c r="L165" s="35">
        <v>163</v>
      </c>
      <c r="M165" s="35">
        <v>107</v>
      </c>
      <c r="N165" s="35">
        <v>8</v>
      </c>
      <c r="O165" s="35">
        <v>464</v>
      </c>
      <c r="P165" s="35">
        <v>540</v>
      </c>
      <c r="Q165" s="35">
        <v>128</v>
      </c>
    </row>
    <row r="166" spans="2:19" ht="17.25" customHeight="1" x14ac:dyDescent="0.25">
      <c r="B166" s="38" t="s">
        <v>96</v>
      </c>
      <c r="C166" s="34">
        <f t="shared" si="29"/>
        <v>1618</v>
      </c>
      <c r="D166" s="35">
        <v>1350</v>
      </c>
      <c r="E166" s="35">
        <v>268</v>
      </c>
      <c r="F166" s="35">
        <v>89</v>
      </c>
      <c r="G166" s="35">
        <v>201</v>
      </c>
      <c r="H166" s="35">
        <v>308</v>
      </c>
      <c r="I166" s="35">
        <v>227</v>
      </c>
      <c r="J166" s="35">
        <v>296</v>
      </c>
      <c r="K166" s="35">
        <v>287</v>
      </c>
      <c r="L166" s="35">
        <v>133</v>
      </c>
      <c r="M166" s="35">
        <v>77</v>
      </c>
      <c r="N166" s="35">
        <v>3</v>
      </c>
      <c r="O166" s="35">
        <v>695</v>
      </c>
      <c r="P166" s="35">
        <v>557</v>
      </c>
      <c r="Q166" s="35">
        <v>363</v>
      </c>
    </row>
    <row r="167" spans="2:19" ht="17.25" customHeight="1" x14ac:dyDescent="0.25">
      <c r="B167" s="38" t="s">
        <v>97</v>
      </c>
      <c r="C167" s="34">
        <f t="shared" si="29"/>
        <v>811</v>
      </c>
      <c r="D167" s="35">
        <v>697</v>
      </c>
      <c r="E167" s="35">
        <v>114</v>
      </c>
      <c r="F167" s="35">
        <v>44</v>
      </c>
      <c r="G167" s="35">
        <v>91</v>
      </c>
      <c r="H167" s="35">
        <v>142</v>
      </c>
      <c r="I167" s="35">
        <v>91</v>
      </c>
      <c r="J167" s="35">
        <v>176</v>
      </c>
      <c r="K167" s="35">
        <v>128</v>
      </c>
      <c r="L167" s="35">
        <v>88</v>
      </c>
      <c r="M167" s="35">
        <v>51</v>
      </c>
      <c r="N167" s="35">
        <v>5</v>
      </c>
      <c r="O167" s="35">
        <v>369</v>
      </c>
      <c r="P167" s="35">
        <v>306</v>
      </c>
      <c r="Q167" s="35">
        <v>131</v>
      </c>
    </row>
    <row r="168" spans="2:19" ht="17.25" customHeight="1" x14ac:dyDescent="0.25">
      <c r="B168" s="38" t="s">
        <v>98</v>
      </c>
      <c r="C168" s="34">
        <f t="shared" si="29"/>
        <v>495</v>
      </c>
      <c r="D168" s="35">
        <v>430</v>
      </c>
      <c r="E168" s="35">
        <v>65</v>
      </c>
      <c r="F168" s="35">
        <v>32</v>
      </c>
      <c r="G168" s="35">
        <v>57</v>
      </c>
      <c r="H168" s="35">
        <v>75</v>
      </c>
      <c r="I168" s="35">
        <v>79</v>
      </c>
      <c r="J168" s="35">
        <v>132</v>
      </c>
      <c r="K168" s="35">
        <v>69</v>
      </c>
      <c r="L168" s="35">
        <v>36</v>
      </c>
      <c r="M168" s="35">
        <v>15</v>
      </c>
      <c r="N168" s="35">
        <v>0</v>
      </c>
      <c r="O168" s="35">
        <v>245</v>
      </c>
      <c r="P168" s="35">
        <v>195</v>
      </c>
      <c r="Q168" s="35">
        <v>55</v>
      </c>
    </row>
    <row r="169" spans="2:19" ht="17.25" customHeight="1" thickBot="1" x14ac:dyDescent="0.3">
      <c r="B169" s="100" t="s">
        <v>99</v>
      </c>
      <c r="C169" s="101">
        <f t="shared" si="29"/>
        <v>605</v>
      </c>
      <c r="D169" s="102">
        <v>528</v>
      </c>
      <c r="E169" s="102">
        <v>77</v>
      </c>
      <c r="F169" s="102">
        <v>30</v>
      </c>
      <c r="G169" s="102">
        <v>75</v>
      </c>
      <c r="H169" s="102">
        <v>165</v>
      </c>
      <c r="I169" s="102">
        <v>81</v>
      </c>
      <c r="J169" s="102">
        <v>126</v>
      </c>
      <c r="K169" s="102">
        <v>78</v>
      </c>
      <c r="L169" s="102">
        <v>39</v>
      </c>
      <c r="M169" s="102">
        <v>11</v>
      </c>
      <c r="N169" s="102">
        <v>1</v>
      </c>
      <c r="O169" s="102">
        <v>206</v>
      </c>
      <c r="P169" s="102">
        <v>229</v>
      </c>
      <c r="Q169" s="102">
        <v>169</v>
      </c>
    </row>
    <row r="170" spans="2:19" ht="20.25" customHeight="1" x14ac:dyDescent="0.25">
      <c r="B170" s="114" t="s">
        <v>3</v>
      </c>
      <c r="C170" s="115">
        <f t="shared" ref="C170:M170" si="30">SUM(C145:C169)</f>
        <v>42365</v>
      </c>
      <c r="D170" s="116">
        <f t="shared" si="30"/>
        <v>35346</v>
      </c>
      <c r="E170" s="116">
        <f t="shared" si="30"/>
        <v>7019</v>
      </c>
      <c r="F170" s="115">
        <f t="shared" si="30"/>
        <v>2699</v>
      </c>
      <c r="G170" s="115">
        <f t="shared" si="30"/>
        <v>5164</v>
      </c>
      <c r="H170" s="115">
        <f t="shared" si="30"/>
        <v>7101</v>
      </c>
      <c r="I170" s="115">
        <f t="shared" si="30"/>
        <v>5542</v>
      </c>
      <c r="J170" s="115">
        <f t="shared" si="30"/>
        <v>8411</v>
      </c>
      <c r="K170" s="115">
        <f t="shared" si="30"/>
        <v>6518</v>
      </c>
      <c r="L170" s="115">
        <f t="shared" si="30"/>
        <v>4027</v>
      </c>
      <c r="M170" s="115">
        <f t="shared" si="30"/>
        <v>2903</v>
      </c>
      <c r="N170" s="116">
        <f>SUM(N145:N169)</f>
        <v>167</v>
      </c>
      <c r="O170" s="116">
        <f t="shared" ref="O170:Q170" si="31">SUM(O145:O169)</f>
        <v>19093</v>
      </c>
      <c r="P170" s="116">
        <f t="shared" si="31"/>
        <v>15845</v>
      </c>
      <c r="Q170" s="116">
        <f t="shared" si="31"/>
        <v>7260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0.83432078366576179</v>
      </c>
      <c r="E171" s="150">
        <f t="shared" ref="E171:Q171" si="32">E170/$C$170</f>
        <v>0.16567921633423816</v>
      </c>
      <c r="F171" s="150">
        <f t="shared" si="32"/>
        <v>6.3708249734450606E-2</v>
      </c>
      <c r="G171" s="150">
        <f t="shared" si="32"/>
        <v>0.12189307211141272</v>
      </c>
      <c r="H171" s="150">
        <f t="shared" si="32"/>
        <v>0.1676147763484008</v>
      </c>
      <c r="I171" s="150">
        <f t="shared" si="32"/>
        <v>0.13081553168889412</v>
      </c>
      <c r="J171" s="150">
        <f t="shared" si="32"/>
        <v>0.19853652779416972</v>
      </c>
      <c r="K171" s="150">
        <f t="shared" si="32"/>
        <v>0.15385341673551281</v>
      </c>
      <c r="L171" s="150">
        <f t="shared" si="32"/>
        <v>9.5054880207718642E-2</v>
      </c>
      <c r="M171" s="150">
        <f t="shared" si="32"/>
        <v>6.8523545379440581E-2</v>
      </c>
      <c r="N171" s="150">
        <f t="shared" si="32"/>
        <v>3.9419331995751211E-3</v>
      </c>
      <c r="O171" s="150">
        <f t="shared" si="32"/>
        <v>0.45067862622447774</v>
      </c>
      <c r="P171" s="150">
        <f t="shared" si="32"/>
        <v>0.37401156615130415</v>
      </c>
      <c r="Q171" s="150">
        <f t="shared" si="32"/>
        <v>0.17136787442464299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601</v>
      </c>
      <c r="D177" s="148">
        <v>46</v>
      </c>
      <c r="E177" s="35">
        <v>245</v>
      </c>
      <c r="F177" s="35">
        <v>310</v>
      </c>
      <c r="G177" s="35">
        <v>120</v>
      </c>
      <c r="H177" s="35">
        <v>481</v>
      </c>
      <c r="I177" s="148">
        <v>114</v>
      </c>
      <c r="J177" s="148">
        <v>487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1884</v>
      </c>
      <c r="D178" s="35">
        <v>360</v>
      </c>
      <c r="E178" s="35">
        <v>894</v>
      </c>
      <c r="F178" s="35">
        <v>630</v>
      </c>
      <c r="G178" s="35">
        <v>295</v>
      </c>
      <c r="H178" s="35">
        <v>1589</v>
      </c>
      <c r="I178" s="35">
        <v>167</v>
      </c>
      <c r="J178" s="35">
        <v>1717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741</v>
      </c>
      <c r="D179" s="35">
        <v>139</v>
      </c>
      <c r="E179" s="35">
        <v>423</v>
      </c>
      <c r="F179" s="35">
        <v>179</v>
      </c>
      <c r="G179" s="35">
        <v>89</v>
      </c>
      <c r="H179" s="35">
        <v>652</v>
      </c>
      <c r="I179" s="35">
        <v>24</v>
      </c>
      <c r="J179" s="35">
        <v>717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3902</v>
      </c>
      <c r="D180" s="35">
        <v>819</v>
      </c>
      <c r="E180" s="35">
        <v>2323</v>
      </c>
      <c r="F180" s="35">
        <v>760</v>
      </c>
      <c r="G180" s="35">
        <v>408</v>
      </c>
      <c r="H180" s="35">
        <v>3494</v>
      </c>
      <c r="I180" s="35">
        <v>411</v>
      </c>
      <c r="J180" s="35">
        <v>3491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1437</v>
      </c>
      <c r="D181" s="35">
        <v>132</v>
      </c>
      <c r="E181" s="35">
        <v>617</v>
      </c>
      <c r="F181" s="35">
        <v>688</v>
      </c>
      <c r="G181" s="35">
        <v>286</v>
      </c>
      <c r="H181" s="35">
        <v>1151</v>
      </c>
      <c r="I181" s="35">
        <v>123</v>
      </c>
      <c r="J181" s="35">
        <v>1314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1027</v>
      </c>
      <c r="D182" s="35">
        <v>239</v>
      </c>
      <c r="E182" s="35">
        <v>462</v>
      </c>
      <c r="F182" s="35">
        <v>326</v>
      </c>
      <c r="G182" s="35">
        <v>63</v>
      </c>
      <c r="H182" s="35">
        <v>964</v>
      </c>
      <c r="I182" s="35">
        <v>154</v>
      </c>
      <c r="J182" s="35">
        <v>873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1293</v>
      </c>
      <c r="D183" s="35">
        <v>301</v>
      </c>
      <c r="E183" s="35">
        <v>683</v>
      </c>
      <c r="F183" s="35">
        <v>309</v>
      </c>
      <c r="G183" s="35">
        <v>130</v>
      </c>
      <c r="H183" s="35">
        <v>1163</v>
      </c>
      <c r="I183" s="35">
        <v>115</v>
      </c>
      <c r="J183" s="35">
        <v>1178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2680</v>
      </c>
      <c r="D184" s="35">
        <v>759</v>
      </c>
      <c r="E184" s="35">
        <v>1505</v>
      </c>
      <c r="F184" s="35">
        <v>416</v>
      </c>
      <c r="G184" s="35">
        <v>252</v>
      </c>
      <c r="H184" s="35">
        <v>2428</v>
      </c>
      <c r="I184" s="35">
        <v>206</v>
      </c>
      <c r="J184" s="35">
        <v>2474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583</v>
      </c>
      <c r="D185" s="35">
        <v>174</v>
      </c>
      <c r="E185" s="35">
        <v>250</v>
      </c>
      <c r="F185" s="35">
        <v>159</v>
      </c>
      <c r="G185" s="35">
        <v>196</v>
      </c>
      <c r="H185" s="35">
        <v>387</v>
      </c>
      <c r="I185" s="35">
        <v>111</v>
      </c>
      <c r="J185" s="35">
        <v>472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1482</v>
      </c>
      <c r="D186" s="35">
        <v>427</v>
      </c>
      <c r="E186" s="35">
        <v>768</v>
      </c>
      <c r="F186" s="35">
        <v>287</v>
      </c>
      <c r="G186" s="35">
        <v>296</v>
      </c>
      <c r="H186" s="35">
        <v>1186</v>
      </c>
      <c r="I186" s="35">
        <v>79</v>
      </c>
      <c r="J186" s="35">
        <v>1403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1701</v>
      </c>
      <c r="D187" s="35">
        <v>335</v>
      </c>
      <c r="E187" s="35">
        <v>715</v>
      </c>
      <c r="F187" s="35">
        <v>651</v>
      </c>
      <c r="G187" s="35">
        <v>73</v>
      </c>
      <c r="H187" s="35">
        <v>1628</v>
      </c>
      <c r="I187" s="35">
        <v>116</v>
      </c>
      <c r="J187" s="35">
        <v>1585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1707</v>
      </c>
      <c r="D188" s="35">
        <v>398</v>
      </c>
      <c r="E188" s="35">
        <v>889</v>
      </c>
      <c r="F188" s="35">
        <v>420</v>
      </c>
      <c r="G188" s="35">
        <v>263</v>
      </c>
      <c r="H188" s="35">
        <v>1444</v>
      </c>
      <c r="I188" s="35">
        <v>327</v>
      </c>
      <c r="J188" s="35">
        <v>1380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2068</v>
      </c>
      <c r="D189" s="35">
        <v>380</v>
      </c>
      <c r="E189" s="35">
        <v>812</v>
      </c>
      <c r="F189" s="35">
        <v>876</v>
      </c>
      <c r="G189" s="35">
        <v>478</v>
      </c>
      <c r="H189" s="35">
        <v>1590</v>
      </c>
      <c r="I189" s="35">
        <v>167</v>
      </c>
      <c r="J189" s="35">
        <v>1901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1068</v>
      </c>
      <c r="D190" s="35">
        <v>151</v>
      </c>
      <c r="E190" s="35">
        <v>587</v>
      </c>
      <c r="F190" s="35">
        <v>330</v>
      </c>
      <c r="G190" s="35">
        <v>31</v>
      </c>
      <c r="H190" s="35">
        <v>1037</v>
      </c>
      <c r="I190" s="35">
        <v>82</v>
      </c>
      <c r="J190" s="35">
        <v>986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11701</v>
      </c>
      <c r="D191" s="35">
        <v>1854</v>
      </c>
      <c r="E191" s="35">
        <v>6221</v>
      </c>
      <c r="F191" s="35">
        <v>3626</v>
      </c>
      <c r="G191" s="35">
        <v>1143</v>
      </c>
      <c r="H191" s="35">
        <v>10558</v>
      </c>
      <c r="I191" s="35">
        <v>824</v>
      </c>
      <c r="J191" s="35">
        <v>10877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791</v>
      </c>
      <c r="D192" s="35">
        <v>95</v>
      </c>
      <c r="E192" s="35">
        <v>301</v>
      </c>
      <c r="F192" s="35">
        <v>395</v>
      </c>
      <c r="G192" s="35">
        <v>125</v>
      </c>
      <c r="H192" s="35">
        <v>666</v>
      </c>
      <c r="I192" s="35">
        <v>83</v>
      </c>
      <c r="J192" s="35">
        <v>708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364</v>
      </c>
      <c r="D193" s="35">
        <v>19</v>
      </c>
      <c r="E193" s="35">
        <v>302</v>
      </c>
      <c r="F193" s="35">
        <v>43</v>
      </c>
      <c r="G193" s="35">
        <v>87</v>
      </c>
      <c r="H193" s="35">
        <v>277</v>
      </c>
      <c r="I193" s="35">
        <v>21</v>
      </c>
      <c r="J193" s="35">
        <v>343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431</v>
      </c>
      <c r="D194" s="35">
        <v>103</v>
      </c>
      <c r="E194" s="35">
        <v>204</v>
      </c>
      <c r="F194" s="35">
        <v>124</v>
      </c>
      <c r="G194" s="35">
        <v>51</v>
      </c>
      <c r="H194" s="35">
        <v>380</v>
      </c>
      <c r="I194" s="35">
        <v>51</v>
      </c>
      <c r="J194" s="35">
        <v>380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331</v>
      </c>
      <c r="D195" s="35">
        <v>86</v>
      </c>
      <c r="E195" s="35">
        <v>155</v>
      </c>
      <c r="F195" s="35">
        <v>90</v>
      </c>
      <c r="G195" s="35">
        <v>95</v>
      </c>
      <c r="H195" s="35">
        <v>236</v>
      </c>
      <c r="I195" s="35">
        <v>66</v>
      </c>
      <c r="J195" s="35">
        <v>265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1904</v>
      </c>
      <c r="D196" s="35">
        <v>432</v>
      </c>
      <c r="E196" s="35">
        <v>982</v>
      </c>
      <c r="F196" s="35">
        <v>490</v>
      </c>
      <c r="G196" s="35">
        <v>234</v>
      </c>
      <c r="H196" s="35">
        <v>1670</v>
      </c>
      <c r="I196" s="35">
        <v>125</v>
      </c>
      <c r="J196" s="35">
        <v>1779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1140</v>
      </c>
      <c r="D197" s="35">
        <v>285</v>
      </c>
      <c r="E197" s="35">
        <v>619</v>
      </c>
      <c r="F197" s="35">
        <v>236</v>
      </c>
      <c r="G197" s="35">
        <v>178</v>
      </c>
      <c r="H197" s="35">
        <v>962</v>
      </c>
      <c r="I197" s="35">
        <v>141</v>
      </c>
      <c r="J197" s="35">
        <v>999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1618</v>
      </c>
      <c r="D198" s="35">
        <v>326</v>
      </c>
      <c r="E198" s="35">
        <v>809</v>
      </c>
      <c r="F198" s="35">
        <v>483</v>
      </c>
      <c r="G198" s="35">
        <v>155</v>
      </c>
      <c r="H198" s="35">
        <v>1463</v>
      </c>
      <c r="I198" s="35">
        <v>166</v>
      </c>
      <c r="J198" s="35">
        <v>1452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811</v>
      </c>
      <c r="D199" s="35">
        <v>97</v>
      </c>
      <c r="E199" s="35">
        <v>426</v>
      </c>
      <c r="F199" s="35">
        <v>288</v>
      </c>
      <c r="G199" s="35">
        <v>50</v>
      </c>
      <c r="H199" s="35">
        <v>761</v>
      </c>
      <c r="I199" s="35">
        <v>100</v>
      </c>
      <c r="J199" s="35">
        <v>711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495</v>
      </c>
      <c r="D200" s="35">
        <v>60</v>
      </c>
      <c r="E200" s="35">
        <v>191</v>
      </c>
      <c r="F200" s="35">
        <v>244</v>
      </c>
      <c r="G200" s="35">
        <v>70</v>
      </c>
      <c r="H200" s="35">
        <v>425</v>
      </c>
      <c r="I200" s="35">
        <v>24</v>
      </c>
      <c r="J200" s="35">
        <v>471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605</v>
      </c>
      <c r="D201" s="102">
        <v>105</v>
      </c>
      <c r="E201" s="102">
        <v>266</v>
      </c>
      <c r="F201" s="102">
        <v>234</v>
      </c>
      <c r="G201" s="102">
        <v>69</v>
      </c>
      <c r="H201" s="102">
        <v>536</v>
      </c>
      <c r="I201" s="102">
        <v>36</v>
      </c>
      <c r="J201" s="102">
        <v>569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42365</v>
      </c>
      <c r="D202" s="116">
        <f t="shared" si="34"/>
        <v>8122</v>
      </c>
      <c r="E202" s="116">
        <f t="shared" si="34"/>
        <v>21649</v>
      </c>
      <c r="F202" s="116">
        <f t="shared" si="34"/>
        <v>12594</v>
      </c>
      <c r="G202" s="115">
        <f t="shared" si="34"/>
        <v>5237</v>
      </c>
      <c r="H202" s="115">
        <f t="shared" si="34"/>
        <v>37128</v>
      </c>
      <c r="I202" s="116">
        <f t="shared" si="34"/>
        <v>3833</v>
      </c>
      <c r="J202" s="116">
        <f t="shared" si="34"/>
        <v>38532</v>
      </c>
      <c r="K202" s="157"/>
      <c r="L202" s="162"/>
      <c r="M202" s="163">
        <v>0</v>
      </c>
      <c r="N202" s="164">
        <v>1400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0.19171485896376725</v>
      </c>
      <c r="E203" s="150">
        <f t="shared" ref="E203:J203" si="35">E202/$C$202</f>
        <v>0.51101144812935206</v>
      </c>
      <c r="F203" s="150">
        <f t="shared" si="35"/>
        <v>0.29727369290688066</v>
      </c>
      <c r="G203" s="150">
        <f t="shared" si="35"/>
        <v>0.1236161926118258</v>
      </c>
      <c r="H203" s="150">
        <f t="shared" si="35"/>
        <v>0.87638380738817423</v>
      </c>
      <c r="I203" s="150">
        <f t="shared" si="35"/>
        <v>9.0475628466894845E-2</v>
      </c>
      <c r="J203" s="150">
        <f t="shared" si="35"/>
        <v>0.90952437153310517</v>
      </c>
      <c r="K203" s="165"/>
      <c r="L203" s="166"/>
      <c r="M203" s="163">
        <v>1401</v>
      </c>
      <c r="N203" s="164">
        <v>2100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2101</v>
      </c>
      <c r="N204" s="164">
        <v>2800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2801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89</v>
      </c>
      <c r="D212" s="174">
        <f t="shared" ref="D212:D236" si="37">SUM(E212:G212)</f>
        <v>78</v>
      </c>
      <c r="E212" s="35">
        <v>69</v>
      </c>
      <c r="F212" s="35">
        <v>9</v>
      </c>
      <c r="G212" s="35">
        <v>0</v>
      </c>
      <c r="H212" s="174">
        <f t="shared" ref="H212:H235" si="38">SUM(I212:K212)</f>
        <v>11</v>
      </c>
      <c r="I212" s="35">
        <v>10</v>
      </c>
      <c r="J212" s="35">
        <v>1</v>
      </c>
      <c r="K212" s="35">
        <v>0</v>
      </c>
      <c r="L212" s="63"/>
      <c r="M212" s="175" t="s">
        <v>92</v>
      </c>
      <c r="N212" s="175">
        <v>16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74</v>
      </c>
      <c r="D213" s="174">
        <f t="shared" si="37"/>
        <v>68</v>
      </c>
      <c r="E213" s="35">
        <v>35</v>
      </c>
      <c r="F213" s="35">
        <v>32</v>
      </c>
      <c r="G213" s="35">
        <v>1</v>
      </c>
      <c r="H213" s="174">
        <f t="shared" si="38"/>
        <v>6</v>
      </c>
      <c r="I213" s="35">
        <v>6</v>
      </c>
      <c r="J213" s="35">
        <v>0</v>
      </c>
      <c r="K213" s="35">
        <v>0</v>
      </c>
      <c r="L213" s="63"/>
      <c r="M213" s="175" t="s">
        <v>98</v>
      </c>
      <c r="N213" s="175">
        <v>23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56</v>
      </c>
      <c r="D214" s="174">
        <f t="shared" si="37"/>
        <v>56</v>
      </c>
      <c r="E214" s="35">
        <v>30</v>
      </c>
      <c r="F214" s="35">
        <v>26</v>
      </c>
      <c r="G214" s="35">
        <v>0</v>
      </c>
      <c r="H214" s="174">
        <f t="shared" si="38"/>
        <v>0</v>
      </c>
      <c r="I214" s="35">
        <v>0</v>
      </c>
      <c r="J214" s="35">
        <v>0</v>
      </c>
      <c r="K214" s="35">
        <v>0</v>
      </c>
      <c r="L214" s="63"/>
      <c r="M214" s="175" t="s">
        <v>91</v>
      </c>
      <c r="N214" s="175">
        <v>26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204</v>
      </c>
      <c r="D215" s="174">
        <f t="shared" si="37"/>
        <v>192</v>
      </c>
      <c r="E215" s="35">
        <v>87</v>
      </c>
      <c r="F215" s="35">
        <v>104</v>
      </c>
      <c r="G215" s="35">
        <v>1</v>
      </c>
      <c r="H215" s="174">
        <f t="shared" si="38"/>
        <v>12</v>
      </c>
      <c r="I215" s="35">
        <v>7</v>
      </c>
      <c r="J215" s="35">
        <v>5</v>
      </c>
      <c r="K215" s="35">
        <v>0</v>
      </c>
      <c r="L215" s="63"/>
      <c r="M215" s="175" t="s">
        <v>93</v>
      </c>
      <c r="N215" s="175">
        <v>28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95</v>
      </c>
      <c r="D216" s="174">
        <f t="shared" si="37"/>
        <v>92</v>
      </c>
      <c r="E216" s="35">
        <v>59</v>
      </c>
      <c r="F216" s="35">
        <v>32</v>
      </c>
      <c r="G216" s="35">
        <v>1</v>
      </c>
      <c r="H216" s="174">
        <f t="shared" si="38"/>
        <v>3</v>
      </c>
      <c r="I216" s="35">
        <v>2</v>
      </c>
      <c r="J216" s="35">
        <v>1</v>
      </c>
      <c r="K216" s="35">
        <v>0</v>
      </c>
      <c r="L216" s="63"/>
      <c r="M216" s="175" t="s">
        <v>83</v>
      </c>
      <c r="N216" s="175">
        <v>38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88</v>
      </c>
      <c r="D217" s="174">
        <f t="shared" si="37"/>
        <v>82</v>
      </c>
      <c r="E217" s="35">
        <v>63</v>
      </c>
      <c r="F217" s="35">
        <v>18</v>
      </c>
      <c r="G217" s="35">
        <v>1</v>
      </c>
      <c r="H217" s="174">
        <f t="shared" si="38"/>
        <v>6</v>
      </c>
      <c r="I217" s="35">
        <v>6</v>
      </c>
      <c r="J217" s="35">
        <v>0</v>
      </c>
      <c r="K217" s="35">
        <v>0</v>
      </c>
      <c r="L217" s="63"/>
      <c r="M217" s="175" t="s">
        <v>77</v>
      </c>
      <c r="N217" s="175">
        <v>56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78</v>
      </c>
      <c r="D218" s="174">
        <f t="shared" si="37"/>
        <v>76</v>
      </c>
      <c r="E218" s="35">
        <v>49</v>
      </c>
      <c r="F218" s="35">
        <v>27</v>
      </c>
      <c r="G218" s="35">
        <v>0</v>
      </c>
      <c r="H218" s="174">
        <f t="shared" si="38"/>
        <v>2</v>
      </c>
      <c r="I218" s="35">
        <v>2</v>
      </c>
      <c r="J218" s="35">
        <v>0</v>
      </c>
      <c r="K218" s="35">
        <v>0</v>
      </c>
      <c r="L218" s="63"/>
      <c r="M218" s="175" t="s">
        <v>97</v>
      </c>
      <c r="N218" s="175">
        <v>57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208</v>
      </c>
      <c r="D219" s="174">
        <f t="shared" si="37"/>
        <v>202</v>
      </c>
      <c r="E219" s="35">
        <v>95</v>
      </c>
      <c r="F219" s="35">
        <v>104</v>
      </c>
      <c r="G219" s="35">
        <v>3</v>
      </c>
      <c r="H219" s="174">
        <f t="shared" si="38"/>
        <v>6</v>
      </c>
      <c r="I219" s="35">
        <v>6</v>
      </c>
      <c r="J219" s="35">
        <v>0</v>
      </c>
      <c r="K219" s="35">
        <v>0</v>
      </c>
      <c r="L219" s="63"/>
      <c r="M219" s="175" t="s">
        <v>95</v>
      </c>
      <c r="N219" s="175">
        <v>65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38</v>
      </c>
      <c r="D220" s="174">
        <f t="shared" si="37"/>
        <v>38</v>
      </c>
      <c r="E220" s="35">
        <v>24</v>
      </c>
      <c r="F220" s="35">
        <v>14</v>
      </c>
      <c r="G220" s="35">
        <v>0</v>
      </c>
      <c r="H220" s="174">
        <f t="shared" si="38"/>
        <v>0</v>
      </c>
      <c r="I220" s="35">
        <v>0</v>
      </c>
      <c r="J220" s="35">
        <v>0</v>
      </c>
      <c r="K220" s="35">
        <v>0</v>
      </c>
      <c r="L220" s="63"/>
      <c r="M220" s="175" t="s">
        <v>76</v>
      </c>
      <c r="N220" s="175">
        <v>74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132</v>
      </c>
      <c r="D221" s="174">
        <f t="shared" si="37"/>
        <v>123</v>
      </c>
      <c r="E221" s="35">
        <v>85</v>
      </c>
      <c r="F221" s="35">
        <v>37</v>
      </c>
      <c r="G221" s="35">
        <v>1</v>
      </c>
      <c r="H221" s="174">
        <f t="shared" si="38"/>
        <v>9</v>
      </c>
      <c r="I221" s="35">
        <v>8</v>
      </c>
      <c r="J221" s="35">
        <v>1</v>
      </c>
      <c r="K221" s="35">
        <v>0</v>
      </c>
      <c r="L221" s="63"/>
      <c r="M221" s="175" t="s">
        <v>88</v>
      </c>
      <c r="N221" s="175">
        <v>75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119</v>
      </c>
      <c r="D222" s="174">
        <f t="shared" si="37"/>
        <v>108</v>
      </c>
      <c r="E222" s="35">
        <v>80</v>
      </c>
      <c r="F222" s="35">
        <v>25</v>
      </c>
      <c r="G222" s="35">
        <v>3</v>
      </c>
      <c r="H222" s="174">
        <f t="shared" si="38"/>
        <v>11</v>
      </c>
      <c r="I222" s="35">
        <v>8</v>
      </c>
      <c r="J222" s="35">
        <v>3</v>
      </c>
      <c r="K222" s="35">
        <v>0</v>
      </c>
      <c r="L222" s="63"/>
      <c r="M222" s="175" t="s">
        <v>81</v>
      </c>
      <c r="N222" s="175">
        <v>78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155</v>
      </c>
      <c r="D223" s="174">
        <f t="shared" si="37"/>
        <v>142</v>
      </c>
      <c r="E223" s="35">
        <v>96</v>
      </c>
      <c r="F223" s="35">
        <v>46</v>
      </c>
      <c r="G223" s="35">
        <v>0</v>
      </c>
      <c r="H223" s="174">
        <f t="shared" si="38"/>
        <v>13</v>
      </c>
      <c r="I223" s="35">
        <v>13</v>
      </c>
      <c r="J223" s="35">
        <v>0</v>
      </c>
      <c r="K223" s="35">
        <v>0</v>
      </c>
      <c r="L223" s="63"/>
      <c r="M223" s="175" t="s">
        <v>94</v>
      </c>
      <c r="N223" s="175">
        <v>83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123</v>
      </c>
      <c r="D224" s="174">
        <f t="shared" si="37"/>
        <v>119</v>
      </c>
      <c r="E224" s="35">
        <v>89</v>
      </c>
      <c r="F224" s="35">
        <v>30</v>
      </c>
      <c r="G224" s="35">
        <v>0</v>
      </c>
      <c r="H224" s="174">
        <f t="shared" si="38"/>
        <v>4</v>
      </c>
      <c r="I224" s="35">
        <v>4</v>
      </c>
      <c r="J224" s="35">
        <v>0</v>
      </c>
      <c r="K224" s="35">
        <v>0</v>
      </c>
      <c r="L224" s="63"/>
      <c r="M224" s="175" t="s">
        <v>99</v>
      </c>
      <c r="N224" s="175">
        <v>84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75</v>
      </c>
      <c r="D225" s="174">
        <f t="shared" si="37"/>
        <v>71</v>
      </c>
      <c r="E225" s="35">
        <v>48</v>
      </c>
      <c r="F225" s="35">
        <v>23</v>
      </c>
      <c r="G225" s="35">
        <v>0</v>
      </c>
      <c r="H225" s="174">
        <f t="shared" si="38"/>
        <v>4</v>
      </c>
      <c r="I225" s="35">
        <v>4</v>
      </c>
      <c r="J225" s="35">
        <v>0</v>
      </c>
      <c r="K225" s="35">
        <v>0</v>
      </c>
      <c r="L225" s="63"/>
      <c r="M225" s="175" t="s">
        <v>90</v>
      </c>
      <c r="N225" s="175">
        <v>87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879</v>
      </c>
      <c r="D226" s="174">
        <f t="shared" si="37"/>
        <v>833</v>
      </c>
      <c r="E226" s="35">
        <v>445</v>
      </c>
      <c r="F226" s="35">
        <v>385</v>
      </c>
      <c r="G226" s="35">
        <v>3</v>
      </c>
      <c r="H226" s="174">
        <f t="shared" si="38"/>
        <v>46</v>
      </c>
      <c r="I226" s="35">
        <v>33</v>
      </c>
      <c r="J226" s="35">
        <v>12</v>
      </c>
      <c r="K226" s="35">
        <v>1</v>
      </c>
      <c r="L226" s="63"/>
      <c r="M226" s="175" t="s">
        <v>80</v>
      </c>
      <c r="N226" s="175">
        <v>88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87</v>
      </c>
      <c r="D227" s="174">
        <f t="shared" si="37"/>
        <v>80</v>
      </c>
      <c r="E227" s="35">
        <v>60</v>
      </c>
      <c r="F227" s="35">
        <v>20</v>
      </c>
      <c r="G227" s="35">
        <v>0</v>
      </c>
      <c r="H227" s="174">
        <f t="shared" si="38"/>
        <v>7</v>
      </c>
      <c r="I227" s="35">
        <v>7</v>
      </c>
      <c r="J227" s="35">
        <v>0</v>
      </c>
      <c r="K227" s="35">
        <v>0</v>
      </c>
      <c r="L227" s="63"/>
      <c r="M227" s="175" t="s">
        <v>75</v>
      </c>
      <c r="N227" s="175">
        <v>89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26</v>
      </c>
      <c r="D228" s="174">
        <f t="shared" si="37"/>
        <v>25</v>
      </c>
      <c r="E228" s="35">
        <v>14</v>
      </c>
      <c r="F228" s="35">
        <v>10</v>
      </c>
      <c r="G228" s="35">
        <v>1</v>
      </c>
      <c r="H228" s="174">
        <f t="shared" si="38"/>
        <v>1</v>
      </c>
      <c r="I228" s="35">
        <v>1</v>
      </c>
      <c r="J228" s="35">
        <v>0</v>
      </c>
      <c r="K228" s="35">
        <v>0</v>
      </c>
      <c r="L228" s="63"/>
      <c r="M228" s="175" t="s">
        <v>79</v>
      </c>
      <c r="N228" s="175">
        <v>95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16</v>
      </c>
      <c r="D229" s="174">
        <f t="shared" si="37"/>
        <v>16</v>
      </c>
      <c r="E229" s="35">
        <v>3</v>
      </c>
      <c r="F229" s="35">
        <v>13</v>
      </c>
      <c r="G229" s="35">
        <v>0</v>
      </c>
      <c r="H229" s="174">
        <f t="shared" si="38"/>
        <v>0</v>
      </c>
      <c r="I229" s="35">
        <v>0</v>
      </c>
      <c r="J229" s="35">
        <v>0</v>
      </c>
      <c r="K229" s="35">
        <v>0</v>
      </c>
      <c r="L229" s="63"/>
      <c r="M229" s="175" t="s">
        <v>85</v>
      </c>
      <c r="N229" s="175">
        <v>119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28</v>
      </c>
      <c r="D230" s="174">
        <f t="shared" si="37"/>
        <v>24</v>
      </c>
      <c r="E230" s="35">
        <v>16</v>
      </c>
      <c r="F230" s="35">
        <v>8</v>
      </c>
      <c r="G230" s="35">
        <v>0</v>
      </c>
      <c r="H230" s="174">
        <f t="shared" si="38"/>
        <v>4</v>
      </c>
      <c r="I230" s="35">
        <v>4</v>
      </c>
      <c r="J230" s="35">
        <v>0</v>
      </c>
      <c r="K230" s="35">
        <v>0</v>
      </c>
      <c r="L230" s="63"/>
      <c r="M230" s="175" t="s">
        <v>87</v>
      </c>
      <c r="N230" s="175">
        <v>123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83</v>
      </c>
      <c r="D231" s="174">
        <f t="shared" si="37"/>
        <v>82</v>
      </c>
      <c r="E231" s="35">
        <v>59</v>
      </c>
      <c r="F231" s="35">
        <v>21</v>
      </c>
      <c r="G231" s="35">
        <v>2</v>
      </c>
      <c r="H231" s="174">
        <f t="shared" si="38"/>
        <v>1</v>
      </c>
      <c r="I231" s="35">
        <v>1</v>
      </c>
      <c r="J231" s="35">
        <v>0</v>
      </c>
      <c r="K231" s="35">
        <v>0</v>
      </c>
      <c r="L231" s="63"/>
      <c r="M231" s="175" t="s">
        <v>84</v>
      </c>
      <c r="N231" s="175">
        <v>132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65</v>
      </c>
      <c r="D232" s="174">
        <f t="shared" si="37"/>
        <v>61</v>
      </c>
      <c r="E232" s="35">
        <v>38</v>
      </c>
      <c r="F232" s="35">
        <v>21</v>
      </c>
      <c r="G232" s="35">
        <v>2</v>
      </c>
      <c r="H232" s="174">
        <f t="shared" si="38"/>
        <v>4</v>
      </c>
      <c r="I232" s="35">
        <v>3</v>
      </c>
      <c r="J232" s="35">
        <v>1</v>
      </c>
      <c r="K232" s="35">
        <v>0</v>
      </c>
      <c r="L232" s="63"/>
      <c r="M232" s="175" t="s">
        <v>86</v>
      </c>
      <c r="N232" s="175">
        <v>155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155</v>
      </c>
      <c r="D233" s="174">
        <f t="shared" si="37"/>
        <v>142</v>
      </c>
      <c r="E233" s="35">
        <v>112</v>
      </c>
      <c r="F233" s="35">
        <v>29</v>
      </c>
      <c r="G233" s="35">
        <v>1</v>
      </c>
      <c r="H233" s="174">
        <f t="shared" si="38"/>
        <v>13</v>
      </c>
      <c r="I233" s="35">
        <v>8</v>
      </c>
      <c r="J233" s="35">
        <v>5</v>
      </c>
      <c r="K233" s="35">
        <v>0</v>
      </c>
      <c r="L233" s="63"/>
      <c r="M233" s="175" t="s">
        <v>96</v>
      </c>
      <c r="N233" s="175">
        <v>155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57</v>
      </c>
      <c r="D234" s="174">
        <f t="shared" si="37"/>
        <v>53</v>
      </c>
      <c r="E234" s="35">
        <v>34</v>
      </c>
      <c r="F234" s="35">
        <v>19</v>
      </c>
      <c r="G234" s="35">
        <v>0</v>
      </c>
      <c r="H234" s="174">
        <f t="shared" si="38"/>
        <v>4</v>
      </c>
      <c r="I234" s="35">
        <v>4</v>
      </c>
      <c r="J234" s="35">
        <v>0</v>
      </c>
      <c r="K234" s="35">
        <v>0</v>
      </c>
      <c r="L234" s="63"/>
      <c r="M234" s="175" t="s">
        <v>78</v>
      </c>
      <c r="N234" s="175">
        <v>204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23</v>
      </c>
      <c r="D235" s="174">
        <f t="shared" si="37"/>
        <v>20</v>
      </c>
      <c r="E235" s="35">
        <v>13</v>
      </c>
      <c r="F235" s="35">
        <v>7</v>
      </c>
      <c r="G235" s="35">
        <v>0</v>
      </c>
      <c r="H235" s="174">
        <f t="shared" si="38"/>
        <v>3</v>
      </c>
      <c r="I235" s="35">
        <v>3</v>
      </c>
      <c r="J235" s="35">
        <v>0</v>
      </c>
      <c r="K235" s="35">
        <v>0</v>
      </c>
      <c r="L235" s="63"/>
      <c r="M235" s="175" t="s">
        <v>82</v>
      </c>
      <c r="N235" s="175">
        <v>208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84</v>
      </c>
      <c r="D236" s="177">
        <f t="shared" si="37"/>
        <v>78</v>
      </c>
      <c r="E236" s="102">
        <v>66</v>
      </c>
      <c r="F236" s="102">
        <v>12</v>
      </c>
      <c r="G236" s="102">
        <v>0</v>
      </c>
      <c r="H236" s="177">
        <f>SUM(I236:K236)</f>
        <v>6</v>
      </c>
      <c r="I236" s="102">
        <v>5</v>
      </c>
      <c r="J236" s="102">
        <v>1</v>
      </c>
      <c r="K236" s="102">
        <v>0</v>
      </c>
      <c r="L236" s="63"/>
      <c r="M236" s="175" t="s">
        <v>89</v>
      </c>
      <c r="N236" s="175">
        <v>879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3037</v>
      </c>
      <c r="D237" s="116">
        <f t="shared" ref="D237:G237" si="39">SUM(D212:D236)</f>
        <v>2861</v>
      </c>
      <c r="E237" s="116">
        <f t="shared" si="39"/>
        <v>1769</v>
      </c>
      <c r="F237" s="116">
        <f t="shared" si="39"/>
        <v>1072</v>
      </c>
      <c r="G237" s="116">
        <f t="shared" si="39"/>
        <v>20</v>
      </c>
      <c r="H237" s="115">
        <f>SUM(H212:H236)</f>
        <v>176</v>
      </c>
      <c r="I237" s="115">
        <f t="shared" ref="I237:K237" si="40">SUM(I212:I236)</f>
        <v>145</v>
      </c>
      <c r="J237" s="115">
        <f t="shared" si="40"/>
        <v>30</v>
      </c>
      <c r="K237" s="115">
        <f t="shared" si="40"/>
        <v>1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2022</v>
      </c>
      <c r="E242" s="142">
        <v>2023</v>
      </c>
      <c r="F242" s="95">
        <v>2024</v>
      </c>
      <c r="G242" s="142">
        <v>2025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8425</v>
      </c>
      <c r="D243" s="148">
        <v>1737</v>
      </c>
      <c r="E243" s="148">
        <v>1777</v>
      </c>
      <c r="F243" s="148">
        <v>2059</v>
      </c>
      <c r="G243" s="148">
        <v>2251</v>
      </c>
      <c r="H243" s="148">
        <f>C177</f>
        <v>601</v>
      </c>
      <c r="J243" s="175" t="s">
        <v>91</v>
      </c>
      <c r="K243" s="175">
        <v>5523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35180</v>
      </c>
      <c r="D244" s="35">
        <v>7854</v>
      </c>
      <c r="E244" s="35">
        <v>8624</v>
      </c>
      <c r="F244" s="35">
        <v>8624</v>
      </c>
      <c r="G244" s="35">
        <v>8194</v>
      </c>
      <c r="H244" s="35">
        <f t="shared" ref="H244:H266" si="42">C178</f>
        <v>1884</v>
      </c>
      <c r="J244" s="175" t="s">
        <v>93</v>
      </c>
      <c r="K244" s="175">
        <v>6025</v>
      </c>
      <c r="P244" s="183"/>
    </row>
    <row r="245" spans="2:18" ht="17.25" customHeight="1" x14ac:dyDescent="0.25">
      <c r="B245" s="38" t="s">
        <v>77</v>
      </c>
      <c r="C245" s="34">
        <f t="shared" si="41"/>
        <v>13228</v>
      </c>
      <c r="D245" s="35">
        <v>3135</v>
      </c>
      <c r="E245" s="35">
        <v>3015</v>
      </c>
      <c r="F245" s="35">
        <v>3160</v>
      </c>
      <c r="G245" s="35">
        <v>3177</v>
      </c>
      <c r="H245" s="35">
        <f t="shared" si="42"/>
        <v>741</v>
      </c>
      <c r="J245" s="175" t="s">
        <v>92</v>
      </c>
      <c r="K245" s="175">
        <v>7034</v>
      </c>
      <c r="P245" s="183"/>
    </row>
    <row r="246" spans="2:18" ht="17.25" customHeight="1" x14ac:dyDescent="0.25">
      <c r="B246" s="38" t="s">
        <v>78</v>
      </c>
      <c r="C246" s="34">
        <f t="shared" si="41"/>
        <v>68273</v>
      </c>
      <c r="D246" s="35">
        <v>14932</v>
      </c>
      <c r="E246" s="35">
        <v>17226</v>
      </c>
      <c r="F246" s="35">
        <v>16200</v>
      </c>
      <c r="G246" s="35">
        <v>16013</v>
      </c>
      <c r="H246" s="35">
        <f t="shared" si="42"/>
        <v>3902</v>
      </c>
      <c r="J246" s="175" t="s">
        <v>75</v>
      </c>
      <c r="K246" s="175">
        <v>8425</v>
      </c>
      <c r="P246" s="183"/>
    </row>
    <row r="247" spans="2:18" ht="17.25" customHeight="1" x14ac:dyDescent="0.25">
      <c r="B247" s="38" t="s">
        <v>79</v>
      </c>
      <c r="C247" s="34">
        <f t="shared" si="41"/>
        <v>22046</v>
      </c>
      <c r="D247" s="35">
        <v>4380</v>
      </c>
      <c r="E247" s="35">
        <v>4985</v>
      </c>
      <c r="F247" s="35">
        <v>5305</v>
      </c>
      <c r="G247" s="35">
        <v>5939</v>
      </c>
      <c r="H247" s="35">
        <f t="shared" si="42"/>
        <v>1437</v>
      </c>
      <c r="J247" s="175" t="s">
        <v>98</v>
      </c>
      <c r="K247" s="175">
        <v>8472</v>
      </c>
      <c r="P247" s="183"/>
    </row>
    <row r="248" spans="2:18" ht="17.25" customHeight="1" x14ac:dyDescent="0.25">
      <c r="B248" s="38" t="s">
        <v>80</v>
      </c>
      <c r="C248" s="34">
        <f t="shared" si="41"/>
        <v>16132</v>
      </c>
      <c r="D248" s="35">
        <v>3025</v>
      </c>
      <c r="E248" s="35">
        <v>3537</v>
      </c>
      <c r="F248" s="35">
        <v>4417</v>
      </c>
      <c r="G248" s="35">
        <v>4126</v>
      </c>
      <c r="H248" s="35">
        <f t="shared" si="42"/>
        <v>1027</v>
      </c>
      <c r="J248" s="175" t="s">
        <v>83</v>
      </c>
      <c r="K248" s="175">
        <v>11142</v>
      </c>
      <c r="P248" s="183"/>
    </row>
    <row r="249" spans="2:18" ht="17.25" customHeight="1" x14ac:dyDescent="0.25">
      <c r="B249" s="38" t="s">
        <v>81</v>
      </c>
      <c r="C249" s="34">
        <f t="shared" si="41"/>
        <v>16903</v>
      </c>
      <c r="D249" s="35">
        <v>3443</v>
      </c>
      <c r="E249" s="35">
        <v>3710</v>
      </c>
      <c r="F249" s="35">
        <v>4014</v>
      </c>
      <c r="G249" s="35">
        <v>4443</v>
      </c>
      <c r="H249" s="35">
        <f t="shared" si="42"/>
        <v>1293</v>
      </c>
      <c r="J249" s="175" t="s">
        <v>99</v>
      </c>
      <c r="K249" s="175">
        <v>11617</v>
      </c>
      <c r="P249" s="183"/>
    </row>
    <row r="250" spans="2:18" ht="17.25" customHeight="1" x14ac:dyDescent="0.25">
      <c r="B250" s="38" t="s">
        <v>82</v>
      </c>
      <c r="C250" s="34">
        <f t="shared" si="41"/>
        <v>45274</v>
      </c>
      <c r="D250" s="35">
        <v>10079</v>
      </c>
      <c r="E250" s="35">
        <v>10462</v>
      </c>
      <c r="F250" s="35">
        <v>10972</v>
      </c>
      <c r="G250" s="35">
        <v>11081</v>
      </c>
      <c r="H250" s="35">
        <f t="shared" si="42"/>
        <v>2680</v>
      </c>
      <c r="J250" s="175" t="s">
        <v>97</v>
      </c>
      <c r="K250" s="175">
        <v>12344</v>
      </c>
      <c r="P250" s="183"/>
    </row>
    <row r="251" spans="2:18" ht="17.25" customHeight="1" x14ac:dyDescent="0.25">
      <c r="B251" s="38" t="s">
        <v>83</v>
      </c>
      <c r="C251" s="34">
        <f t="shared" si="41"/>
        <v>11142</v>
      </c>
      <c r="D251" s="35">
        <v>2407</v>
      </c>
      <c r="E251" s="35">
        <v>2657</v>
      </c>
      <c r="F251" s="35">
        <v>2821</v>
      </c>
      <c r="G251" s="35">
        <v>2674</v>
      </c>
      <c r="H251" s="35">
        <f t="shared" si="42"/>
        <v>583</v>
      </c>
      <c r="J251" s="175" t="s">
        <v>77</v>
      </c>
      <c r="K251" s="175">
        <v>13228</v>
      </c>
      <c r="P251" s="183"/>
    </row>
    <row r="252" spans="2:18" ht="17.25" customHeight="1" x14ac:dyDescent="0.25">
      <c r="B252" s="38" t="s">
        <v>84</v>
      </c>
      <c r="C252" s="34">
        <f t="shared" si="41"/>
        <v>22234</v>
      </c>
      <c r="D252" s="35">
        <v>4775</v>
      </c>
      <c r="E252" s="35">
        <v>4861</v>
      </c>
      <c r="F252" s="35">
        <v>5457</v>
      </c>
      <c r="G252" s="35">
        <v>5659</v>
      </c>
      <c r="H252" s="35">
        <f t="shared" si="42"/>
        <v>1482</v>
      </c>
      <c r="J252" s="175" t="s">
        <v>90</v>
      </c>
      <c r="K252" s="175">
        <v>13638</v>
      </c>
      <c r="P252" s="183"/>
    </row>
    <row r="253" spans="2:18" ht="17.25" customHeight="1" x14ac:dyDescent="0.25">
      <c r="B253" s="38" t="s">
        <v>85</v>
      </c>
      <c r="C253" s="34">
        <f t="shared" si="41"/>
        <v>26758</v>
      </c>
      <c r="D253" s="35">
        <v>5786</v>
      </c>
      <c r="E253" s="35">
        <v>6168</v>
      </c>
      <c r="F253" s="35">
        <v>6427</v>
      </c>
      <c r="G253" s="35">
        <v>6676</v>
      </c>
      <c r="H253" s="35">
        <f t="shared" si="42"/>
        <v>1701</v>
      </c>
      <c r="J253" s="175" t="s">
        <v>80</v>
      </c>
      <c r="K253" s="175">
        <v>16132</v>
      </c>
      <c r="P253" s="183"/>
    </row>
    <row r="254" spans="2:18" ht="17.25" customHeight="1" x14ac:dyDescent="0.25">
      <c r="B254" s="38" t="s">
        <v>86</v>
      </c>
      <c r="C254" s="34">
        <f t="shared" si="41"/>
        <v>30346</v>
      </c>
      <c r="D254" s="35">
        <v>7183</v>
      </c>
      <c r="E254" s="35">
        <v>7259</v>
      </c>
      <c r="F254" s="35">
        <v>6985</v>
      </c>
      <c r="G254" s="35">
        <v>7212</v>
      </c>
      <c r="H254" s="35">
        <f t="shared" si="42"/>
        <v>1707</v>
      </c>
      <c r="J254" s="175" t="s">
        <v>88</v>
      </c>
      <c r="K254" s="175">
        <v>16679</v>
      </c>
      <c r="P254" s="183"/>
    </row>
    <row r="255" spans="2:18" ht="17.25" customHeight="1" x14ac:dyDescent="0.25">
      <c r="B255" s="38" t="s">
        <v>87</v>
      </c>
      <c r="C255" s="34">
        <f t="shared" si="41"/>
        <v>34510</v>
      </c>
      <c r="D255" s="35">
        <v>7290</v>
      </c>
      <c r="E255" s="35">
        <v>8055</v>
      </c>
      <c r="F255" s="35">
        <v>8389</v>
      </c>
      <c r="G255" s="35">
        <v>8708</v>
      </c>
      <c r="H255" s="35">
        <f t="shared" si="42"/>
        <v>2068</v>
      </c>
      <c r="J255" s="175" t="s">
        <v>81</v>
      </c>
      <c r="K255" s="175">
        <v>16903</v>
      </c>
      <c r="P255" s="183"/>
    </row>
    <row r="256" spans="2:18" ht="17.25" customHeight="1" x14ac:dyDescent="0.25">
      <c r="B256" s="38" t="s">
        <v>88</v>
      </c>
      <c r="C256" s="34">
        <f t="shared" si="41"/>
        <v>16679</v>
      </c>
      <c r="D256" s="35">
        <v>3848</v>
      </c>
      <c r="E256" s="35">
        <v>4040</v>
      </c>
      <c r="F256" s="35">
        <v>3765</v>
      </c>
      <c r="G256" s="35">
        <v>3958</v>
      </c>
      <c r="H256" s="35">
        <f t="shared" si="42"/>
        <v>1068</v>
      </c>
      <c r="J256" s="175" t="s">
        <v>95</v>
      </c>
      <c r="K256" s="175">
        <v>20348</v>
      </c>
      <c r="P256" s="183"/>
    </row>
    <row r="257" spans="2:18" ht="17.25" customHeight="1" x14ac:dyDescent="0.25">
      <c r="B257" s="38" t="s">
        <v>89</v>
      </c>
      <c r="C257" s="34">
        <f t="shared" si="41"/>
        <v>187860</v>
      </c>
      <c r="D257" s="35">
        <v>41440</v>
      </c>
      <c r="E257" s="35">
        <v>46524</v>
      </c>
      <c r="F257" s="35">
        <v>43969</v>
      </c>
      <c r="G257" s="35">
        <v>44226</v>
      </c>
      <c r="H257" s="35">
        <f t="shared" si="42"/>
        <v>11701</v>
      </c>
      <c r="J257" s="175" t="s">
        <v>79</v>
      </c>
      <c r="K257" s="175">
        <v>22046</v>
      </c>
      <c r="P257" s="183"/>
    </row>
    <row r="258" spans="2:18" ht="17.25" customHeight="1" x14ac:dyDescent="0.25">
      <c r="B258" s="38" t="s">
        <v>90</v>
      </c>
      <c r="C258" s="34">
        <f t="shared" si="41"/>
        <v>13638</v>
      </c>
      <c r="D258" s="35">
        <v>2802</v>
      </c>
      <c r="E258" s="35">
        <v>3036</v>
      </c>
      <c r="F258" s="35">
        <v>3495</v>
      </c>
      <c r="G258" s="35">
        <v>3514</v>
      </c>
      <c r="H258" s="35">
        <f t="shared" si="42"/>
        <v>791</v>
      </c>
      <c r="J258" s="175" t="s">
        <v>84</v>
      </c>
      <c r="K258" s="175">
        <v>22234</v>
      </c>
      <c r="P258" s="183"/>
    </row>
    <row r="259" spans="2:18" ht="17.25" customHeight="1" x14ac:dyDescent="0.25">
      <c r="B259" s="38" t="s">
        <v>91</v>
      </c>
      <c r="C259" s="34">
        <f t="shared" si="41"/>
        <v>5523</v>
      </c>
      <c r="D259" s="35">
        <v>1188</v>
      </c>
      <c r="E259" s="35">
        <v>1103</v>
      </c>
      <c r="F259" s="35">
        <v>1403</v>
      </c>
      <c r="G259" s="35">
        <v>1465</v>
      </c>
      <c r="H259" s="35">
        <f t="shared" si="42"/>
        <v>364</v>
      </c>
      <c r="J259" s="175" t="s">
        <v>85</v>
      </c>
      <c r="K259" s="175">
        <v>26758</v>
      </c>
      <c r="P259" s="183"/>
    </row>
    <row r="260" spans="2:18" ht="17.25" customHeight="1" x14ac:dyDescent="0.25">
      <c r="B260" s="38" t="s">
        <v>92</v>
      </c>
      <c r="C260" s="34">
        <f t="shared" si="41"/>
        <v>7034</v>
      </c>
      <c r="D260" s="35">
        <v>1453</v>
      </c>
      <c r="E260" s="35">
        <v>1714</v>
      </c>
      <c r="F260" s="35">
        <v>1664</v>
      </c>
      <c r="G260" s="35">
        <v>1772</v>
      </c>
      <c r="H260" s="35">
        <f t="shared" si="42"/>
        <v>431</v>
      </c>
      <c r="J260" s="175" t="s">
        <v>96</v>
      </c>
      <c r="K260" s="175">
        <v>28529</v>
      </c>
      <c r="P260" s="183"/>
    </row>
    <row r="261" spans="2:18" ht="17.25" customHeight="1" x14ac:dyDescent="0.25">
      <c r="B261" s="38" t="s">
        <v>93</v>
      </c>
      <c r="C261" s="34">
        <f t="shared" si="41"/>
        <v>6025</v>
      </c>
      <c r="D261" s="35">
        <v>1548</v>
      </c>
      <c r="E261" s="35">
        <v>1340</v>
      </c>
      <c r="F261" s="35">
        <v>1356</v>
      </c>
      <c r="G261" s="35">
        <v>1450</v>
      </c>
      <c r="H261" s="35">
        <f t="shared" si="42"/>
        <v>331</v>
      </c>
      <c r="J261" s="175" t="s">
        <v>86</v>
      </c>
      <c r="K261" s="175">
        <v>30346</v>
      </c>
      <c r="P261" s="183"/>
    </row>
    <row r="262" spans="2:18" ht="17.25" customHeight="1" x14ac:dyDescent="0.25">
      <c r="B262" s="38" t="s">
        <v>94</v>
      </c>
      <c r="C262" s="34">
        <f t="shared" si="41"/>
        <v>32388</v>
      </c>
      <c r="D262" s="35">
        <v>7830</v>
      </c>
      <c r="E262" s="35">
        <v>7658</v>
      </c>
      <c r="F262" s="35">
        <v>7529</v>
      </c>
      <c r="G262" s="35">
        <v>7467</v>
      </c>
      <c r="H262" s="35">
        <f t="shared" si="42"/>
        <v>1904</v>
      </c>
      <c r="J262" s="175" t="s">
        <v>94</v>
      </c>
      <c r="K262" s="175">
        <v>32388</v>
      </c>
      <c r="P262" s="183"/>
    </row>
    <row r="263" spans="2:18" ht="17.25" customHeight="1" x14ac:dyDescent="0.25">
      <c r="B263" s="38" t="s">
        <v>95</v>
      </c>
      <c r="C263" s="34">
        <f t="shared" si="41"/>
        <v>20348</v>
      </c>
      <c r="D263" s="35">
        <v>4551</v>
      </c>
      <c r="E263" s="35">
        <v>4511</v>
      </c>
      <c r="F263" s="35">
        <v>5180</v>
      </c>
      <c r="G263" s="35">
        <v>4966</v>
      </c>
      <c r="H263" s="35">
        <f t="shared" si="42"/>
        <v>1140</v>
      </c>
      <c r="J263" s="175" t="s">
        <v>87</v>
      </c>
      <c r="K263" s="175">
        <v>34510</v>
      </c>
      <c r="P263" s="183"/>
    </row>
    <row r="264" spans="2:18" ht="17.25" customHeight="1" x14ac:dyDescent="0.25">
      <c r="B264" s="38" t="s">
        <v>96</v>
      </c>
      <c r="C264" s="34">
        <f t="shared" si="41"/>
        <v>28529</v>
      </c>
      <c r="D264" s="35">
        <v>6257</v>
      </c>
      <c r="E264" s="35">
        <v>6424</v>
      </c>
      <c r="F264" s="35">
        <v>7394</v>
      </c>
      <c r="G264" s="35">
        <v>6836</v>
      </c>
      <c r="H264" s="35">
        <f t="shared" si="42"/>
        <v>1618</v>
      </c>
      <c r="J264" s="175" t="s">
        <v>76</v>
      </c>
      <c r="K264" s="175">
        <v>35180</v>
      </c>
      <c r="P264" s="183"/>
    </row>
    <row r="265" spans="2:18" ht="17.25" customHeight="1" x14ac:dyDescent="0.25">
      <c r="B265" s="38" t="s">
        <v>97</v>
      </c>
      <c r="C265" s="34">
        <f t="shared" si="41"/>
        <v>12344</v>
      </c>
      <c r="D265" s="35">
        <v>2788</v>
      </c>
      <c r="E265" s="35">
        <v>2698</v>
      </c>
      <c r="F265" s="35">
        <v>3023</v>
      </c>
      <c r="G265" s="35">
        <v>3024</v>
      </c>
      <c r="H265" s="35">
        <f t="shared" si="42"/>
        <v>811</v>
      </c>
      <c r="J265" s="175" t="s">
        <v>82</v>
      </c>
      <c r="K265" s="175">
        <v>45274</v>
      </c>
      <c r="P265" s="183"/>
    </row>
    <row r="266" spans="2:18" ht="17.25" customHeight="1" x14ac:dyDescent="0.25">
      <c r="B266" s="38" t="s">
        <v>98</v>
      </c>
      <c r="C266" s="34">
        <f t="shared" si="41"/>
        <v>8472</v>
      </c>
      <c r="D266" s="35">
        <v>1818</v>
      </c>
      <c r="E266" s="35">
        <v>1999</v>
      </c>
      <c r="F266" s="35">
        <v>2022</v>
      </c>
      <c r="G266" s="35">
        <v>2138</v>
      </c>
      <c r="H266" s="35">
        <f t="shared" si="42"/>
        <v>495</v>
      </c>
      <c r="J266" s="175" t="s">
        <v>78</v>
      </c>
      <c r="K266" s="175">
        <v>68273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11617</v>
      </c>
      <c r="D267" s="102">
        <v>2653</v>
      </c>
      <c r="E267" s="102">
        <v>2930</v>
      </c>
      <c r="F267" s="102">
        <v>2862</v>
      </c>
      <c r="G267" s="102">
        <v>2567</v>
      </c>
      <c r="H267" s="102">
        <f>C201</f>
        <v>605</v>
      </c>
      <c r="J267" s="175" t="s">
        <v>89</v>
      </c>
      <c r="K267" s="175">
        <v>187860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700908</v>
      </c>
      <c r="D268" s="116">
        <f t="shared" si="43"/>
        <v>154202</v>
      </c>
      <c r="E268" s="116">
        <f t="shared" si="43"/>
        <v>166313</v>
      </c>
      <c r="F268" s="116">
        <f t="shared" si="43"/>
        <v>168492</v>
      </c>
      <c r="G268" s="116">
        <f t="shared" si="43"/>
        <v>169536</v>
      </c>
      <c r="H268" s="116">
        <f t="shared" si="43"/>
        <v>42365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1.0000000000000002</v>
      </c>
      <c r="D269" s="150">
        <f t="shared" ref="D269:E269" si="44">D268/$C$268</f>
        <v>0.22000319585452013</v>
      </c>
      <c r="E269" s="150">
        <f t="shared" si="44"/>
        <v>0.23728221107477729</v>
      </c>
      <c r="F269" s="150">
        <f>F268/$C$268</f>
        <v>0.24039103562807101</v>
      </c>
      <c r="G269" s="150">
        <f>G268/$C$268</f>
        <v>0.24188053210977761</v>
      </c>
      <c r="H269" s="150">
        <f>H268/$C$268</f>
        <v>6.0443025332853957E-2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29952</v>
      </c>
      <c r="E278" s="60">
        <v>5274</v>
      </c>
      <c r="F278" s="35">
        <v>24678</v>
      </c>
      <c r="J278" s="157"/>
      <c r="K278" s="38" t="s">
        <v>117</v>
      </c>
      <c r="L278" s="186"/>
      <c r="M278" s="34">
        <f>SUM(N278:O278)</f>
        <v>40332</v>
      </c>
      <c r="N278" s="187">
        <v>33440</v>
      </c>
      <c r="O278" s="35">
        <v>6892</v>
      </c>
    </row>
    <row r="279" spans="2:18" ht="23.25" customHeight="1" x14ac:dyDescent="0.25">
      <c r="B279" s="38" t="s">
        <v>118</v>
      </c>
      <c r="C279" s="34"/>
      <c r="D279" s="34">
        <f t="shared" si="45"/>
        <v>11465</v>
      </c>
      <c r="E279" s="35">
        <v>567</v>
      </c>
      <c r="F279" s="35">
        <v>10898</v>
      </c>
      <c r="J279" s="157"/>
      <c r="K279" s="38" t="s">
        <v>118</v>
      </c>
      <c r="L279" s="34"/>
      <c r="M279" s="34">
        <f>SUM(N279:O279)</f>
        <v>1903</v>
      </c>
      <c r="N279" s="35">
        <v>1790</v>
      </c>
      <c r="O279" s="35">
        <v>113</v>
      </c>
    </row>
    <row r="280" spans="2:18" ht="23.25" customHeight="1" x14ac:dyDescent="0.25">
      <c r="B280" s="38" t="s">
        <v>119</v>
      </c>
      <c r="C280" s="34"/>
      <c r="D280" s="34">
        <f t="shared" si="45"/>
        <v>496</v>
      </c>
      <c r="E280" s="35">
        <v>24</v>
      </c>
      <c r="F280" s="35">
        <v>472</v>
      </c>
      <c r="J280" s="157"/>
      <c r="K280" s="38" t="s">
        <v>119</v>
      </c>
      <c r="L280" s="34"/>
      <c r="M280" s="34">
        <f>SUM(N280:O280)</f>
        <v>74</v>
      </c>
      <c r="N280" s="35">
        <v>68</v>
      </c>
      <c r="O280" s="35">
        <v>6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452</v>
      </c>
      <c r="E281" s="102">
        <v>13</v>
      </c>
      <c r="F281" s="102">
        <v>439</v>
      </c>
      <c r="J281" s="157"/>
      <c r="K281" s="100" t="s">
        <v>120</v>
      </c>
      <c r="L281" s="101"/>
      <c r="M281" s="101">
        <f>SUM(N281:O281)</f>
        <v>56</v>
      </c>
      <c r="N281" s="102">
        <v>48</v>
      </c>
      <c r="O281" s="102">
        <v>8</v>
      </c>
    </row>
    <row r="282" spans="2:18" ht="24.75" customHeight="1" x14ac:dyDescent="0.25">
      <c r="B282" s="188" t="s">
        <v>3</v>
      </c>
      <c r="C282" s="188"/>
      <c r="D282" s="115">
        <f t="shared" si="45"/>
        <v>42365</v>
      </c>
      <c r="E282" s="116">
        <f>SUM(E278:E281)</f>
        <v>5878</v>
      </c>
      <c r="F282" s="116">
        <f>SUM(F278:F281)</f>
        <v>36487</v>
      </c>
      <c r="J282" s="157"/>
      <c r="K282" s="188" t="s">
        <v>3</v>
      </c>
      <c r="L282" s="188"/>
      <c r="M282" s="115">
        <f t="shared" ref="M282:M283" si="46">SUM(N282:O282)</f>
        <v>42365</v>
      </c>
      <c r="N282" s="116">
        <f>SUM(N278:N281)</f>
        <v>35346</v>
      </c>
      <c r="O282" s="116">
        <f>SUM(O278:O281)</f>
        <v>7019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0.1387466068688776</v>
      </c>
      <c r="F283" s="150">
        <f>+F282/$D$282</f>
        <v>0.86125339313112237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0.83432078366576179</v>
      </c>
      <c r="O283" s="150">
        <f>+O282/$M$282</f>
        <v>0.16567921633423816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15257</v>
      </c>
      <c r="E293" s="204">
        <v>12618</v>
      </c>
      <c r="F293" s="205">
        <v>2639</v>
      </c>
      <c r="G293" s="206">
        <v>5774</v>
      </c>
      <c r="H293" s="206">
        <v>8371</v>
      </c>
      <c r="I293" s="207">
        <v>1112</v>
      </c>
      <c r="J293" s="206">
        <v>70</v>
      </c>
      <c r="K293" s="206">
        <v>7054</v>
      </c>
      <c r="L293" s="206">
        <v>5453</v>
      </c>
      <c r="M293" s="206">
        <v>2680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1318</v>
      </c>
      <c r="E294" s="211">
        <v>1095</v>
      </c>
      <c r="F294" s="212">
        <v>223</v>
      </c>
      <c r="G294" s="213">
        <v>511</v>
      </c>
      <c r="H294" s="213">
        <v>713</v>
      </c>
      <c r="I294" s="214">
        <v>94</v>
      </c>
      <c r="J294" s="213">
        <v>10</v>
      </c>
      <c r="K294" s="213">
        <v>633</v>
      </c>
      <c r="L294" s="213">
        <v>445</v>
      </c>
      <c r="M294" s="213">
        <v>230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25578</v>
      </c>
      <c r="E295" s="211">
        <v>21459</v>
      </c>
      <c r="F295" s="212">
        <v>4119</v>
      </c>
      <c r="G295" s="213">
        <v>8594</v>
      </c>
      <c r="H295" s="213">
        <v>15301</v>
      </c>
      <c r="I295" s="214">
        <v>1683</v>
      </c>
      <c r="J295" s="213">
        <v>87</v>
      </c>
      <c r="K295" s="213">
        <v>11291</v>
      </c>
      <c r="L295" s="213">
        <v>9876</v>
      </c>
      <c r="M295" s="213">
        <v>4324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212</v>
      </c>
      <c r="E296" s="218">
        <v>174</v>
      </c>
      <c r="F296" s="219">
        <v>38</v>
      </c>
      <c r="G296" s="220">
        <v>85</v>
      </c>
      <c r="H296" s="220">
        <v>113</v>
      </c>
      <c r="I296" s="221">
        <v>14</v>
      </c>
      <c r="J296" s="220">
        <v>0</v>
      </c>
      <c r="K296" s="220">
        <v>115</v>
      </c>
      <c r="L296" s="220">
        <v>71</v>
      </c>
      <c r="M296" s="220">
        <v>26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42365</v>
      </c>
      <c r="E297" s="223">
        <f>SUM(E293:E296)</f>
        <v>35346</v>
      </c>
      <c r="F297" s="223">
        <f>SUM(F293:F296)</f>
        <v>7019</v>
      </c>
      <c r="G297" s="224">
        <f t="shared" ref="G297:M297" si="47">SUM(G293:G296)</f>
        <v>14964</v>
      </c>
      <c r="H297" s="224">
        <f t="shared" si="47"/>
        <v>24498</v>
      </c>
      <c r="I297" s="224">
        <f t="shared" si="47"/>
        <v>2903</v>
      </c>
      <c r="J297" s="223">
        <f t="shared" si="47"/>
        <v>167</v>
      </c>
      <c r="K297" s="223">
        <f t="shared" si="47"/>
        <v>19093</v>
      </c>
      <c r="L297" s="223">
        <f t="shared" si="47"/>
        <v>15845</v>
      </c>
      <c r="M297" s="223">
        <f t="shared" si="47"/>
        <v>7260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2025</v>
      </c>
      <c r="E307" s="181">
        <v>2026</v>
      </c>
      <c r="F307" s="32" t="s">
        <v>129</v>
      </c>
      <c r="G307" s="225"/>
    </row>
    <row r="308" spans="2:7" ht="29.25" customHeight="1" x14ac:dyDescent="0.25">
      <c r="B308" s="226" t="s">
        <v>10</v>
      </c>
      <c r="C308" s="227"/>
      <c r="D308" s="228">
        <v>14723</v>
      </c>
      <c r="E308" s="229">
        <v>13667</v>
      </c>
      <c r="F308" s="230">
        <f t="shared" ref="F308:F318" si="48">E308/D308-1</f>
        <v>-7.1724512667255325E-2</v>
      </c>
      <c r="G308" s="225"/>
    </row>
    <row r="309" spans="2:7" ht="26.25" customHeight="1" x14ac:dyDescent="0.25">
      <c r="B309" s="226" t="s">
        <v>11</v>
      </c>
      <c r="C309" s="227"/>
      <c r="D309" s="228">
        <v>13616</v>
      </c>
      <c r="E309" s="229">
        <v>13476</v>
      </c>
      <c r="F309" s="230">
        <f t="shared" si="48"/>
        <v>-1.0282021151586385E-2</v>
      </c>
      <c r="G309" s="225"/>
    </row>
    <row r="310" spans="2:7" ht="26.25" customHeight="1" thickBot="1" x14ac:dyDescent="0.3">
      <c r="B310" s="231" t="s">
        <v>12</v>
      </c>
      <c r="C310" s="232"/>
      <c r="D310" s="233">
        <v>14691</v>
      </c>
      <c r="E310" s="233">
        <v>15222</v>
      </c>
      <c r="F310" s="234">
        <f t="shared" si="48"/>
        <v>3.6144578313253017E-2</v>
      </c>
      <c r="G310" s="225"/>
    </row>
    <row r="311" spans="2:7" ht="26.25" hidden="1" customHeight="1" x14ac:dyDescent="0.25">
      <c r="B311" s="226" t="s">
        <v>13</v>
      </c>
      <c r="C311" s="227"/>
      <c r="D311" s="228"/>
      <c r="E311" s="229"/>
      <c r="F311" s="230" t="e">
        <f t="shared" si="48"/>
        <v>#DIV/0!</v>
      </c>
      <c r="G311" s="225"/>
    </row>
    <row r="312" spans="2:7" ht="26.25" hidden="1" customHeight="1" x14ac:dyDescent="0.25">
      <c r="B312" s="226" t="s">
        <v>14</v>
      </c>
      <c r="C312" s="227"/>
      <c r="D312" s="228"/>
      <c r="E312" s="229"/>
      <c r="F312" s="230" t="e">
        <f t="shared" si="48"/>
        <v>#DIV/0!</v>
      </c>
      <c r="G312" s="225"/>
    </row>
    <row r="313" spans="2:7" ht="26.25" hidden="1" customHeight="1" x14ac:dyDescent="0.25">
      <c r="B313" s="226" t="s">
        <v>15</v>
      </c>
      <c r="C313" s="227"/>
      <c r="D313" s="228"/>
      <c r="E313" s="229"/>
      <c r="F313" s="230" t="e">
        <f t="shared" si="48"/>
        <v>#DIV/0!</v>
      </c>
      <c r="G313" s="225"/>
    </row>
    <row r="314" spans="2:7" ht="26.25" hidden="1" customHeight="1" x14ac:dyDescent="0.25">
      <c r="B314" s="226" t="s">
        <v>16</v>
      </c>
      <c r="C314" s="227"/>
      <c r="D314" s="228"/>
      <c r="E314" s="229"/>
      <c r="F314" s="230" t="e">
        <f t="shared" si="48"/>
        <v>#DIV/0!</v>
      </c>
      <c r="G314" s="225"/>
    </row>
    <row r="315" spans="2:7" ht="26.25" hidden="1" customHeight="1" x14ac:dyDescent="0.25">
      <c r="B315" s="226" t="s">
        <v>17</v>
      </c>
      <c r="C315" s="227"/>
      <c r="D315" s="228"/>
      <c r="E315" s="229"/>
      <c r="F315" s="230" t="e">
        <f t="shared" si="48"/>
        <v>#DIV/0!</v>
      </c>
      <c r="G315" s="225"/>
    </row>
    <row r="316" spans="2:7" ht="26.25" hidden="1" customHeight="1" x14ac:dyDescent="0.25">
      <c r="B316" s="226" t="s">
        <v>18</v>
      </c>
      <c r="C316" s="227"/>
      <c r="D316" s="228"/>
      <c r="E316" s="229"/>
      <c r="F316" s="230" t="e">
        <f t="shared" si="48"/>
        <v>#DIV/0!</v>
      </c>
      <c r="G316" s="225"/>
    </row>
    <row r="317" spans="2:7" ht="26.25" hidden="1" customHeight="1" x14ac:dyDescent="0.25">
      <c r="B317" s="226" t="s">
        <v>19</v>
      </c>
      <c r="C317" s="227"/>
      <c r="D317" s="228"/>
      <c r="E317" s="229"/>
      <c r="F317" s="230" t="e">
        <f t="shared" si="48"/>
        <v>#DIV/0!</v>
      </c>
      <c r="G317" s="225"/>
    </row>
    <row r="318" spans="2:7" ht="26.25" hidden="1" customHeight="1" x14ac:dyDescent="0.25">
      <c r="B318" s="226" t="s">
        <v>20</v>
      </c>
      <c r="C318" s="227"/>
      <c r="D318" s="228"/>
      <c r="E318" s="229"/>
      <c r="F318" s="230" t="e">
        <f t="shared" si="48"/>
        <v>#DIV/0!</v>
      </c>
      <c r="G318" s="225"/>
    </row>
    <row r="319" spans="2:7" ht="26.25" hidden="1" customHeight="1" thickBot="1" x14ac:dyDescent="0.3">
      <c r="B319" s="231" t="s">
        <v>21</v>
      </c>
      <c r="C319" s="232"/>
      <c r="D319" s="233"/>
      <c r="E319" s="233"/>
      <c r="F319" s="234" t="e">
        <f>E319/D319-1</f>
        <v>#DIV/0!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43030</v>
      </c>
      <c r="E320" s="115">
        <f>SUM(E308:E319)</f>
        <v>42365</v>
      </c>
      <c r="F320" s="236">
        <f>E320/D320-1</f>
        <v>-1.5454334185452057E-2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2025</v>
      </c>
      <c r="L329" s="181">
        <v>2026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241" t="s">
        <v>10</v>
      </c>
      <c r="C330" s="99">
        <f>SUM(D330:G330)</f>
        <v>442544</v>
      </c>
      <c r="D330" s="35">
        <v>7059</v>
      </c>
      <c r="E330" s="35">
        <v>144407</v>
      </c>
      <c r="F330" s="35">
        <v>116529</v>
      </c>
      <c r="G330" s="35">
        <v>174549</v>
      </c>
      <c r="I330" s="242" t="s">
        <v>10</v>
      </c>
      <c r="J330" s="243"/>
      <c r="K330" s="244">
        <v>478007</v>
      </c>
      <c r="L330" s="244">
        <f>C330</f>
        <v>442544</v>
      </c>
      <c r="M330" s="245">
        <f t="shared" ref="M330:M341" si="49">L330/K330-1</f>
        <v>-7.4189290114998308E-2</v>
      </c>
      <c r="N330" s="246"/>
      <c r="O330" s="17"/>
      <c r="P330" s="17"/>
      <c r="Q330" s="17"/>
      <c r="R330" s="17"/>
      <c r="S330" s="124"/>
    </row>
    <row r="331" spans="2:19" ht="35.25" customHeight="1" x14ac:dyDescent="0.25">
      <c r="B331" s="241" t="s">
        <v>11</v>
      </c>
      <c r="C331" s="99">
        <f t="shared" ref="C331:C340" si="50">SUM(D331:G331)</f>
        <v>397671</v>
      </c>
      <c r="D331" s="35">
        <v>6871</v>
      </c>
      <c r="E331" s="35">
        <v>136017</v>
      </c>
      <c r="F331" s="35">
        <v>105975</v>
      </c>
      <c r="G331" s="35">
        <v>148808</v>
      </c>
      <c r="I331" s="242" t="s">
        <v>11</v>
      </c>
      <c r="J331" s="243"/>
      <c r="K331" s="244">
        <v>434789</v>
      </c>
      <c r="L331" s="244">
        <f>C331</f>
        <v>397671</v>
      </c>
      <c r="M331" s="245">
        <f t="shared" si="49"/>
        <v>-8.5370145058867641E-2</v>
      </c>
      <c r="N331" s="246"/>
      <c r="O331" s="17"/>
      <c r="P331" s="17"/>
      <c r="Q331" s="17"/>
      <c r="R331" s="17"/>
      <c r="S331" s="124"/>
    </row>
    <row r="332" spans="2:19" ht="34.15" customHeight="1" thickBot="1" x14ac:dyDescent="0.3">
      <c r="B332" s="247" t="s">
        <v>12</v>
      </c>
      <c r="C332" s="248">
        <f t="shared" si="50"/>
        <v>505727</v>
      </c>
      <c r="D332" s="249">
        <v>7947</v>
      </c>
      <c r="E332" s="249">
        <v>167808</v>
      </c>
      <c r="F332" s="249">
        <v>131255</v>
      </c>
      <c r="G332" s="249">
        <v>198717</v>
      </c>
      <c r="H332" s="182"/>
      <c r="I332" s="250" t="s">
        <v>12</v>
      </c>
      <c r="J332" s="251"/>
      <c r="K332" s="252">
        <v>501786</v>
      </c>
      <c r="L332" s="252">
        <f>C332</f>
        <v>505727</v>
      </c>
      <c r="M332" s="253">
        <f t="shared" si="49"/>
        <v>7.8539457059383366E-3</v>
      </c>
      <c r="N332" s="254"/>
      <c r="O332" s="17"/>
      <c r="P332" s="17"/>
      <c r="Q332" s="17"/>
      <c r="R332" s="17"/>
      <c r="S332" s="124"/>
    </row>
    <row r="333" spans="2:19" ht="35.25" hidden="1" customHeight="1" x14ac:dyDescent="0.25">
      <c r="B333" s="241" t="s">
        <v>13</v>
      </c>
      <c r="C333" s="99">
        <f t="shared" si="50"/>
        <v>0</v>
      </c>
      <c r="D333" s="35"/>
      <c r="E333" s="35"/>
      <c r="F333" s="35"/>
      <c r="G333" s="35"/>
      <c r="I333" s="242" t="s">
        <v>13</v>
      </c>
      <c r="J333" s="243"/>
      <c r="K333" s="255"/>
      <c r="L333" s="255">
        <f t="shared" ref="L333:L340" si="51">C333</f>
        <v>0</v>
      </c>
      <c r="M333" s="256" t="e">
        <f t="shared" si="49"/>
        <v>#DIV/0!</v>
      </c>
      <c r="N333" s="257"/>
      <c r="O333" s="17"/>
      <c r="P333" s="17"/>
      <c r="Q333" s="17"/>
      <c r="R333" s="17"/>
      <c r="S333" s="124"/>
    </row>
    <row r="334" spans="2:19" ht="35.25" hidden="1" customHeight="1" x14ac:dyDescent="0.25">
      <c r="B334" s="241" t="s">
        <v>14</v>
      </c>
      <c r="C334" s="99">
        <f t="shared" si="50"/>
        <v>0</v>
      </c>
      <c r="D334" s="35"/>
      <c r="E334" s="35"/>
      <c r="F334" s="35"/>
      <c r="G334" s="35"/>
      <c r="I334" s="242" t="s">
        <v>14</v>
      </c>
      <c r="J334" s="243"/>
      <c r="K334" s="255"/>
      <c r="L334" s="255">
        <f t="shared" si="51"/>
        <v>0</v>
      </c>
      <c r="M334" s="256" t="e">
        <f t="shared" si="49"/>
        <v>#DIV/0!</v>
      </c>
      <c r="N334" s="257"/>
      <c r="O334" s="17"/>
      <c r="P334" s="17"/>
      <c r="Q334" s="17"/>
      <c r="R334" s="17"/>
      <c r="S334" s="124"/>
    </row>
    <row r="335" spans="2:19" ht="35.25" hidden="1" customHeight="1" x14ac:dyDescent="0.25">
      <c r="B335" s="241" t="s">
        <v>15</v>
      </c>
      <c r="C335" s="99">
        <f t="shared" si="50"/>
        <v>0</v>
      </c>
      <c r="D335" s="35"/>
      <c r="E335" s="35"/>
      <c r="F335" s="35"/>
      <c r="G335" s="35"/>
      <c r="I335" s="242" t="s">
        <v>15</v>
      </c>
      <c r="J335" s="243"/>
      <c r="K335" s="255"/>
      <c r="L335" s="255">
        <f t="shared" si="51"/>
        <v>0</v>
      </c>
      <c r="M335" s="256" t="e">
        <f t="shared" si="49"/>
        <v>#DIV/0!</v>
      </c>
      <c r="N335" s="257"/>
      <c r="O335" s="17"/>
      <c r="P335" s="17"/>
      <c r="Q335" s="17"/>
      <c r="R335" s="17"/>
      <c r="S335" s="124"/>
    </row>
    <row r="336" spans="2:19" ht="35.25" hidden="1" customHeight="1" x14ac:dyDescent="0.25">
      <c r="B336" s="241" t="s">
        <v>16</v>
      </c>
      <c r="C336" s="99">
        <f t="shared" si="50"/>
        <v>0</v>
      </c>
      <c r="D336" s="35"/>
      <c r="E336" s="35"/>
      <c r="F336" s="35"/>
      <c r="G336" s="35"/>
      <c r="I336" s="242" t="s">
        <v>16</v>
      </c>
      <c r="J336" s="243"/>
      <c r="K336" s="255"/>
      <c r="L336" s="255">
        <f t="shared" si="51"/>
        <v>0</v>
      </c>
      <c r="M336" s="256" t="e">
        <f t="shared" si="49"/>
        <v>#DIV/0!</v>
      </c>
      <c r="N336" s="257"/>
      <c r="O336" s="17"/>
      <c r="P336" s="17"/>
      <c r="Q336" s="17"/>
      <c r="R336" s="17"/>
      <c r="S336" s="124"/>
    </row>
    <row r="337" spans="2:19" ht="35.25" hidden="1" customHeight="1" x14ac:dyDescent="0.25">
      <c r="B337" s="241" t="s">
        <v>17</v>
      </c>
      <c r="C337" s="99">
        <f t="shared" si="50"/>
        <v>0</v>
      </c>
      <c r="D337" s="35"/>
      <c r="E337" s="35"/>
      <c r="F337" s="35"/>
      <c r="G337" s="35"/>
      <c r="I337" s="242" t="s">
        <v>17</v>
      </c>
      <c r="J337" s="243"/>
      <c r="K337" s="255"/>
      <c r="L337" s="255">
        <f t="shared" si="51"/>
        <v>0</v>
      </c>
      <c r="M337" s="256" t="e">
        <f t="shared" si="49"/>
        <v>#DIV/0!</v>
      </c>
      <c r="N337" s="257"/>
      <c r="O337" s="17"/>
      <c r="P337" s="17"/>
      <c r="Q337" s="17"/>
      <c r="R337" s="17"/>
      <c r="S337" s="124"/>
    </row>
    <row r="338" spans="2:19" ht="35.25" hidden="1" customHeight="1" x14ac:dyDescent="0.25">
      <c r="B338" s="241" t="s">
        <v>18</v>
      </c>
      <c r="C338" s="99">
        <f t="shared" si="50"/>
        <v>0</v>
      </c>
      <c r="D338" s="35"/>
      <c r="E338" s="35"/>
      <c r="F338" s="35"/>
      <c r="G338" s="35"/>
      <c r="I338" s="242" t="s">
        <v>18</v>
      </c>
      <c r="J338" s="243"/>
      <c r="K338" s="255"/>
      <c r="L338" s="255">
        <f t="shared" si="51"/>
        <v>0</v>
      </c>
      <c r="M338" s="256" t="e">
        <f t="shared" si="49"/>
        <v>#DIV/0!</v>
      </c>
      <c r="N338" s="257"/>
      <c r="O338" s="17"/>
      <c r="P338" s="17"/>
      <c r="Q338" s="17"/>
      <c r="R338" s="17"/>
      <c r="S338" s="124"/>
    </row>
    <row r="339" spans="2:19" ht="35.25" hidden="1" customHeight="1" x14ac:dyDescent="0.25">
      <c r="B339" s="241" t="s">
        <v>19</v>
      </c>
      <c r="C339" s="99">
        <f t="shared" si="50"/>
        <v>0</v>
      </c>
      <c r="D339" s="35"/>
      <c r="E339" s="35"/>
      <c r="F339" s="35"/>
      <c r="G339" s="35"/>
      <c r="I339" s="242" t="s">
        <v>19</v>
      </c>
      <c r="J339" s="243"/>
      <c r="K339" s="255"/>
      <c r="L339" s="255">
        <f t="shared" si="51"/>
        <v>0</v>
      </c>
      <c r="M339" s="256" t="e">
        <f t="shared" si="49"/>
        <v>#DIV/0!</v>
      </c>
      <c r="N339" s="257"/>
      <c r="O339" s="17"/>
      <c r="P339" s="17"/>
      <c r="Q339" s="17"/>
      <c r="R339" s="17"/>
      <c r="S339" s="124"/>
    </row>
    <row r="340" spans="2:19" ht="35.25" hidden="1" customHeight="1" x14ac:dyDescent="0.25">
      <c r="B340" s="241" t="s">
        <v>20</v>
      </c>
      <c r="C340" s="99">
        <f t="shared" si="50"/>
        <v>0</v>
      </c>
      <c r="D340" s="35"/>
      <c r="E340" s="35"/>
      <c r="F340" s="35"/>
      <c r="G340" s="35"/>
      <c r="I340" s="242" t="s">
        <v>20</v>
      </c>
      <c r="J340" s="243"/>
      <c r="K340" s="255"/>
      <c r="L340" s="255">
        <f t="shared" si="51"/>
        <v>0</v>
      </c>
      <c r="M340" s="256" t="e">
        <f t="shared" si="49"/>
        <v>#DIV/0!</v>
      </c>
      <c r="N340" s="257"/>
      <c r="O340" s="17"/>
      <c r="P340" s="17"/>
      <c r="Q340" s="17"/>
      <c r="R340" s="17"/>
      <c r="S340" s="124"/>
    </row>
    <row r="341" spans="2:19" s="182" customFormat="1" ht="27" hidden="1" customHeight="1" thickBot="1" x14ac:dyDescent="0.3">
      <c r="B341" s="258" t="s">
        <v>21</v>
      </c>
      <c r="C341" s="259">
        <f>SUM(D341:G341)</f>
        <v>0</v>
      </c>
      <c r="D341" s="102"/>
      <c r="E341" s="102"/>
      <c r="F341" s="102"/>
      <c r="G341" s="102"/>
      <c r="I341" s="260" t="s">
        <v>21</v>
      </c>
      <c r="J341" s="261"/>
      <c r="K341" s="262"/>
      <c r="L341" s="262">
        <f>C341</f>
        <v>0</v>
      </c>
      <c r="M341" s="263" t="e">
        <f t="shared" si="49"/>
        <v>#DIV/0!</v>
      </c>
      <c r="N341" s="264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1345942</v>
      </c>
      <c r="D342" s="116">
        <f>SUM(D330:D341)</f>
        <v>21877</v>
      </c>
      <c r="E342" s="116">
        <f>SUM(E330:E341)</f>
        <v>448232</v>
      </c>
      <c r="F342" s="116">
        <f>SUM(F330:F341)</f>
        <v>353759</v>
      </c>
      <c r="G342" s="116">
        <f>SUM(G330:G341)</f>
        <v>522074</v>
      </c>
      <c r="I342" s="265" t="s">
        <v>3</v>
      </c>
      <c r="J342" s="265"/>
      <c r="K342" s="115">
        <f>SUM(K330:K341)</f>
        <v>1414582</v>
      </c>
      <c r="L342" s="115">
        <f>SUM(L330:L341)</f>
        <v>1345942</v>
      </c>
      <c r="M342" s="266">
        <f>L342/K342-1</f>
        <v>-4.8523167974709125E-2</v>
      </c>
      <c r="N342" s="266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67"/>
      <c r="C344" s="268"/>
      <c r="D344" s="268"/>
      <c r="E344" s="268"/>
      <c r="F344" s="268"/>
      <c r="G344" s="269"/>
      <c r="H344" s="17"/>
      <c r="I344" s="19"/>
      <c r="J344" s="19"/>
      <c r="K344" s="19"/>
      <c r="L344" s="19"/>
      <c r="M344" s="268"/>
      <c r="N344" s="269"/>
      <c r="O344" s="17"/>
      <c r="P344" s="17"/>
      <c r="Q344" s="17"/>
      <c r="R344" s="17"/>
      <c r="S344" s="124"/>
    </row>
    <row r="345" spans="2:19" ht="27" customHeight="1" x14ac:dyDescent="0.25">
      <c r="B345" s="270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71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CEMF</vt:lpstr>
      <vt:lpstr>'Casos del CEMF'!Área_de_impresión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2026-04-17T17:10:39Z</dcterms:created>
  <dcterms:modified xsi:type="dcterms:W3CDTF">2026-04-17T17:11:16Z</dcterms:modified>
</cp:coreProperties>
</file>