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 2026\cierre abril\"/>
    </mc:Choice>
  </mc:AlternateContent>
  <xr:revisionPtr revIDLastSave="0" documentId="8_{CEDCF346-DD8E-42BC-8D57-6A3B4DDDF708}" xr6:coauthVersionLast="47" xr6:coauthVersionMax="47" xr10:uidLastSave="{00000000-0000-0000-0000-000000000000}"/>
  <bookViews>
    <workbookView xWindow="1470" yWindow="1470" windowWidth="27210" windowHeight="12105" xr2:uid="{1E98F355-E4A6-4C07-A55F-9CB36E5EEDDA}"/>
  </bookViews>
  <sheets>
    <sheet name="Linea 100" sheetId="1" r:id="rId1"/>
  </sheets>
  <definedNames>
    <definedName name="_xlnm.Print_Area" localSheetId="0">'Linea 100'!$B$1:$Q$304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C10" i="1" s="1"/>
  <c r="F11" i="1"/>
  <c r="C11" i="1" s="1"/>
  <c r="F12" i="1"/>
  <c r="C12" i="1" s="1"/>
  <c r="F13" i="1"/>
  <c r="C13" i="1" s="1"/>
  <c r="F14" i="1"/>
  <c r="C14" i="1" s="1"/>
  <c r="F15" i="1"/>
  <c r="C15" i="1" s="1"/>
  <c r="F16" i="1"/>
  <c r="C16" i="1" s="1"/>
  <c r="F17" i="1"/>
  <c r="C17" i="1" s="1"/>
  <c r="F18" i="1"/>
  <c r="C18" i="1" s="1"/>
  <c r="F19" i="1"/>
  <c r="C19" i="1" s="1"/>
  <c r="F20" i="1"/>
  <c r="C20" i="1" s="1"/>
  <c r="F21" i="1"/>
  <c r="C21" i="1" s="1"/>
  <c r="D22" i="1"/>
  <c r="D23" i="1" s="1"/>
  <c r="E22" i="1"/>
  <c r="F22" i="1"/>
  <c r="G22" i="1"/>
  <c r="E23" i="1"/>
  <c r="C42" i="1"/>
  <c r="C43" i="1"/>
  <c r="C54" i="1" s="1"/>
  <c r="E55" i="1" s="1"/>
  <c r="P55" i="1" s="1"/>
  <c r="C44" i="1"/>
  <c r="C45" i="1"/>
  <c r="C46" i="1"/>
  <c r="C47" i="1"/>
  <c r="C48" i="1"/>
  <c r="C49" i="1"/>
  <c r="C50" i="1"/>
  <c r="C51" i="1"/>
  <c r="C52" i="1"/>
  <c r="C53" i="1"/>
  <c r="D54" i="1"/>
  <c r="E54" i="1"/>
  <c r="O68" i="1"/>
  <c r="C69" i="1"/>
  <c r="C70" i="1"/>
  <c r="C71" i="1"/>
  <c r="C81" i="1" s="1"/>
  <c r="C72" i="1"/>
  <c r="C73" i="1"/>
  <c r="C74" i="1"/>
  <c r="C75" i="1"/>
  <c r="C76" i="1"/>
  <c r="C77" i="1"/>
  <c r="C78" i="1"/>
  <c r="C79" i="1"/>
  <c r="C80" i="1"/>
  <c r="D81" i="1"/>
  <c r="E81" i="1"/>
  <c r="F81" i="1"/>
  <c r="G81" i="1"/>
  <c r="G82" i="1" s="1"/>
  <c r="H81" i="1"/>
  <c r="N68" i="1" s="1"/>
  <c r="I81" i="1"/>
  <c r="J81" i="1"/>
  <c r="K81" i="1"/>
  <c r="P68" i="1" s="1"/>
  <c r="E89" i="1"/>
  <c r="E93" i="1"/>
  <c r="D95" i="1"/>
  <c r="E90" i="1" s="1"/>
  <c r="C103" i="1"/>
  <c r="C104" i="1"/>
  <c r="C115" i="1" s="1"/>
  <c r="E116" i="1" s="1"/>
  <c r="P117" i="1" s="1"/>
  <c r="C105" i="1"/>
  <c r="C106" i="1"/>
  <c r="C107" i="1"/>
  <c r="C108" i="1"/>
  <c r="E296" i="1" s="1"/>
  <c r="F296" i="1" s="1"/>
  <c r="C109" i="1"/>
  <c r="C110" i="1"/>
  <c r="C111" i="1"/>
  <c r="C112" i="1"/>
  <c r="E300" i="1" s="1"/>
  <c r="F300" i="1" s="1"/>
  <c r="C113" i="1"/>
  <c r="C114" i="1"/>
  <c r="D115" i="1"/>
  <c r="D116" i="1" s="1"/>
  <c r="O117" i="1" s="1"/>
  <c r="E115" i="1"/>
  <c r="O124" i="1"/>
  <c r="C125" i="1"/>
  <c r="C126" i="1"/>
  <c r="C127" i="1"/>
  <c r="C137" i="1" s="1"/>
  <c r="C128" i="1"/>
  <c r="C129" i="1"/>
  <c r="C130" i="1"/>
  <c r="C131" i="1"/>
  <c r="C132" i="1"/>
  <c r="C133" i="1"/>
  <c r="C134" i="1"/>
  <c r="C135" i="1"/>
  <c r="C136" i="1"/>
  <c r="D137" i="1"/>
  <c r="E137" i="1"/>
  <c r="F137" i="1"/>
  <c r="G137" i="1"/>
  <c r="H137" i="1"/>
  <c r="N124" i="1" s="1"/>
  <c r="I137" i="1"/>
  <c r="J137" i="1"/>
  <c r="K137" i="1"/>
  <c r="P124" i="1" s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F156" i="1" s="1"/>
  <c r="D155" i="1"/>
  <c r="E155" i="1"/>
  <c r="F155" i="1"/>
  <c r="G155" i="1"/>
  <c r="G156" i="1" s="1"/>
  <c r="H155" i="1"/>
  <c r="C174" i="1"/>
  <c r="D174" i="1"/>
  <c r="E174" i="1"/>
  <c r="F174" i="1"/>
  <c r="G174" i="1"/>
  <c r="H174" i="1"/>
  <c r="I174" i="1"/>
  <c r="J174" i="1"/>
  <c r="K174" i="1"/>
  <c r="L174" i="1"/>
  <c r="C183" i="1"/>
  <c r="C184" i="1"/>
  <c r="C185" i="1"/>
  <c r="C195" i="1" s="1"/>
  <c r="C186" i="1"/>
  <c r="C187" i="1"/>
  <c r="C188" i="1"/>
  <c r="C189" i="1"/>
  <c r="C190" i="1"/>
  <c r="C191" i="1"/>
  <c r="C192" i="1"/>
  <c r="C193" i="1"/>
  <c r="C194" i="1"/>
  <c r="D195" i="1"/>
  <c r="E195" i="1"/>
  <c r="O203" i="1"/>
  <c r="C204" i="1"/>
  <c r="C205" i="1"/>
  <c r="C206" i="1"/>
  <c r="C216" i="1" s="1"/>
  <c r="C207" i="1"/>
  <c r="C208" i="1"/>
  <c r="C209" i="1"/>
  <c r="C210" i="1"/>
  <c r="C211" i="1"/>
  <c r="C212" i="1"/>
  <c r="C213" i="1"/>
  <c r="C214" i="1"/>
  <c r="C215" i="1"/>
  <c r="D216" i="1"/>
  <c r="E216" i="1"/>
  <c r="F216" i="1"/>
  <c r="G216" i="1"/>
  <c r="G217" i="1" s="1"/>
  <c r="H216" i="1"/>
  <c r="N203" i="1" s="1"/>
  <c r="I216" i="1"/>
  <c r="J216" i="1"/>
  <c r="K216" i="1"/>
  <c r="P203" i="1" s="1"/>
  <c r="C250" i="1"/>
  <c r="D250" i="1"/>
  <c r="E250" i="1"/>
  <c r="F250" i="1"/>
  <c r="G250" i="1"/>
  <c r="E291" i="1"/>
  <c r="F291" i="1"/>
  <c r="E293" i="1"/>
  <c r="F293" i="1"/>
  <c r="E294" i="1"/>
  <c r="F294" i="1"/>
  <c r="E295" i="1"/>
  <c r="F295" i="1"/>
  <c r="E297" i="1"/>
  <c r="F297" i="1"/>
  <c r="E298" i="1"/>
  <c r="F298" i="1"/>
  <c r="E299" i="1"/>
  <c r="F299" i="1"/>
  <c r="E301" i="1"/>
  <c r="F301" i="1"/>
  <c r="E302" i="1"/>
  <c r="F302" i="1"/>
  <c r="D303" i="1"/>
  <c r="E196" i="1" l="1"/>
  <c r="P196" i="1" s="1"/>
  <c r="I138" i="1"/>
  <c r="I217" i="1"/>
  <c r="H82" i="1"/>
  <c r="F82" i="1"/>
  <c r="J82" i="1"/>
  <c r="C82" i="1"/>
  <c r="D82" i="1"/>
  <c r="F217" i="1"/>
  <c r="H217" i="1"/>
  <c r="J217" i="1"/>
  <c r="C217" i="1"/>
  <c r="D217" i="1"/>
  <c r="E138" i="1"/>
  <c r="E217" i="1"/>
  <c r="G138" i="1"/>
  <c r="I82" i="1"/>
  <c r="E82" i="1"/>
  <c r="D55" i="1"/>
  <c r="O55" i="1" s="1"/>
  <c r="C196" i="1"/>
  <c r="D196" i="1"/>
  <c r="O196" i="1" s="1"/>
  <c r="F138" i="1"/>
  <c r="J138" i="1"/>
  <c r="D138" i="1"/>
  <c r="C138" i="1"/>
  <c r="H138" i="1"/>
  <c r="C22" i="1"/>
  <c r="G23" i="1" s="1"/>
  <c r="E292" i="1"/>
  <c r="K217" i="1"/>
  <c r="H156" i="1"/>
  <c r="D156" i="1"/>
  <c r="K138" i="1"/>
  <c r="E92" i="1"/>
  <c r="K82" i="1"/>
  <c r="E156" i="1"/>
  <c r="M203" i="1"/>
  <c r="C156" i="1"/>
  <c r="M124" i="1"/>
  <c r="E91" i="1"/>
  <c r="M68" i="1"/>
  <c r="E94" i="1"/>
  <c r="E303" i="1" l="1"/>
  <c r="F303" i="1" s="1"/>
  <c r="F292" i="1"/>
  <c r="F23" i="1"/>
  <c r="C23" i="1" s="1"/>
</calcChain>
</file>

<file path=xl/sharedStrings.xml><?xml version="1.0" encoding="utf-8"?>
<sst xmlns="http://schemas.openxmlformats.org/spreadsheetml/2006/main" count="346" uniqueCount="127">
  <si>
    <t>Fuente: Registro de Consultas telefónicas de Linea 100 / SGIC / Warmi Ñan / MIMP</t>
  </si>
  <si>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</si>
  <si>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</si>
  <si>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</si>
  <si>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</si>
  <si>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</si>
  <si>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</si>
  <si>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</si>
  <si>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</si>
  <si>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</si>
  <si>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</si>
  <si>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</si>
  <si>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</si>
  <si>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</si>
  <si>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Variación porcentual</t>
  </si>
  <si>
    <t>Mes</t>
  </si>
  <si>
    <t>Derivación administrativa al Centro Emergencia Mujer y Familia</t>
  </si>
  <si>
    <t>Consultas derivadas al Centro Emergencia Mujer y Familia</t>
  </si>
  <si>
    <t>* Información enero - abril (preliminar)</t>
  </si>
  <si>
    <t>Nota: Item de respuesta multiple</t>
  </si>
  <si>
    <t>Orientación e información</t>
  </si>
  <si>
    <t>Otro</t>
  </si>
  <si>
    <t>Derivación administrativa</t>
  </si>
  <si>
    <t>Coordinación telefónica con el familiar referido por la persona afectada</t>
  </si>
  <si>
    <t>Consejería</t>
  </si>
  <si>
    <t>Coordinación telefónica con: Fiscalía/Poder Judicial/Juzgado de Paz</t>
  </si>
  <si>
    <t>Referencia</t>
  </si>
  <si>
    <t>Coordinación telefónica con servicios de salud: SAMU/Establecimiento de salud/Hospital</t>
  </si>
  <si>
    <t>Coordinación telefónica con servicios del Programa Nacional AURORA: CEM/SAU/ER</t>
  </si>
  <si>
    <t>Confirmación de auxilio policial u otra autoridad competente</t>
  </si>
  <si>
    <t>Contención emocional</t>
  </si>
  <si>
    <t>Coordinación telefónica con servicios del MIMP: DIRECCION DE PERSONAS ADULTAS MAYORES/UPE</t>
  </si>
  <si>
    <t>Atención llamada de retorno</t>
  </si>
  <si>
    <t>Elaboración del plan de seguridad</t>
  </si>
  <si>
    <t>Coordinación telefónica con: 105/PNP/Comisaria</t>
  </si>
  <si>
    <t>Intervención en crisis</t>
  </si>
  <si>
    <t>Coordinación telefónica de urgencia</t>
  </si>
  <si>
    <t>Seguimiento del plan de seguridad</t>
  </si>
  <si>
    <t>Seguimiento</t>
  </si>
  <si>
    <t>Acción</t>
  </si>
  <si>
    <t>1 601 a más consultas</t>
  </si>
  <si>
    <t>1 351 a 1 600 consultas</t>
  </si>
  <si>
    <t>Ucayali</t>
  </si>
  <si>
    <t>1 101 a 1 350 consultas</t>
  </si>
  <si>
    <t>Tumbes</t>
  </si>
  <si>
    <t>851 a 1 100 consultas</t>
  </si>
  <si>
    <t>Tacna</t>
  </si>
  <si>
    <t>601 a 850 consultas</t>
  </si>
  <si>
    <t>San Martin</t>
  </si>
  <si>
    <t>0 a 600 consultas</t>
  </si>
  <si>
    <t>Puno</t>
  </si>
  <si>
    <t>Intervalo</t>
  </si>
  <si>
    <t>Leyenda</t>
  </si>
  <si>
    <t>Piura</t>
  </si>
  <si>
    <t>Pasco</t>
  </si>
  <si>
    <t>Moquegua</t>
  </si>
  <si>
    <t>Madre de Dios</t>
  </si>
  <si>
    <t>Loreto</t>
  </si>
  <si>
    <t>Lima</t>
  </si>
  <si>
    <t>Lambayeque</t>
  </si>
  <si>
    <t>La Libertad</t>
  </si>
  <si>
    <t>Junín</t>
  </si>
  <si>
    <t>Ica</t>
  </si>
  <si>
    <t>Huánuco</t>
  </si>
  <si>
    <t>Huancavelica</t>
  </si>
  <si>
    <t>Cusco</t>
  </si>
  <si>
    <t>Callao</t>
  </si>
  <si>
    <t>Cajamarca</t>
  </si>
  <si>
    <t>Ayacucho</t>
  </si>
  <si>
    <t>Arequipa</t>
  </si>
  <si>
    <t>Apurímac</t>
  </si>
  <si>
    <t>Ancash</t>
  </si>
  <si>
    <t>Amazonas</t>
  </si>
  <si>
    <t>2026*</t>
  </si>
  <si>
    <t>Departamento</t>
  </si>
  <si>
    <t>%</t>
  </si>
  <si>
    <t>(60 a más años)</t>
  </si>
  <si>
    <t>(30-59 años)</t>
  </si>
  <si>
    <t>(18-29 años)</t>
  </si>
  <si>
    <t>(15-17 años)</t>
  </si>
  <si>
    <t>(12-14 años)</t>
  </si>
  <si>
    <t>(6-11 años)</t>
  </si>
  <si>
    <t>(0-5 años)</t>
  </si>
  <si>
    <t>Sin información</t>
  </si>
  <si>
    <t>Adultos mayores</t>
  </si>
  <si>
    <t>Adultos</t>
  </si>
  <si>
    <t>Niñas, niños y adolescentes</t>
  </si>
  <si>
    <t>Adulto Mayor</t>
  </si>
  <si>
    <t>Jóvenes</t>
  </si>
  <si>
    <t>Adolescentes tardios</t>
  </si>
  <si>
    <t>Adolescentes</t>
  </si>
  <si>
    <t>Niñez</t>
  </si>
  <si>
    <t>Infancia</t>
  </si>
  <si>
    <t>Hombre</t>
  </si>
  <si>
    <t>Mujer</t>
  </si>
  <si>
    <t>*Motivo de otras consultas para la atención de la persona afectada</t>
  </si>
  <si>
    <t>Abandono de hogar</t>
  </si>
  <si>
    <t>Información de otras instituciones del Estado</t>
  </si>
  <si>
    <t>Información sobre los servicios del MIMP/AURORA</t>
  </si>
  <si>
    <t>Separación y/o divorcio</t>
  </si>
  <si>
    <t>Desaparición</t>
  </si>
  <si>
    <t>Alimentos</t>
  </si>
  <si>
    <t>Tenencia y/o régimen de visitas</t>
  </si>
  <si>
    <t>Filiación</t>
  </si>
  <si>
    <t>Sustracción de menor</t>
  </si>
  <si>
    <t>*Motivo de consulta para la atención de la persona afectada</t>
  </si>
  <si>
    <t>Otra consulta</t>
  </si>
  <si>
    <t>Violencia Económica</t>
  </si>
  <si>
    <t>Violencia Sexual</t>
  </si>
  <si>
    <t>Violencia Física</t>
  </si>
  <si>
    <t>Violencia Psicológica</t>
  </si>
  <si>
    <t>Seudónimo</t>
  </si>
  <si>
    <t>Otra persona</t>
  </si>
  <si>
    <t>Otro familiar</t>
  </si>
  <si>
    <t>Madre/padre</t>
  </si>
  <si>
    <t>Anónimo</t>
  </si>
  <si>
    <t>Él / Ella misma</t>
  </si>
  <si>
    <t>Relación</t>
  </si>
  <si>
    <t>Ninos, niñas y adolescentes</t>
  </si>
  <si>
    <t>Abandonadas</t>
  </si>
  <si>
    <t>Atendidas</t>
  </si>
  <si>
    <t>Recibidas</t>
  </si>
  <si>
    <t>Sub total</t>
  </si>
  <si>
    <t>No efectiva</t>
  </si>
  <si>
    <t>Efectiva</t>
  </si>
  <si>
    <t>Llamada recibida (Total)</t>
  </si>
  <si>
    <t>Recibidas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</si>
</sst>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9"/>
      <color theme="0" tint="-4.9989318521683403E-2"/>
      <name val="Arial"/>
      <family val="2"/>
    </font>
    <font>
      <sz val="11"/>
      <color theme="0" tint="-4.9989318521683403E-2"/>
      <name val="Calibri"/>
      <family val="2"/>
      <scheme val="minor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8"/>
      <color theme="0"/>
      <name val="Arial"/>
      <family val="2"/>
    </font>
    <font>
      <b/>
      <sz val="16"/>
      <color rgb="FF002060"/>
      <name val="Arial"/>
      <family val="2"/>
    </font>
    <font>
      <sz val="7"/>
      <name val="Arial Narrow"/>
      <family val="2"/>
    </font>
    <font>
      <b/>
      <sz val="10"/>
      <color theme="1"/>
      <name val="Arial"/>
      <family val="2"/>
    </font>
    <font>
      <b/>
      <sz val="9"/>
      <color theme="4" tint="-0.499984740745262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  <font>
      <i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7"/>
      <name val="Arial"/>
      <family val="2"/>
    </font>
    <font>
      <b/>
      <sz val="16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9A3C00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89999084444715716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rgb="FFFF0000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ck">
        <color theme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rgb="FFE60008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 style="thin">
        <color rgb="FFABABAB"/>
      </left>
      <right/>
      <top/>
      <bottom/>
      <diagonal/>
    </border>
    <border>
      <left/>
      <right/>
      <top style="hair">
        <color theme="1" tint="4.9989318521683403E-2"/>
      </top>
      <bottom style="medium">
        <color rgb="FFE60008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/>
      <bottom style="hair">
        <color theme="1" tint="4.9989318521683403E-2"/>
      </bottom>
      <diagonal/>
    </border>
    <border>
      <left/>
      <right/>
      <top style="medium">
        <color rgb="FFE60008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rgb="FFE60008"/>
      </top>
      <bottom/>
      <diagonal/>
    </border>
    <border>
      <left style="medium">
        <color auto="1"/>
      </left>
      <right/>
      <top style="medium">
        <color rgb="FFE60008"/>
      </top>
      <bottom/>
      <diagonal/>
    </border>
    <border>
      <left/>
      <right/>
      <top/>
      <bottom style="medium">
        <color theme="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8" fillId="0" borderId="0" applyBorder="0"/>
    <xf numFmtId="0" fontId="1" fillId="0" borderId="0"/>
  </cellStyleXfs>
  <cellXfs count="2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0" xfId="2" applyFill="1" applyAlignment="1">
      <alignment vertical="center"/>
    </xf>
    <xf numFmtId="0" fontId="0" fillId="0" borderId="0" xfId="0" applyAlignment="1">
      <alignment vertical="center"/>
    </xf>
    <xf numFmtId="0" fontId="3" fillId="2" borderId="0" xfId="3" applyFill="1" applyAlignment="1">
      <alignment vertical="center"/>
    </xf>
    <xf numFmtId="164" fontId="4" fillId="4" borderId="1" xfId="1" applyNumberFormat="1" applyFont="1" applyFill="1" applyBorder="1" applyAlignment="1">
      <alignment horizontal="center" vertical="center"/>
    </xf>
    <xf numFmtId="3" fontId="4" fillId="4" borderId="1" xfId="2" applyNumberFormat="1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3" fontId="3" fillId="0" borderId="2" xfId="4" applyNumberFormat="1" applyBorder="1" applyAlignment="1">
      <alignment horizontal="center" vertical="center"/>
    </xf>
    <xf numFmtId="3" fontId="3" fillId="0" borderId="3" xfId="4" applyNumberFormat="1" applyBorder="1" applyAlignment="1">
      <alignment horizontal="center" vertical="center"/>
    </xf>
    <xf numFmtId="3" fontId="6" fillId="0" borderId="4" xfId="4" applyNumberFormat="1" applyFont="1" applyBorder="1" applyAlignment="1">
      <alignment horizontal="center" vertical="center"/>
    </xf>
    <xf numFmtId="3" fontId="6" fillId="0" borderId="5" xfId="4" applyNumberFormat="1" applyFont="1" applyBorder="1" applyAlignment="1">
      <alignment horizontal="center" vertical="center"/>
    </xf>
    <xf numFmtId="3" fontId="6" fillId="0" borderId="6" xfId="4" applyNumberFormat="1" applyFont="1" applyBorder="1" applyAlignment="1">
      <alignment horizontal="center" vertical="center"/>
    </xf>
    <xf numFmtId="3" fontId="6" fillId="0" borderId="7" xfId="4" applyNumberFormat="1" applyFont="1" applyBorder="1" applyAlignment="1">
      <alignment horizontal="center" vertical="center"/>
    </xf>
    <xf numFmtId="0" fontId="7" fillId="5" borderId="0" xfId="4" applyFont="1" applyFill="1" applyAlignment="1">
      <alignment horizontal="center" vertical="center" wrapText="1"/>
    </xf>
    <xf numFmtId="0" fontId="7" fillId="4" borderId="8" xfId="4" applyFont="1" applyFill="1" applyBorder="1" applyAlignment="1">
      <alignment horizontal="center" vertical="center" wrapText="1"/>
    </xf>
    <xf numFmtId="0" fontId="7" fillId="5" borderId="9" xfId="4" applyFont="1" applyFill="1" applyBorder="1" applyAlignment="1">
      <alignment horizontal="center" vertical="center" wrapText="1"/>
    </xf>
    <xf numFmtId="0" fontId="7" fillId="5" borderId="0" xfId="4" applyFont="1" applyFill="1" applyAlignment="1">
      <alignment horizontal="center" vertical="center" wrapText="1"/>
    </xf>
    <xf numFmtId="0" fontId="8" fillId="3" borderId="0" xfId="4" applyFont="1" applyFill="1" applyAlignment="1">
      <alignment vertical="center"/>
    </xf>
    <xf numFmtId="0" fontId="9" fillId="3" borderId="0" xfId="4" applyFont="1" applyFill="1" applyAlignment="1">
      <alignment vertical="center"/>
    </xf>
    <xf numFmtId="0" fontId="3" fillId="3" borderId="0" xfId="4" applyFill="1" applyAlignment="1">
      <alignment vertical="center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7" fillId="6" borderId="10" xfId="0" applyFont="1" applyFill="1" applyBorder="1" applyAlignment="1">
      <alignment vertical="center"/>
    </xf>
    <xf numFmtId="0" fontId="4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3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2" fillId="2" borderId="0" xfId="0" applyFont="1" applyFill="1"/>
    <xf numFmtId="3" fontId="0" fillId="2" borderId="0" xfId="0" applyNumberFormat="1" applyFill="1"/>
    <xf numFmtId="0" fontId="13" fillId="0" borderId="0" xfId="0" applyFont="1" applyAlignment="1">
      <alignment vertical="top"/>
    </xf>
    <xf numFmtId="3" fontId="14" fillId="0" borderId="11" xfId="2" applyNumberFormat="1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5" fillId="5" borderId="0" xfId="2" applyFont="1" applyFill="1" applyAlignment="1">
      <alignment horizontal="center" vertical="center" wrapText="1"/>
    </xf>
    <xf numFmtId="0" fontId="4" fillId="5" borderId="0" xfId="2" applyFont="1" applyFill="1" applyAlignment="1">
      <alignment horizontal="center" vertical="center" wrapText="1"/>
    </xf>
    <xf numFmtId="3" fontId="16" fillId="0" borderId="11" xfId="2" applyNumberFormat="1" applyFont="1" applyBorder="1" applyAlignment="1">
      <alignment horizontal="center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center" vertical="center"/>
    </xf>
    <xf numFmtId="0" fontId="16" fillId="0" borderId="13" xfId="2" applyFont="1" applyBorder="1" applyAlignment="1">
      <alignment vertical="center" wrapText="1"/>
    </xf>
    <xf numFmtId="3" fontId="14" fillId="0" borderId="12" xfId="2" applyNumberFormat="1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 wrapText="1"/>
    </xf>
    <xf numFmtId="0" fontId="16" fillId="0" borderId="12" xfId="2" applyFont="1" applyBorder="1" applyAlignment="1">
      <alignment vertical="center" wrapText="1"/>
    </xf>
    <xf numFmtId="0" fontId="14" fillId="0" borderId="12" xfId="2" applyFont="1" applyBorder="1" applyAlignment="1">
      <alignment horizontal="center" vertical="center" wrapText="1"/>
    </xf>
    <xf numFmtId="0" fontId="17" fillId="2" borderId="0" xfId="0" applyFont="1" applyFill="1"/>
    <xf numFmtId="0" fontId="2" fillId="0" borderId="0" xfId="2" applyFont="1" applyAlignment="1">
      <alignment vertical="center"/>
    </xf>
    <xf numFmtId="0" fontId="3" fillId="0" borderId="0" xfId="2" applyAlignment="1">
      <alignment vertical="center"/>
    </xf>
    <xf numFmtId="0" fontId="7" fillId="0" borderId="0" xfId="0" applyFont="1" applyAlignment="1">
      <alignment vertical="center"/>
    </xf>
    <xf numFmtId="3" fontId="0" fillId="0" borderId="0" xfId="0" applyNumberFormat="1"/>
    <xf numFmtId="3" fontId="15" fillId="0" borderId="0" xfId="2" applyNumberFormat="1" applyFont="1" applyAlignment="1" applyProtection="1">
      <alignment horizontal="center" vertical="center"/>
      <protection hidden="1"/>
    </xf>
    <xf numFmtId="0" fontId="19" fillId="2" borderId="0" xfId="5" applyFont="1" applyFill="1" applyAlignment="1">
      <alignment horizontal="center"/>
    </xf>
    <xf numFmtId="0" fontId="19" fillId="2" borderId="0" xfId="5" applyFont="1" applyFill="1" applyAlignment="1">
      <alignment horizontal="left"/>
    </xf>
    <xf numFmtId="0" fontId="17" fillId="7" borderId="0" xfId="5" applyFont="1" applyFill="1"/>
    <xf numFmtId="3" fontId="15" fillId="4" borderId="0" xfId="2" applyNumberFormat="1" applyFont="1" applyFill="1" applyAlignment="1" applyProtection="1">
      <alignment horizontal="center" vertical="center"/>
      <protection hidden="1"/>
    </xf>
    <xf numFmtId="0" fontId="15" fillId="4" borderId="0" xfId="2" applyFont="1" applyFill="1" applyAlignment="1" applyProtection="1">
      <alignment horizontal="center" vertical="center"/>
      <protection hidden="1"/>
    </xf>
    <xf numFmtId="0" fontId="17" fillId="8" borderId="0" xfId="5" applyFont="1" applyFill="1"/>
    <xf numFmtId="3" fontId="20" fillId="0" borderId="14" xfId="2" applyNumberFormat="1" applyFont="1" applyBorder="1" applyAlignment="1" applyProtection="1">
      <alignment horizontal="center" vertical="center"/>
      <protection hidden="1"/>
    </xf>
    <xf numFmtId="0" fontId="21" fillId="0" borderId="14" xfId="2" applyFont="1" applyBorder="1" applyAlignment="1" applyProtection="1">
      <alignment horizontal="left" vertical="center"/>
      <protection hidden="1"/>
    </xf>
    <xf numFmtId="0" fontId="17" fillId="9" borderId="0" xfId="5" applyFont="1" applyFill="1"/>
    <xf numFmtId="3" fontId="20" fillId="0" borderId="13" xfId="2" applyNumberFormat="1" applyFont="1" applyBorder="1" applyAlignment="1" applyProtection="1">
      <alignment horizontal="center" vertical="center"/>
      <protection hidden="1"/>
    </xf>
    <xf numFmtId="0" fontId="21" fillId="0" borderId="13" xfId="2" applyFont="1" applyBorder="1" applyAlignment="1" applyProtection="1">
      <alignment horizontal="left" vertical="center"/>
      <protection hidden="1"/>
    </xf>
    <xf numFmtId="0" fontId="17" fillId="10" borderId="0" xfId="5" applyFont="1" applyFill="1"/>
    <xf numFmtId="0" fontId="17" fillId="11" borderId="0" xfId="5" applyFont="1" applyFill="1"/>
    <xf numFmtId="0" fontId="17" fillId="12" borderId="0" xfId="5" applyFont="1" applyFill="1"/>
    <xf numFmtId="0" fontId="19" fillId="13" borderId="0" xfId="5" applyFont="1" applyFill="1" applyAlignment="1">
      <alignment horizontal="center"/>
    </xf>
    <xf numFmtId="0" fontId="19" fillId="13" borderId="0" xfId="5" applyFont="1" applyFill="1"/>
    <xf numFmtId="3" fontId="22" fillId="0" borderId="0" xfId="2" applyNumberFormat="1" applyFont="1" applyAlignment="1" applyProtection="1">
      <alignment horizontal="center" vertical="center"/>
      <protection hidden="1"/>
    </xf>
    <xf numFmtId="3" fontId="20" fillId="0" borderId="12" xfId="2" applyNumberFormat="1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5" borderId="0" xfId="0" applyFont="1" applyFill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21" fillId="0" borderId="0" xfId="2" applyFont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23" fillId="0" borderId="0" xfId="0" applyFont="1"/>
    <xf numFmtId="164" fontId="22" fillId="0" borderId="0" xfId="1" applyNumberFormat="1" applyFont="1" applyFill="1" applyBorder="1" applyAlignment="1" applyProtection="1">
      <alignment horizontal="center" vertical="center"/>
      <protection hidden="1"/>
    </xf>
    <xf numFmtId="0" fontId="21" fillId="0" borderId="0" xfId="2" applyFont="1" applyAlignment="1" applyProtection="1">
      <alignment horizontal="left" vertical="center"/>
      <protection hidden="1"/>
    </xf>
    <xf numFmtId="164" fontId="24" fillId="0" borderId="0" xfId="1" applyNumberFormat="1" applyFont="1" applyFill="1" applyBorder="1" applyAlignment="1" applyProtection="1">
      <alignment horizontal="center" vertical="center"/>
      <protection hidden="1"/>
    </xf>
    <xf numFmtId="164" fontId="25" fillId="0" borderId="0" xfId="1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/>
    <xf numFmtId="0" fontId="27" fillId="0" borderId="0" xfId="2" applyFont="1" applyAlignment="1" applyProtection="1">
      <alignment horizontal="left" vertical="center"/>
      <protection hidden="1"/>
    </xf>
    <xf numFmtId="10" fontId="22" fillId="0" borderId="0" xfId="1" applyNumberFormat="1" applyFont="1" applyFill="1" applyBorder="1" applyAlignment="1" applyProtection="1">
      <alignment horizontal="center" vertical="center"/>
      <protection hidden="1"/>
    </xf>
    <xf numFmtId="164" fontId="21" fillId="0" borderId="0" xfId="1" applyNumberFormat="1" applyFont="1" applyFill="1" applyBorder="1" applyAlignment="1" applyProtection="1">
      <alignment horizontal="center" vertical="center"/>
      <protection hidden="1"/>
    </xf>
    <xf numFmtId="0" fontId="21" fillId="0" borderId="0" xfId="2" applyFont="1" applyAlignment="1" applyProtection="1">
      <alignment horizontal="center" vertical="center"/>
      <protection hidden="1"/>
    </xf>
    <xf numFmtId="10" fontId="22" fillId="14" borderId="0" xfId="1" applyNumberFormat="1" applyFont="1" applyFill="1" applyBorder="1" applyAlignment="1" applyProtection="1">
      <alignment horizontal="center" vertical="center"/>
      <protection hidden="1"/>
    </xf>
    <xf numFmtId="164" fontId="22" fillId="14" borderId="0" xfId="1" applyNumberFormat="1" applyFont="1" applyFill="1" applyBorder="1" applyAlignment="1" applyProtection="1">
      <alignment horizontal="center" vertical="center"/>
      <protection hidden="1"/>
    </xf>
    <xf numFmtId="164" fontId="21" fillId="14" borderId="0" xfId="1" applyNumberFormat="1" applyFont="1" applyFill="1" applyBorder="1" applyAlignment="1" applyProtection="1">
      <alignment horizontal="center" vertical="center"/>
      <protection hidden="1"/>
    </xf>
    <xf numFmtId="0" fontId="21" fillId="14" borderId="0" xfId="2" applyFont="1" applyFill="1" applyAlignment="1" applyProtection="1">
      <alignment horizontal="center" vertical="center"/>
      <protection hidden="1"/>
    </xf>
    <xf numFmtId="3" fontId="15" fillId="4" borderId="1" xfId="2" applyNumberFormat="1" applyFont="1" applyFill="1" applyBorder="1" applyAlignment="1" applyProtection="1">
      <alignment horizontal="center" vertical="center"/>
      <protection hidden="1"/>
    </xf>
    <xf numFmtId="0" fontId="15" fillId="4" borderId="1" xfId="2" applyFont="1" applyFill="1" applyBorder="1" applyAlignment="1" applyProtection="1">
      <alignment horizontal="center" vertical="center"/>
      <protection hidden="1"/>
    </xf>
    <xf numFmtId="3" fontId="21" fillId="0" borderId="0" xfId="2" applyNumberFormat="1" applyFont="1" applyAlignment="1" applyProtection="1">
      <alignment horizontal="center" vertical="center"/>
      <protection hidden="1"/>
    </xf>
    <xf numFmtId="3" fontId="22" fillId="0" borderId="15" xfId="2" applyNumberFormat="1" applyFont="1" applyBorder="1" applyAlignment="1" applyProtection="1">
      <alignment horizontal="center" vertical="center"/>
      <protection hidden="1"/>
    </xf>
    <xf numFmtId="3" fontId="28" fillId="0" borderId="15" xfId="2" applyNumberFormat="1" applyFont="1" applyBorder="1" applyAlignment="1" applyProtection="1">
      <alignment horizontal="center" vertical="center"/>
      <protection hidden="1"/>
    </xf>
    <xf numFmtId="3" fontId="21" fillId="0" borderId="15" xfId="2" applyNumberFormat="1" applyFont="1" applyBorder="1" applyAlignment="1" applyProtection="1">
      <alignment horizontal="center" vertical="center"/>
      <protection hidden="1"/>
    </xf>
    <xf numFmtId="0" fontId="21" fillId="0" borderId="15" xfId="2" applyFont="1" applyBorder="1" applyAlignment="1" applyProtection="1">
      <alignment horizontal="left" vertical="center"/>
      <protection hidden="1"/>
    </xf>
    <xf numFmtId="3" fontId="22" fillId="0" borderId="13" xfId="2" applyNumberFormat="1" applyFont="1" applyBorder="1" applyAlignment="1" applyProtection="1">
      <alignment horizontal="center" vertical="center"/>
      <protection hidden="1"/>
    </xf>
    <xf numFmtId="3" fontId="28" fillId="0" borderId="13" xfId="2" applyNumberFormat="1" applyFont="1" applyBorder="1" applyAlignment="1" applyProtection="1">
      <alignment horizontal="center" vertical="center"/>
      <protection hidden="1"/>
    </xf>
    <xf numFmtId="3" fontId="21" fillId="0" borderId="13" xfId="2" applyNumberFormat="1" applyFont="1" applyBorder="1" applyAlignment="1" applyProtection="1">
      <alignment horizontal="center" vertical="center"/>
      <protection hidden="1"/>
    </xf>
    <xf numFmtId="3" fontId="22" fillId="0" borderId="12" xfId="2" applyNumberFormat="1" applyFont="1" applyBorder="1" applyAlignment="1" applyProtection="1">
      <alignment horizontal="center" vertical="center"/>
      <protection hidden="1"/>
    </xf>
    <xf numFmtId="3" fontId="28" fillId="0" borderId="12" xfId="2" applyNumberFormat="1" applyFont="1" applyBorder="1" applyAlignment="1" applyProtection="1">
      <alignment horizontal="center" vertical="center"/>
      <protection hidden="1"/>
    </xf>
    <xf numFmtId="3" fontId="21" fillId="0" borderId="12" xfId="2" applyNumberFormat="1" applyFont="1" applyBorder="1" applyAlignment="1" applyProtection="1">
      <alignment horizontal="center" vertical="center"/>
      <protection hidden="1"/>
    </xf>
    <xf numFmtId="3" fontId="25" fillId="2" borderId="0" xfId="1" applyNumberFormat="1" applyFont="1" applyFill="1" applyBorder="1" applyAlignment="1" applyProtection="1">
      <alignment horizontal="center" vertical="center"/>
      <protection hidden="1"/>
    </xf>
    <xf numFmtId="0" fontId="15" fillId="5" borderId="0" xfId="0" applyFont="1" applyFill="1" applyAlignment="1" applyProtection="1">
      <alignment horizontal="center" vertical="center" wrapText="1"/>
      <protection hidden="1"/>
    </xf>
    <xf numFmtId="0" fontId="29" fillId="5" borderId="0" xfId="0" applyFont="1" applyFill="1" applyAlignment="1" applyProtection="1">
      <alignment horizontal="center" vertical="center" wrapText="1"/>
      <protection hidden="1"/>
    </xf>
    <xf numFmtId="164" fontId="25" fillId="2" borderId="0" xfId="1" applyNumberFormat="1" applyFont="1" applyFill="1" applyBorder="1" applyAlignment="1" applyProtection="1">
      <alignment horizontal="center" vertical="center"/>
      <protection hidden="1"/>
    </xf>
    <xf numFmtId="164" fontId="30" fillId="0" borderId="0" xfId="0" applyNumberFormat="1" applyFont="1" applyAlignment="1">
      <alignment vertical="center"/>
    </xf>
    <xf numFmtId="9" fontId="21" fillId="0" borderId="0" xfId="1" applyFont="1" applyFill="1" applyBorder="1" applyAlignment="1" applyProtection="1">
      <alignment horizontal="center" vertical="center"/>
      <protection hidden="1"/>
    </xf>
    <xf numFmtId="0" fontId="31" fillId="0" borderId="0" xfId="2" applyFont="1" applyAlignment="1" applyProtection="1">
      <alignment vertical="center" wrapText="1"/>
      <protection hidden="1"/>
    </xf>
    <xf numFmtId="0" fontId="32" fillId="0" borderId="0" xfId="0" applyFont="1" applyAlignment="1">
      <alignment horizontal="center" vertical="center"/>
    </xf>
    <xf numFmtId="0" fontId="33" fillId="0" borderId="0" xfId="0" applyFont="1"/>
    <xf numFmtId="3" fontId="20" fillId="0" borderId="15" xfId="2" applyNumberFormat="1" applyFont="1" applyBorder="1" applyAlignment="1" applyProtection="1">
      <alignment horizontal="center" vertical="center"/>
      <protection hidden="1"/>
    </xf>
    <xf numFmtId="165" fontId="22" fillId="0" borderId="13" xfId="2" applyNumberFormat="1" applyFont="1" applyBorder="1" applyAlignment="1" applyProtection="1">
      <alignment horizontal="center" vertical="center"/>
      <protection hidden="1"/>
    </xf>
    <xf numFmtId="165" fontId="28" fillId="0" borderId="13" xfId="2" applyNumberFormat="1" applyFont="1" applyBorder="1" applyAlignment="1" applyProtection="1">
      <alignment horizontal="center" vertical="center"/>
      <protection hidden="1"/>
    </xf>
    <xf numFmtId="0" fontId="28" fillId="0" borderId="0" xfId="0" applyFont="1" applyAlignment="1">
      <alignment horizontal="left" vertical="center"/>
    </xf>
    <xf numFmtId="0" fontId="20" fillId="0" borderId="0" xfId="0" applyFont="1" applyAlignment="1" applyProtection="1">
      <alignment vertical="center" wrapText="1"/>
      <protection hidden="1"/>
    </xf>
    <xf numFmtId="0" fontId="23" fillId="2" borderId="0" xfId="0" applyFont="1" applyFill="1"/>
    <xf numFmtId="0" fontId="23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9" fontId="28" fillId="0" borderId="0" xfId="1" applyFont="1" applyFill="1" applyBorder="1" applyAlignment="1">
      <alignment horizontal="center" vertical="center" wrapText="1"/>
    </xf>
    <xf numFmtId="0" fontId="34" fillId="0" borderId="0" xfId="0" applyFont="1" applyAlignment="1">
      <alignment vertical="top"/>
    </xf>
    <xf numFmtId="0" fontId="23" fillId="0" borderId="0" xfId="0" applyFont="1" applyAlignment="1">
      <alignment horizontal="center"/>
    </xf>
    <xf numFmtId="0" fontId="14" fillId="0" borderId="15" xfId="2" applyFont="1" applyBorder="1" applyAlignment="1" applyProtection="1">
      <alignment horizontal="left" vertical="center"/>
      <protection hidden="1"/>
    </xf>
    <xf numFmtId="0" fontId="14" fillId="0" borderId="13" xfId="2" applyFont="1" applyBorder="1" applyAlignment="1" applyProtection="1">
      <alignment horizontal="left" vertical="center"/>
      <protection hidden="1"/>
    </xf>
    <xf numFmtId="0" fontId="14" fillId="0" borderId="12" xfId="2" applyFont="1" applyBorder="1" applyAlignment="1" applyProtection="1">
      <alignment horizontal="left" vertical="center"/>
      <protection hidden="1"/>
    </xf>
    <xf numFmtId="0" fontId="3" fillId="0" borderId="0" xfId="0" applyFont="1"/>
    <xf numFmtId="3" fontId="35" fillId="0" borderId="0" xfId="1" applyNumberFormat="1" applyFont="1" applyFill="1" applyBorder="1" applyAlignment="1" applyProtection="1">
      <alignment horizontal="center" vertical="center"/>
      <protection hidden="1"/>
    </xf>
    <xf numFmtId="3" fontId="22" fillId="0" borderId="0" xfId="1" applyNumberFormat="1" applyFont="1" applyFill="1" applyBorder="1" applyAlignment="1" applyProtection="1">
      <alignment horizontal="center" vertical="center"/>
      <protection hidden="1"/>
    </xf>
    <xf numFmtId="0" fontId="15" fillId="0" borderId="0" xfId="2" applyFont="1" applyAlignment="1" applyProtection="1">
      <alignment horizontal="left" vertical="center"/>
      <protection hidden="1"/>
    </xf>
    <xf numFmtId="3" fontId="22" fillId="0" borderId="0" xfId="2" applyNumberFormat="1" applyFont="1" applyAlignment="1">
      <alignment horizontal="center" vertical="center"/>
    </xf>
    <xf numFmtId="164" fontId="35" fillId="0" borderId="0" xfId="1" applyNumberFormat="1" applyFont="1" applyFill="1" applyBorder="1" applyAlignment="1" applyProtection="1">
      <alignment horizontal="center" vertical="center"/>
      <protection hidden="1"/>
    </xf>
    <xf numFmtId="0" fontId="22" fillId="0" borderId="0" xfId="2" applyFont="1" applyAlignment="1" applyProtection="1">
      <alignment horizontal="left" vertical="center"/>
      <protection hidden="1"/>
    </xf>
    <xf numFmtId="0" fontId="28" fillId="0" borderId="0" xfId="0" applyFont="1"/>
    <xf numFmtId="0" fontId="20" fillId="0" borderId="0" xfId="0" applyFont="1" applyAlignment="1" applyProtection="1">
      <alignment horizontal="left" vertical="center" wrapText="1"/>
      <protection hidden="1"/>
    </xf>
    <xf numFmtId="0" fontId="7" fillId="6" borderId="0" xfId="0" applyFont="1" applyFill="1"/>
    <xf numFmtId="0" fontId="7" fillId="6" borderId="0" xfId="0" applyFont="1" applyFill="1" applyAlignment="1">
      <alignment horizontal="center"/>
    </xf>
    <xf numFmtId="0" fontId="7" fillId="6" borderId="0" xfId="0" applyFont="1" applyFill="1" applyAlignment="1">
      <alignment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3" fontId="21" fillId="0" borderId="0" xfId="2" applyNumberFormat="1" applyFont="1" applyAlignment="1">
      <alignment horizontal="left" vertical="center"/>
    </xf>
    <xf numFmtId="3" fontId="23" fillId="0" borderId="0" xfId="0" applyNumberFormat="1" applyFont="1"/>
    <xf numFmtId="0" fontId="0" fillId="0" borderId="16" xfId="0" applyBorder="1"/>
    <xf numFmtId="164" fontId="15" fillId="4" borderId="0" xfId="1" applyNumberFormat="1" applyFont="1" applyFill="1" applyBorder="1" applyAlignment="1" applyProtection="1">
      <alignment horizontal="center" vertical="center"/>
      <protection hidden="1"/>
    </xf>
    <xf numFmtId="0" fontId="15" fillId="4" borderId="0" xfId="2" applyFont="1" applyFill="1" applyAlignment="1" applyProtection="1">
      <alignment horizontal="center" vertical="center"/>
      <protection hidden="1"/>
    </xf>
    <xf numFmtId="3" fontId="15" fillId="0" borderId="0" xfId="2" applyNumberFormat="1" applyFont="1" applyAlignment="1">
      <alignment horizontal="center" vertical="center"/>
    </xf>
    <xf numFmtId="164" fontId="22" fillId="0" borderId="17" xfId="1" applyNumberFormat="1" applyFont="1" applyFill="1" applyBorder="1" applyAlignment="1" applyProtection="1">
      <alignment horizontal="center" vertical="center"/>
      <protection hidden="1"/>
    </xf>
    <xf numFmtId="3" fontId="21" fillId="0" borderId="17" xfId="2" applyNumberFormat="1" applyFont="1" applyBorder="1" applyAlignment="1" applyProtection="1">
      <alignment horizontal="center" vertical="center"/>
      <protection hidden="1"/>
    </xf>
    <xf numFmtId="3" fontId="20" fillId="0" borderId="17" xfId="2" applyNumberFormat="1" applyFont="1" applyBorder="1" applyAlignment="1" applyProtection="1">
      <alignment horizontal="center" vertical="center"/>
      <protection hidden="1"/>
    </xf>
    <xf numFmtId="0" fontId="21" fillId="0" borderId="17" xfId="2" applyFont="1" applyBorder="1" applyAlignment="1" applyProtection="1">
      <alignment horizontal="left" vertical="center"/>
      <protection hidden="1"/>
    </xf>
    <xf numFmtId="164" fontId="22" fillId="0" borderId="18" xfId="1" applyNumberFormat="1" applyFont="1" applyFill="1" applyBorder="1" applyAlignment="1" applyProtection="1">
      <alignment horizontal="center" vertical="center"/>
      <protection hidden="1"/>
    </xf>
    <xf numFmtId="3" fontId="21" fillId="0" borderId="18" xfId="2" applyNumberFormat="1" applyFont="1" applyBorder="1" applyAlignment="1" applyProtection="1">
      <alignment horizontal="center" vertical="center"/>
      <protection hidden="1"/>
    </xf>
    <xf numFmtId="3" fontId="20" fillId="0" borderId="18" xfId="2" applyNumberFormat="1" applyFont="1" applyBorder="1" applyAlignment="1" applyProtection="1">
      <alignment horizontal="center" vertical="center"/>
      <protection hidden="1"/>
    </xf>
    <xf numFmtId="0" fontId="21" fillId="0" borderId="18" xfId="2" applyFont="1" applyBorder="1" applyAlignment="1" applyProtection="1">
      <alignment horizontal="left" vertical="center"/>
      <protection hidden="1"/>
    </xf>
    <xf numFmtId="164" fontId="22" fillId="0" borderId="19" xfId="1" applyNumberFormat="1" applyFont="1" applyFill="1" applyBorder="1" applyAlignment="1" applyProtection="1">
      <alignment horizontal="center" vertical="center"/>
      <protection hidden="1"/>
    </xf>
    <xf numFmtId="3" fontId="21" fillId="0" borderId="19" xfId="2" applyNumberFormat="1" applyFont="1" applyBorder="1" applyAlignment="1" applyProtection="1">
      <alignment horizontal="center" vertical="center"/>
      <protection hidden="1"/>
    </xf>
    <xf numFmtId="3" fontId="20" fillId="0" borderId="19" xfId="2" applyNumberFormat="1" applyFont="1" applyBorder="1" applyAlignment="1" applyProtection="1">
      <alignment horizontal="center" vertical="center"/>
      <protection hidden="1"/>
    </xf>
    <xf numFmtId="0" fontId="21" fillId="0" borderId="19" xfId="2" applyFont="1" applyBorder="1" applyAlignment="1" applyProtection="1">
      <alignment horizontal="left" vertical="center"/>
      <protection hidden="1"/>
    </xf>
    <xf numFmtId="3" fontId="24" fillId="0" borderId="0" xfId="1" applyNumberFormat="1" applyFont="1" applyFill="1" applyBorder="1" applyAlignment="1" applyProtection="1">
      <alignment horizontal="center" vertical="center"/>
      <protection hidden="1"/>
    </xf>
    <xf numFmtId="3" fontId="15" fillId="4" borderId="20" xfId="2" applyNumberFormat="1" applyFont="1" applyFill="1" applyBorder="1" applyAlignment="1" applyProtection="1">
      <alignment horizontal="center" vertical="center"/>
      <protection hidden="1"/>
    </xf>
    <xf numFmtId="0" fontId="15" fillId="4" borderId="20" xfId="2" applyFont="1" applyFill="1" applyBorder="1" applyAlignment="1" applyProtection="1">
      <alignment horizontal="center" vertical="center"/>
      <protection hidden="1"/>
    </xf>
    <xf numFmtId="0" fontId="16" fillId="5" borderId="0" xfId="0" applyFont="1" applyFill="1" applyAlignment="1" applyProtection="1">
      <alignment horizontal="center" vertical="center" wrapText="1"/>
      <protection hidden="1"/>
    </xf>
    <xf numFmtId="0" fontId="16" fillId="5" borderId="0" xfId="0" applyFont="1" applyFill="1" applyAlignment="1" applyProtection="1">
      <alignment horizontal="center" vertical="center" wrapText="1"/>
      <protection hidden="1"/>
    </xf>
    <xf numFmtId="3" fontId="24" fillId="0" borderId="0" xfId="2" applyNumberFormat="1" applyFont="1" applyAlignment="1" applyProtection="1">
      <alignment horizontal="left" vertical="center"/>
      <protection hidden="1"/>
    </xf>
    <xf numFmtId="164" fontId="22" fillId="2" borderId="0" xfId="1" applyNumberFormat="1" applyFont="1" applyFill="1" applyBorder="1" applyAlignment="1" applyProtection="1">
      <alignment horizontal="center" vertical="center"/>
      <protection hidden="1"/>
    </xf>
    <xf numFmtId="0" fontId="22" fillId="2" borderId="0" xfId="2" applyFont="1" applyFill="1" applyAlignment="1" applyProtection="1">
      <alignment horizontal="center" vertical="center"/>
      <protection hidden="1"/>
    </xf>
    <xf numFmtId="0" fontId="22" fillId="14" borderId="0" xfId="2" applyFont="1" applyFill="1" applyAlignment="1" applyProtection="1">
      <alignment horizontal="center" vertical="center"/>
      <protection hidden="1"/>
    </xf>
    <xf numFmtId="3" fontId="22" fillId="0" borderId="21" xfId="2" applyNumberFormat="1" applyFont="1" applyBorder="1" applyAlignment="1" applyProtection="1">
      <alignment horizontal="center" vertical="center"/>
      <protection hidden="1"/>
    </xf>
    <xf numFmtId="3" fontId="28" fillId="0" borderId="21" xfId="2" applyNumberFormat="1" applyFont="1" applyBorder="1" applyAlignment="1" applyProtection="1">
      <alignment horizontal="center" vertical="center"/>
      <protection hidden="1"/>
    </xf>
    <xf numFmtId="3" fontId="21" fillId="0" borderId="22" xfId="2" applyNumberFormat="1" applyFont="1" applyBorder="1" applyAlignment="1" applyProtection="1">
      <alignment horizontal="center" vertical="center"/>
      <protection hidden="1"/>
    </xf>
    <xf numFmtId="0" fontId="21" fillId="0" borderId="21" xfId="2" applyFont="1" applyBorder="1" applyAlignment="1" applyProtection="1">
      <alignment horizontal="left" vertical="center"/>
      <protection hidden="1"/>
    </xf>
    <xf numFmtId="3" fontId="22" fillId="0" borderId="22" xfId="2" applyNumberFormat="1" applyFont="1" applyBorder="1" applyAlignment="1" applyProtection="1">
      <alignment horizontal="center" vertical="center"/>
      <protection hidden="1"/>
    </xf>
    <xf numFmtId="3" fontId="28" fillId="0" borderId="22" xfId="2" applyNumberFormat="1" applyFont="1" applyBorder="1" applyAlignment="1" applyProtection="1">
      <alignment horizontal="center" vertical="center"/>
      <protection hidden="1"/>
    </xf>
    <xf numFmtId="0" fontId="21" fillId="0" borderId="22" xfId="2" applyFont="1" applyBorder="1" applyAlignment="1" applyProtection="1">
      <alignment horizontal="left" vertical="center"/>
      <protection hidden="1"/>
    </xf>
    <xf numFmtId="0" fontId="7" fillId="0" borderId="0" xfId="0" applyFont="1"/>
    <xf numFmtId="0" fontId="7" fillId="0" borderId="0" xfId="0" applyFont="1" applyAlignment="1">
      <alignment horizontal="center"/>
    </xf>
    <xf numFmtId="0" fontId="20" fillId="2" borderId="0" xfId="0" applyFont="1" applyFill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center" wrapText="1"/>
      <protection hidden="1"/>
    </xf>
    <xf numFmtId="3" fontId="21" fillId="0" borderId="0" xfId="6" applyNumberFormat="1" applyFont="1" applyAlignment="1">
      <alignment horizontal="center" vertical="center"/>
    </xf>
    <xf numFmtId="0" fontId="5" fillId="3" borderId="0" xfId="2" applyFont="1" applyFill="1" applyAlignment="1">
      <alignment vertical="center"/>
    </xf>
    <xf numFmtId="9" fontId="22" fillId="0" borderId="0" xfId="1" applyFont="1" applyFill="1" applyBorder="1" applyAlignment="1" applyProtection="1">
      <alignment horizontal="center" vertical="center"/>
      <protection hidden="1"/>
    </xf>
    <xf numFmtId="0" fontId="21" fillId="2" borderId="0" xfId="2" applyFont="1" applyFill="1" applyAlignment="1" applyProtection="1">
      <alignment horizontal="center" vertical="center"/>
      <protection hidden="1"/>
    </xf>
    <xf numFmtId="164" fontId="22" fillId="14" borderId="23" xfId="1" applyNumberFormat="1" applyFont="1" applyFill="1" applyBorder="1" applyAlignment="1" applyProtection="1">
      <alignment horizontal="center" vertical="center"/>
      <protection hidden="1"/>
    </xf>
    <xf numFmtId="164" fontId="22" fillId="14" borderId="24" xfId="1" applyNumberFormat="1" applyFont="1" applyFill="1" applyBorder="1" applyAlignment="1" applyProtection="1">
      <alignment horizontal="center" vertical="center"/>
      <protection hidden="1"/>
    </xf>
    <xf numFmtId="164" fontId="22" fillId="14" borderId="25" xfId="1" applyNumberFormat="1" applyFont="1" applyFill="1" applyBorder="1" applyAlignment="1" applyProtection="1">
      <alignment horizontal="center" vertical="center"/>
      <protection hidden="1"/>
    </xf>
    <xf numFmtId="9" fontId="15" fillId="0" borderId="0" xfId="1" applyFont="1" applyFill="1" applyBorder="1" applyAlignment="1" applyProtection="1">
      <alignment horizontal="center" vertical="center"/>
      <protection hidden="1"/>
    </xf>
    <xf numFmtId="9" fontId="24" fillId="0" borderId="0" xfId="1" applyFont="1" applyFill="1" applyBorder="1" applyAlignment="1" applyProtection="1">
      <alignment horizontal="center" vertical="center"/>
      <protection hidden="1"/>
    </xf>
    <xf numFmtId="3" fontId="15" fillId="4" borderId="26" xfId="2" applyNumberFormat="1" applyFont="1" applyFill="1" applyBorder="1" applyAlignment="1" applyProtection="1">
      <alignment horizontal="center" vertical="center"/>
      <protection hidden="1"/>
    </xf>
    <xf numFmtId="3" fontId="15" fillId="4" borderId="27" xfId="2" applyNumberFormat="1" applyFont="1" applyFill="1" applyBorder="1" applyAlignment="1" applyProtection="1">
      <alignment horizontal="center" vertical="center"/>
      <protection hidden="1"/>
    </xf>
    <xf numFmtId="3" fontId="23" fillId="2" borderId="0" xfId="0" applyNumberFormat="1" applyFont="1" applyFill="1"/>
    <xf numFmtId="164" fontId="27" fillId="0" borderId="0" xfId="0" applyNumberFormat="1" applyFont="1" applyAlignment="1">
      <alignment horizontal="right" vertical="center" wrapText="1"/>
    </xf>
    <xf numFmtId="3" fontId="37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0" fontId="38" fillId="0" borderId="0" xfId="0" applyFont="1" applyAlignment="1">
      <alignment vertical="center" wrapText="1"/>
    </xf>
    <xf numFmtId="3" fontId="23" fillId="2" borderId="13" xfId="0" applyNumberFormat="1" applyFont="1" applyFill="1" applyBorder="1" applyAlignment="1">
      <alignment horizontal="center"/>
    </xf>
    <xf numFmtId="3" fontId="22" fillId="2" borderId="13" xfId="2" applyNumberFormat="1" applyFont="1" applyFill="1" applyBorder="1" applyAlignment="1" applyProtection="1">
      <alignment horizontal="center" vertical="center"/>
      <protection hidden="1"/>
    </xf>
    <xf numFmtId="3" fontId="21" fillId="2" borderId="13" xfId="2" applyNumberFormat="1" applyFont="1" applyFill="1" applyBorder="1" applyAlignment="1" applyProtection="1">
      <alignment horizontal="center" vertical="center"/>
      <protection hidden="1"/>
    </xf>
    <xf numFmtId="9" fontId="27" fillId="0" borderId="0" xfId="0" applyNumberFormat="1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164" fontId="24" fillId="0" borderId="0" xfId="0" applyNumberFormat="1" applyFont="1" applyAlignment="1">
      <alignment horizontal="right" vertical="center" wrapText="1"/>
    </xf>
    <xf numFmtId="3" fontId="39" fillId="0" borderId="0" xfId="0" applyNumberFormat="1" applyFont="1" applyAlignment="1">
      <alignment horizontal="right" vertical="center" wrapText="1"/>
    </xf>
    <xf numFmtId="3" fontId="24" fillId="0" borderId="0" xfId="0" applyNumberFormat="1" applyFont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3" fontId="23" fillId="2" borderId="12" xfId="0" applyNumberFormat="1" applyFont="1" applyFill="1" applyBorder="1" applyAlignment="1">
      <alignment horizontal="center"/>
    </xf>
    <xf numFmtId="3" fontId="22" fillId="2" borderId="12" xfId="2" applyNumberFormat="1" applyFont="1" applyFill="1" applyBorder="1" applyAlignment="1" applyProtection="1">
      <alignment horizontal="center" vertical="center"/>
      <protection hidden="1"/>
    </xf>
    <xf numFmtId="3" fontId="21" fillId="2" borderId="12" xfId="2" applyNumberFormat="1" applyFont="1" applyFill="1" applyBorder="1" applyAlignment="1" applyProtection="1">
      <alignment horizontal="center" vertical="center"/>
      <protection hidden="1"/>
    </xf>
    <xf numFmtId="0" fontId="21" fillId="2" borderId="12" xfId="2" applyFont="1" applyFill="1" applyBorder="1" applyAlignment="1" applyProtection="1">
      <alignment horizontal="left" vertical="center"/>
      <protection hidden="1"/>
    </xf>
    <xf numFmtId="0" fontId="35" fillId="5" borderId="0" xfId="0" applyFont="1" applyFill="1" applyAlignment="1" applyProtection="1">
      <alignment horizontal="center" vertical="center" wrapText="1"/>
      <protection hidden="1"/>
    </xf>
    <xf numFmtId="0" fontId="2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5" fillId="5" borderId="28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8" fillId="2" borderId="0" xfId="0" applyFont="1" applyFill="1" applyAlignment="1" applyProtection="1">
      <alignment vertical="center" wrapText="1"/>
      <protection hidden="1"/>
    </xf>
    <xf numFmtId="0" fontId="20" fillId="2" borderId="0" xfId="0" applyFont="1" applyFill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0" fontId="42" fillId="15" borderId="0" xfId="0" applyFont="1" applyFill="1" applyAlignment="1" applyProtection="1">
      <alignment horizontal="center" vertical="center" wrapText="1"/>
      <protection hidden="1"/>
    </xf>
  </cellXfs>
  <cellStyles count="7">
    <cellStyle name="Normal" xfId="0" builtinId="0"/>
    <cellStyle name="Normal 2" xfId="5" xr:uid="{0C045DF8-AC79-46CB-98A1-1AAE4AE3963E}"/>
    <cellStyle name="Normal 2 2 2" xfId="2" xr:uid="{7A96FCEC-2A84-4290-9482-45A08A8E8389}"/>
    <cellStyle name="Normal 2 2 3" xfId="6" xr:uid="{1F955737-AFB8-46B8-8D11-16C5E3464B93}"/>
    <cellStyle name="Normal 2 3" xfId="4" xr:uid="{BC6EF25D-4640-46BF-B895-F0CD0860C6B6}"/>
    <cellStyle name="Normal 3 2" xfId="3" xr:uid="{8A2680C1-A880-4D8C-8DD3-339FB181768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 N° 2: Consultas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atendidas por sexo de la persona consultate según mes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487570151292066"/>
          <c:y val="5.6400291784581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1969570876811131E-2"/>
          <c:y val="0.27013625378347084"/>
          <c:w val="0.94099246740498899"/>
          <c:h val="0.50222623213764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'Linea 100'!$D$41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100'!$B$42:$B$53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'Linea 100'!$D$42:$D$53</c:f>
              <c:numCache>
                <c:formatCode>#,##0</c:formatCode>
                <c:ptCount val="4"/>
                <c:pt idx="0">
                  <c:v>11284</c:v>
                </c:pt>
                <c:pt idx="1">
                  <c:v>10719</c:v>
                </c:pt>
                <c:pt idx="2">
                  <c:v>12557</c:v>
                </c:pt>
                <c:pt idx="3">
                  <c:v>11020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8-472B-BE6D-1BF3D4E6BB83}"/>
            </c:ext>
          </c:extLst>
        </c:ser>
        <c:ser>
          <c:idx val="1"/>
          <c:order val="1"/>
          <c:tx>
            <c:strRef>
              <c:f>'Linea 100'!$E$41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100'!$B$42:$B$53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'Linea 100'!$E$42:$E$53</c:f>
              <c:numCache>
                <c:formatCode>#,##0</c:formatCode>
                <c:ptCount val="4"/>
                <c:pt idx="0">
                  <c:v>2474</c:v>
                </c:pt>
                <c:pt idx="1">
                  <c:v>2831</c:v>
                </c:pt>
                <c:pt idx="2">
                  <c:v>3022</c:v>
                </c:pt>
                <c:pt idx="3">
                  <c:v>2677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A8-472B-BE6D-1BF3D4E6B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479760"/>
        <c:axId val="20438127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'Linea 100'!#REF!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818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'Linea 100'!$B$42:$B$53</c15:sqref>
                        </c15:formulaRef>
                      </c:ext>
                    </c:extLst>
                    <c:strCache>
                      <c:ptCount val="4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'Linea 100'!#REF!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9A8-472B-BE6D-1BF3D4E6BB83}"/>
                  </c:ext>
                </c:extLst>
              </c15:ser>
            </c15:filteredBarSeries>
          </c:ext>
        </c:extLst>
      </c:barChart>
      <c:catAx>
        <c:axId val="49147976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4381272"/>
        <c:crosses val="autoZero"/>
        <c:auto val="1"/>
        <c:lblAlgn val="ctr"/>
        <c:lblOffset val="100"/>
        <c:noMultiLvlLbl val="0"/>
      </c:catAx>
      <c:valAx>
        <c:axId val="204381272"/>
        <c:scaling>
          <c:orientation val="minMax"/>
          <c:min val="1000"/>
        </c:scaling>
        <c:delete val="1"/>
        <c:axPos val="l"/>
        <c:numFmt formatCode="#,##0" sourceLinked="1"/>
        <c:majorTickMark val="none"/>
        <c:minorTickMark val="none"/>
        <c:tickLblPos val="nextTo"/>
        <c:crossAx val="491479760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3: 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Grupos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edad de la persona consultante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230303030303031"/>
          <c:y val="2.43531085688425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F761-4247-8F33-BB20682B4C4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F761-4247-8F33-BB20682B4C4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F761-4247-8F33-BB20682B4C4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F761-4247-8F33-BB20682B4C4B}"/>
              </c:ext>
            </c:extLst>
          </c:dPt>
          <c:dLbls>
            <c:dLbl>
              <c:idx val="2"/>
              <c:layout>
                <c:manualLayout>
                  <c:x val="-1.63599182004089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61-4247-8F33-BB20682B4C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100'!$M$67:$P$67</c:f>
              <c:strCache>
                <c:ptCount val="4"/>
                <c:pt idx="0">
                  <c:v>Ninos, niñas y adolescentes</c:v>
                </c:pt>
                <c:pt idx="1">
                  <c:v>Adultos</c:v>
                </c:pt>
                <c:pt idx="2">
                  <c:v>Adultos mayores</c:v>
                </c:pt>
                <c:pt idx="3">
                  <c:v>Sin información</c:v>
                </c:pt>
              </c:strCache>
            </c:strRef>
          </c:cat>
          <c:val>
            <c:numRef>
              <c:f>'Linea 100'!$M$68:$P$68</c:f>
              <c:numCache>
                <c:formatCode>#,##0</c:formatCode>
                <c:ptCount val="4"/>
                <c:pt idx="0">
                  <c:v>1179</c:v>
                </c:pt>
                <c:pt idx="1">
                  <c:v>34799</c:v>
                </c:pt>
                <c:pt idx="2">
                  <c:v>3134</c:v>
                </c:pt>
                <c:pt idx="3">
                  <c:v>17472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61-4247-8F33-BB20682B4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382056"/>
        <c:axId val="204382448"/>
      </c:barChart>
      <c:catAx>
        <c:axId val="204382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204382448"/>
        <c:crosses val="autoZero"/>
        <c:auto val="1"/>
        <c:lblAlgn val="ctr"/>
        <c:lblOffset val="100"/>
        <c:noMultiLvlLbl val="0"/>
      </c:catAx>
      <c:valAx>
        <c:axId val="204382448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204382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5: 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Consultas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atendidas por sexo de la persona afectada según mes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907624885285645"/>
          <c:y val="4.0258284052839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8471345545747583E-2"/>
          <c:y val="0.18951638250309499"/>
          <c:w val="0.94368298768597902"/>
          <c:h val="0.57480197559443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'Linea 100'!$D$102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100'!$B$103:$B$114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'Linea 100'!$D$103:$D$114</c:f>
              <c:numCache>
                <c:formatCode>#,##0</c:formatCode>
                <c:ptCount val="4"/>
                <c:pt idx="0">
                  <c:v>9858</c:v>
                </c:pt>
                <c:pt idx="1">
                  <c:v>9650</c:v>
                </c:pt>
                <c:pt idx="2">
                  <c:v>10947</c:v>
                </c:pt>
                <c:pt idx="3">
                  <c:v>9684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2-44AC-9A1B-C44A5AEFA6D0}"/>
            </c:ext>
          </c:extLst>
        </c:ser>
        <c:ser>
          <c:idx val="1"/>
          <c:order val="1"/>
          <c:tx>
            <c:strRef>
              <c:f>'Linea 100'!$E$102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100'!$B$103:$B$114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'Linea 100'!$E$103:$E$114</c:f>
              <c:numCache>
                <c:formatCode>#,##0</c:formatCode>
                <c:ptCount val="4"/>
                <c:pt idx="0">
                  <c:v>3900</c:v>
                </c:pt>
                <c:pt idx="1">
                  <c:v>3900</c:v>
                </c:pt>
                <c:pt idx="2">
                  <c:v>4632</c:v>
                </c:pt>
                <c:pt idx="3">
                  <c:v>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2-44AC-9A1B-C44A5AEFA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4383232"/>
        <c:axId val="204383624"/>
      </c:barChart>
      <c:catAx>
        <c:axId val="20438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4383624"/>
        <c:crosses val="autoZero"/>
        <c:auto val="1"/>
        <c:lblAlgn val="ctr"/>
        <c:lblOffset val="100"/>
        <c:tickLblSkip val="1"/>
        <c:noMultiLvlLbl val="0"/>
      </c:catAx>
      <c:valAx>
        <c:axId val="204383624"/>
        <c:scaling>
          <c:orientation val="minMax"/>
          <c:min val="1000"/>
        </c:scaling>
        <c:delete val="1"/>
        <c:axPos val="l"/>
        <c:numFmt formatCode="#,##0" sourceLinked="1"/>
        <c:majorTickMark val="none"/>
        <c:minorTickMark val="none"/>
        <c:tickLblPos val="nextTo"/>
        <c:crossAx val="20438323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6: 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Grupos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edad de la persona </a:t>
            </a:r>
            <a:r>
              <a:rPr lang="es-PE" sz="1000" b="1" i="0" u="none" strike="noStrike" baseline="0">
                <a:effectLst/>
              </a:rPr>
              <a:t>afectada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AC7-4616-8DF6-BB7DB5B32ED3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AC7-4616-8DF6-BB7DB5B32ED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AC7-4616-8DF6-BB7DB5B32ED3}"/>
              </c:ext>
            </c:extLst>
          </c:dPt>
          <c:dPt>
            <c:idx val="3"/>
            <c:invertIfNegative val="0"/>
            <c:bubble3D val="0"/>
            <c:spPr>
              <a:solidFill>
                <a:srgbClr val="FF8989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AC7-4616-8DF6-BB7DB5B32E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100'!$M$123:$P$123</c:f>
              <c:strCache>
                <c:ptCount val="4"/>
                <c:pt idx="0">
                  <c:v>Niñas, niños y adolescentes</c:v>
                </c:pt>
                <c:pt idx="1">
                  <c:v>Adultos</c:v>
                </c:pt>
                <c:pt idx="2">
                  <c:v>Adultos mayores</c:v>
                </c:pt>
                <c:pt idx="3">
                  <c:v>Sin información</c:v>
                </c:pt>
              </c:strCache>
            </c:strRef>
          </c:cat>
          <c:val>
            <c:numRef>
              <c:f>'Linea 100'!$M$124:$P$124</c:f>
              <c:numCache>
                <c:formatCode>#,##0</c:formatCode>
                <c:ptCount val="4"/>
                <c:pt idx="0">
                  <c:v>22503</c:v>
                </c:pt>
                <c:pt idx="1">
                  <c:v>24754</c:v>
                </c:pt>
                <c:pt idx="2">
                  <c:v>5019</c:v>
                </c:pt>
                <c:pt idx="3">
                  <c:v>4308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C7-4616-8DF6-BB7DB5B32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384408"/>
        <c:axId val="204384800"/>
      </c:barChart>
      <c:catAx>
        <c:axId val="2043844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204384800"/>
        <c:crosses val="autoZero"/>
        <c:auto val="1"/>
        <c:lblAlgn val="ctr"/>
        <c:lblOffset val="100"/>
        <c:noMultiLvlLbl val="0"/>
      </c:catAx>
      <c:valAx>
        <c:axId val="204384800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2043844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7: 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Consultas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situaciones de violencia atendidas por sexo de la presunta persona agresora según mes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249077081584587"/>
          <c:y val="4.17435704196039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7480685387990689E-2"/>
          <c:y val="1.6303766282903077E-2"/>
          <c:w val="0.95892819367728288"/>
          <c:h val="0.808882731233322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'Linea 100'!$D$102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12700"/>
            </a:sp3d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15-401D-804A-2156A9B6E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100'!$B$183:$B$194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'Linea 100'!$D$183:$D$194</c:f>
              <c:numCache>
                <c:formatCode>#,##0</c:formatCode>
                <c:ptCount val="4"/>
                <c:pt idx="0">
                  <c:v>2167</c:v>
                </c:pt>
                <c:pt idx="1">
                  <c:v>2150</c:v>
                </c:pt>
                <c:pt idx="2">
                  <c:v>2302</c:v>
                </c:pt>
                <c:pt idx="3">
                  <c:v>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15-401D-804A-2156A9B6E310}"/>
            </c:ext>
          </c:extLst>
        </c:ser>
        <c:ser>
          <c:idx val="1"/>
          <c:order val="1"/>
          <c:tx>
            <c:strRef>
              <c:f>'Linea 100'!$E$182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100'!$B$183:$B$194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'Linea 100'!$E$183:$E$194</c:f>
              <c:numCache>
                <c:formatCode>#,##0</c:formatCode>
                <c:ptCount val="4"/>
                <c:pt idx="0">
                  <c:v>7578</c:v>
                </c:pt>
                <c:pt idx="1">
                  <c:v>7637</c:v>
                </c:pt>
                <c:pt idx="2">
                  <c:v>8645</c:v>
                </c:pt>
                <c:pt idx="3">
                  <c:v>7616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15-401D-804A-2156A9B6E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383536"/>
        <c:axId val="349383928"/>
      </c:barChart>
      <c:catAx>
        <c:axId val="34938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9383928"/>
        <c:crosses val="autoZero"/>
        <c:auto val="1"/>
        <c:lblAlgn val="ctr"/>
        <c:lblOffset val="100"/>
        <c:tickMarkSkip val="10"/>
        <c:noMultiLvlLbl val="0"/>
      </c:catAx>
      <c:valAx>
        <c:axId val="349383928"/>
        <c:scaling>
          <c:orientation val="minMax"/>
          <c:max val="15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349383536"/>
        <c:crossesAt val="9"/>
        <c:crossBetween val="between"/>
        <c:majorUnit val="300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9787526665129044"/>
          <c:y val="0.93620455315662776"/>
          <c:w val="0.42955488126607017"/>
          <c:h val="6.3795446843372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8: </a:t>
            </a:r>
            <a:r>
              <a:rPr lang="es-ES"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Consultas de situaciones de violencia atendidas por g</a:t>
            </a:r>
            <a:r>
              <a:rPr lang="es-ES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rupo</a:t>
            </a:r>
            <a:r>
              <a:rPr lang="es-ES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edad de la presunta persona agresora</a:t>
            </a:r>
            <a:endParaRPr lang="es-E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83F-43CF-8628-9C9C115B3C09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83F-43CF-8628-9C9C115B3C09}"/>
              </c:ext>
            </c:extLst>
          </c:dPt>
          <c:dLbls>
            <c:dLbl>
              <c:idx val="1"/>
              <c:layout>
                <c:manualLayout>
                  <c:x val="-1.4859672986868319E-16"/>
                  <c:y val="3.154819949693241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3F-43CF-8628-9C9C115B3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100'!$M$202:$P$202</c:f>
              <c:strCache>
                <c:ptCount val="4"/>
                <c:pt idx="0">
                  <c:v>Niñas, niños y adolescentes</c:v>
                </c:pt>
                <c:pt idx="1">
                  <c:v>Adultos</c:v>
                </c:pt>
                <c:pt idx="2">
                  <c:v>Adultos mayores</c:v>
                </c:pt>
                <c:pt idx="3">
                  <c:v>Sin información</c:v>
                </c:pt>
              </c:strCache>
            </c:strRef>
          </c:cat>
          <c:val>
            <c:numRef>
              <c:f>'Linea 100'!$M$203:$P$203</c:f>
              <c:numCache>
                <c:formatCode>#,##0</c:formatCode>
                <c:ptCount val="4"/>
                <c:pt idx="0">
                  <c:v>454</c:v>
                </c:pt>
                <c:pt idx="1">
                  <c:v>24946</c:v>
                </c:pt>
                <c:pt idx="2">
                  <c:v>1886</c:v>
                </c:pt>
                <c:pt idx="3">
                  <c:v>12756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3F-43CF-8628-9C9C115B3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9384712"/>
        <c:axId val="349385104"/>
      </c:barChart>
      <c:catAx>
        <c:axId val="349384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349385104"/>
        <c:crosses val="autoZero"/>
        <c:auto val="1"/>
        <c:lblAlgn val="ctr"/>
        <c:lblOffset val="100"/>
        <c:noMultiLvlLbl val="0"/>
      </c:catAx>
      <c:valAx>
        <c:axId val="349385104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49384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u="none" strike="noStrike" baseline="0">
                <a:effectLst/>
              </a:rPr>
              <a:t>Gráfico N° 1: </a:t>
            </a:r>
            <a:r>
              <a:rPr lang="es-PE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Consultas telefónicas según tipo de llamada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7960192851277193E-2"/>
          <c:y val="0.20665703765233887"/>
          <c:w val="0.94407961429744558"/>
          <c:h val="0.673952483087235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1AB-4769-9378-61F9C4AA652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1AB-4769-9378-61F9C4AA65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100'!$L$22:$N$22</c:f>
              <c:strCache>
                <c:ptCount val="3"/>
                <c:pt idx="0">
                  <c:v>Recibidas</c:v>
                </c:pt>
                <c:pt idx="1">
                  <c:v>Atendidas</c:v>
                </c:pt>
                <c:pt idx="2">
                  <c:v>Abandonadas</c:v>
                </c:pt>
              </c:strCache>
            </c:strRef>
          </c:cat>
          <c:val>
            <c:numRef>
              <c:f>('Linea 100'!$C$22,'Linea 100'!$F$22:$G$22)</c:f>
              <c:numCache>
                <c:formatCode>#,##0</c:formatCode>
                <c:ptCount val="3"/>
                <c:pt idx="0">
                  <c:v>156086</c:v>
                </c:pt>
                <c:pt idx="1">
                  <c:v>86422</c:v>
                </c:pt>
                <c:pt idx="2">
                  <c:v>69664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AB-4769-9378-61F9C4AA6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6113791"/>
        <c:axId val="1356115039"/>
      </c:barChart>
      <c:catAx>
        <c:axId val="1356113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56115039"/>
        <c:crosses val="autoZero"/>
        <c:auto val="1"/>
        <c:lblAlgn val="ctr"/>
        <c:lblOffset val="100"/>
        <c:noMultiLvlLbl val="0"/>
      </c:catAx>
      <c:valAx>
        <c:axId val="13561150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356113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>
                <a:solidFill>
                  <a:sysClr val="windowText" lastClr="000000"/>
                </a:solidFill>
              </a:rPr>
              <a:t>Gráfico N° 4: Relación de la persona consultante con la persona afectada</a:t>
            </a:r>
          </a:p>
        </c:rich>
      </c:tx>
      <c:layout>
        <c:manualLayout>
          <c:xMode val="edge"/>
          <c:yMode val="edge"/>
          <c:x val="0.1452423679006749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4851814285246867"/>
          <c:y val="0.23251042112631712"/>
          <c:w val="0.34560146091246813"/>
          <c:h val="0.78710665690878379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F6FC-4B18-828F-D441749C06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F6FC-4B18-828F-D441749C06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F6FC-4B18-828F-D441749C06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F6FC-4B18-828F-D441749C06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F6FC-4B18-828F-D441749C06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B-F6FC-4B18-828F-D441749C0658}"/>
              </c:ext>
            </c:extLst>
          </c:dPt>
          <c:dLbls>
            <c:dLbl>
              <c:idx val="0"/>
              <c:layout>
                <c:manualLayout>
                  <c:x val="0"/>
                  <c:y val="-2.73847479460360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FC-4B18-828F-D441749C0658}"/>
                </c:ext>
              </c:extLst>
            </c:dLbl>
            <c:dLbl>
              <c:idx val="5"/>
              <c:layout>
                <c:manualLayout>
                  <c:x val="-4.4087669830955057E-17"/>
                  <c:y val="-0.180739336443838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FC-4B18-828F-D441749C06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'Linea 100'!$B$89:$B$94</c:f>
              <c:strCache>
                <c:ptCount val="6"/>
                <c:pt idx="0">
                  <c:v>Él / Ella misma</c:v>
                </c:pt>
                <c:pt idx="1">
                  <c:v>Anónimo</c:v>
                </c:pt>
                <c:pt idx="2">
                  <c:v>Madre/padre</c:v>
                </c:pt>
                <c:pt idx="3">
                  <c:v>Otro familiar</c:v>
                </c:pt>
                <c:pt idx="4">
                  <c:v>Otra persona</c:v>
                </c:pt>
                <c:pt idx="5">
                  <c:v>Seudónimo</c:v>
                </c:pt>
              </c:strCache>
            </c:strRef>
          </c:cat>
          <c:val>
            <c:numRef>
              <c:f>'Linea 100'!$D$89:$D$94</c:f>
              <c:numCache>
                <c:formatCode>#,##0</c:formatCode>
                <c:ptCount val="6"/>
                <c:pt idx="0">
                  <c:v>23209</c:v>
                </c:pt>
                <c:pt idx="1">
                  <c:v>12030</c:v>
                </c:pt>
                <c:pt idx="2">
                  <c:v>10694</c:v>
                </c:pt>
                <c:pt idx="3">
                  <c:v>7212</c:v>
                </c:pt>
                <c:pt idx="4">
                  <c:v>3331</c:v>
                </c:pt>
                <c:pt idx="5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FC-4B18-828F-D441749C0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115012394238074"/>
          <c:y val="0.28749241528733072"/>
          <c:w val="0.29884987605761926"/>
          <c:h val="0.66408401899423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Gráfico N° 9: </a:t>
            </a:r>
            <a:r>
              <a:rPr lang="es-PE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Ranking de consultas telefónicas según</a:t>
            </a:r>
            <a:r>
              <a:rPr lang="es-PE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realizadas. 2026*</a:t>
            </a:r>
            <a:endParaRPr lang="es-P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23-4985-B961-1A1DDC06FC3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23-4985-B961-1A1DDC06FC3E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'Linea 100'!$H$256:$H$274</c:f>
              <c:strCache>
                <c:ptCount val="19"/>
                <c:pt idx="0">
                  <c:v>Coordinación telefónica con: Fiscalía/Poder Judicial/Juzgado de Paz</c:v>
                </c:pt>
                <c:pt idx="1">
                  <c:v>Coordinación telefónica con servicios de salud: SAMU/Establecimiento de salud/Hospital</c:v>
                </c:pt>
                <c:pt idx="2">
                  <c:v>Coordinación telefónica con el familiar referido por la persona afectada</c:v>
                </c:pt>
                <c:pt idx="3">
                  <c:v>Seguimiento del plan de seguridad</c:v>
                </c:pt>
                <c:pt idx="4">
                  <c:v>Coordinación telefónica con servicios del MIMP: DIRECCION DE PERSONAS ADULTAS MAYORES/UPE</c:v>
                </c:pt>
                <c:pt idx="5">
                  <c:v>Intervención en crisis</c:v>
                </c:pt>
                <c:pt idx="6">
                  <c:v>Otro</c:v>
                </c:pt>
                <c:pt idx="7">
                  <c:v>Confirmación de auxilio policial u otra autoridad competente</c:v>
                </c:pt>
                <c:pt idx="8">
                  <c:v>Seguimiento</c:v>
                </c:pt>
                <c:pt idx="9">
                  <c:v>Coordinación telefónica de urgencia</c:v>
                </c:pt>
                <c:pt idx="10">
                  <c:v>Coordinación telefónica con: 105/PNP/Comisaria</c:v>
                </c:pt>
                <c:pt idx="11">
                  <c:v>Elaboración del plan de seguridad</c:v>
                </c:pt>
                <c:pt idx="12">
                  <c:v>Atención llamada de retorno</c:v>
                </c:pt>
                <c:pt idx="13">
                  <c:v>Contención emocional</c:v>
                </c:pt>
                <c:pt idx="14">
                  <c:v>Coordinación telefónica con servicios del Programa Nacional AURORA: CEM/SAU/ER</c:v>
                </c:pt>
                <c:pt idx="15">
                  <c:v>Referencia</c:v>
                </c:pt>
                <c:pt idx="16">
                  <c:v>Consejería</c:v>
                </c:pt>
                <c:pt idx="17">
                  <c:v>Derivación administrativa</c:v>
                </c:pt>
                <c:pt idx="18">
                  <c:v>Orientación e información</c:v>
                </c:pt>
              </c:strCache>
            </c:strRef>
          </c:cat>
          <c:val>
            <c:numRef>
              <c:f>'Linea 100'!$J$256:$J$274</c:f>
              <c:numCache>
                <c:formatCode>#,##0</c:formatCode>
                <c:ptCount val="19"/>
                <c:pt idx="0">
                  <c:v>7</c:v>
                </c:pt>
                <c:pt idx="1">
                  <c:v>27</c:v>
                </c:pt>
                <c:pt idx="2">
                  <c:v>71</c:v>
                </c:pt>
                <c:pt idx="3">
                  <c:v>405</c:v>
                </c:pt>
                <c:pt idx="4">
                  <c:v>524</c:v>
                </c:pt>
                <c:pt idx="5">
                  <c:v>575</c:v>
                </c:pt>
                <c:pt idx="6">
                  <c:v>1291</c:v>
                </c:pt>
                <c:pt idx="7">
                  <c:v>1594</c:v>
                </c:pt>
                <c:pt idx="8">
                  <c:v>2514</c:v>
                </c:pt>
                <c:pt idx="9">
                  <c:v>5835</c:v>
                </c:pt>
                <c:pt idx="10">
                  <c:v>6844</c:v>
                </c:pt>
                <c:pt idx="11">
                  <c:v>9118</c:v>
                </c:pt>
                <c:pt idx="12">
                  <c:v>10543</c:v>
                </c:pt>
                <c:pt idx="13">
                  <c:v>15686</c:v>
                </c:pt>
                <c:pt idx="14">
                  <c:v>16334</c:v>
                </c:pt>
                <c:pt idx="15">
                  <c:v>26961</c:v>
                </c:pt>
                <c:pt idx="16">
                  <c:v>29023</c:v>
                </c:pt>
                <c:pt idx="17">
                  <c:v>29571</c:v>
                </c:pt>
                <c:pt idx="18">
                  <c:v>55590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23-4985-B961-1A1DDC06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92575712"/>
        <c:axId val="892577632"/>
      </c:barChart>
      <c:catAx>
        <c:axId val="892575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92577632"/>
        <c:crosses val="autoZero"/>
        <c:auto val="1"/>
        <c:lblAlgn val="ctr"/>
        <c:lblOffset val="100"/>
        <c:noMultiLvlLbl val="0"/>
      </c:catAx>
      <c:valAx>
        <c:axId val="89257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9257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image" Target="../media/image4.emf"/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12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158</xdr:row>
      <xdr:rowOff>12888</xdr:rowOff>
    </xdr:from>
    <xdr:to>
      <xdr:col>12</xdr:col>
      <xdr:colOff>19050</xdr:colOff>
      <xdr:row>159</xdr:row>
      <xdr:rowOff>101975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7D2D514-F240-4A37-B3C0-D63E8CC26EB4}"/>
            </a:ext>
          </a:extLst>
        </xdr:cNvPr>
        <xdr:cNvSpPr/>
      </xdr:nvSpPr>
      <xdr:spPr>
        <a:xfrm>
          <a:off x="1733550" y="28606938"/>
          <a:ext cx="8686800" cy="27006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otras consultas* según mes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584198</xdr:colOff>
      <xdr:row>37</xdr:row>
      <xdr:rowOff>9741</xdr:rowOff>
    </xdr:from>
    <xdr:to>
      <xdr:col>13</xdr:col>
      <xdr:colOff>542925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B77306-ABAE-4281-859D-4CBD06408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144557</xdr:colOff>
      <xdr:row>39</xdr:row>
      <xdr:rowOff>123825</xdr:rowOff>
    </xdr:from>
    <xdr:ext cx="360045" cy="836930"/>
    <xdr:pic>
      <xdr:nvPicPr>
        <xdr:cNvPr id="4" name="Imagen 3">
          <a:extLst>
            <a:ext uri="{FF2B5EF4-FFF2-40B4-BE49-F238E27FC236}">
              <a16:creationId xmlns:a16="http://schemas.microsoft.com/office/drawing/2014/main" id="{8052A73A-8349-4F65-9203-7FB650544B52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9407" y="7181850"/>
          <a:ext cx="360045" cy="8369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150908</xdr:colOff>
      <xdr:row>39</xdr:row>
      <xdr:rowOff>123825</xdr:rowOff>
    </xdr:from>
    <xdr:ext cx="380999" cy="836930"/>
    <xdr:pic>
      <xdr:nvPicPr>
        <xdr:cNvPr id="5" name="Imagen 4">
          <a:extLst>
            <a:ext uri="{FF2B5EF4-FFF2-40B4-BE49-F238E27FC236}">
              <a16:creationId xmlns:a16="http://schemas.microsoft.com/office/drawing/2014/main" id="{B1090934-75C0-43B5-9EBB-1EC58F5256EA}"/>
            </a:ext>
          </a:extLst>
        </xdr:cNvPr>
        <xdr:cNvPicPr/>
      </xdr:nvPicPr>
      <xdr:blipFill>
        <a:blip xmlns:r="http://schemas.openxmlformats.org/officeDocument/2006/relationships" r:embed="rId3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2533" y="7181850"/>
          <a:ext cx="380999" cy="83693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255494</xdr:colOff>
      <xdr:row>63</xdr:row>
      <xdr:rowOff>161925</xdr:rowOff>
    </xdr:from>
    <xdr:to>
      <xdr:col>16</xdr:col>
      <xdr:colOff>9525</xdr:colOff>
      <xdr:row>92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933976D-018B-4635-BC23-CD3048F90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75766</xdr:colOff>
      <xdr:row>99</xdr:row>
      <xdr:rowOff>8686</xdr:rowOff>
    </xdr:from>
    <xdr:to>
      <xdr:col>13</xdr:col>
      <xdr:colOff>581025</xdr:colOff>
      <xdr:row>120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5987CC2-009E-41A9-B603-A1162BAE9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14</xdr:col>
      <xdr:colOff>180540</xdr:colOff>
      <xdr:row>101</xdr:row>
      <xdr:rowOff>180975</xdr:rowOff>
    </xdr:from>
    <xdr:ext cx="360045" cy="848909"/>
    <xdr:pic>
      <xdr:nvPicPr>
        <xdr:cNvPr id="8" name="Imagen 7">
          <a:extLst>
            <a:ext uri="{FF2B5EF4-FFF2-40B4-BE49-F238E27FC236}">
              <a16:creationId xmlns:a16="http://schemas.microsoft.com/office/drawing/2014/main" id="{D65B39A9-600B-4362-8B41-C761DC9D2E43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5390" y="18459450"/>
          <a:ext cx="360045" cy="84890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134597</xdr:colOff>
      <xdr:row>101</xdr:row>
      <xdr:rowOff>180975</xdr:rowOff>
    </xdr:from>
    <xdr:ext cx="400050" cy="875031"/>
    <xdr:pic>
      <xdr:nvPicPr>
        <xdr:cNvPr id="9" name="Imagen 8">
          <a:extLst>
            <a:ext uri="{FF2B5EF4-FFF2-40B4-BE49-F238E27FC236}">
              <a16:creationId xmlns:a16="http://schemas.microsoft.com/office/drawing/2014/main" id="{38BE0716-9862-4BC4-8700-BC1BB7A72B95}"/>
            </a:ext>
          </a:extLst>
        </xdr:cNvPr>
        <xdr:cNvPicPr/>
      </xdr:nvPicPr>
      <xdr:blipFill>
        <a:blip xmlns:r="http://schemas.openxmlformats.org/officeDocument/2006/relationships" r:embed="rId3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6222" y="18459450"/>
          <a:ext cx="400050" cy="87503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94836</xdr:colOff>
      <xdr:row>120</xdr:row>
      <xdr:rowOff>190500</xdr:rowOff>
    </xdr:from>
    <xdr:to>
      <xdr:col>16</xdr:col>
      <xdr:colOff>38100</xdr:colOff>
      <xdr:row>155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AF8067E-B1A0-4A28-A584-846A72C8C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72838</xdr:colOff>
      <xdr:row>178</xdr:row>
      <xdr:rowOff>151251</xdr:rowOff>
    </xdr:from>
    <xdr:to>
      <xdr:col>13</xdr:col>
      <xdr:colOff>390525</xdr:colOff>
      <xdr:row>199</xdr:row>
      <xdr:rowOff>114300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7017C656-2541-467E-A2BC-401B5EF40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14</xdr:col>
      <xdr:colOff>149722</xdr:colOff>
      <xdr:row>181</xdr:row>
      <xdr:rowOff>57150</xdr:rowOff>
    </xdr:from>
    <xdr:ext cx="360045" cy="836930"/>
    <xdr:pic>
      <xdr:nvPicPr>
        <xdr:cNvPr id="12" name="Imagen 11">
          <a:extLst>
            <a:ext uri="{FF2B5EF4-FFF2-40B4-BE49-F238E27FC236}">
              <a16:creationId xmlns:a16="http://schemas.microsoft.com/office/drawing/2014/main" id="{6D58EC29-2FCA-4F2C-878D-FC06EBC5DE2E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4572" y="32813625"/>
          <a:ext cx="360045" cy="8369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136534</xdr:colOff>
      <xdr:row>181</xdr:row>
      <xdr:rowOff>57150</xdr:rowOff>
    </xdr:from>
    <xdr:ext cx="403714" cy="832534"/>
    <xdr:pic>
      <xdr:nvPicPr>
        <xdr:cNvPr id="13" name="Imagen 12">
          <a:extLst>
            <a:ext uri="{FF2B5EF4-FFF2-40B4-BE49-F238E27FC236}">
              <a16:creationId xmlns:a16="http://schemas.microsoft.com/office/drawing/2014/main" id="{E8D96781-16AD-47D6-B337-A59E83BFFE49}"/>
            </a:ext>
          </a:extLst>
        </xdr:cNvPr>
        <xdr:cNvPicPr/>
      </xdr:nvPicPr>
      <xdr:blipFill>
        <a:blip xmlns:r="http://schemas.openxmlformats.org/officeDocument/2006/relationships" r:embed="rId3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8159" y="32813625"/>
          <a:ext cx="403714" cy="83253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142875</xdr:colOff>
      <xdr:row>200</xdr:row>
      <xdr:rowOff>19050</xdr:rowOff>
    </xdr:from>
    <xdr:to>
      <xdr:col>16</xdr:col>
      <xdr:colOff>28576</xdr:colOff>
      <xdr:row>219</xdr:row>
      <xdr:rowOff>9525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126364CC-6405-48F5-9C5E-193FAB782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438150</xdr:colOff>
      <xdr:row>0</xdr:row>
      <xdr:rowOff>47625</xdr:rowOff>
    </xdr:from>
    <xdr:to>
      <xdr:col>15</xdr:col>
      <xdr:colOff>657225</xdr:colOff>
      <xdr:row>1</xdr:row>
      <xdr:rowOff>361950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37FA0D8B-6981-4373-949F-B71D5160C694}"/>
            </a:ext>
          </a:extLst>
        </xdr:cNvPr>
        <xdr:cNvSpPr/>
      </xdr:nvSpPr>
      <xdr:spPr>
        <a:xfrm>
          <a:off x="3905250" y="47625"/>
          <a:ext cx="9753600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9526</xdr:colOff>
      <xdr:row>1</xdr:row>
      <xdr:rowOff>409575</xdr:rowOff>
    </xdr:from>
    <xdr:to>
      <xdr:col>16</xdr:col>
      <xdr:colOff>0</xdr:colOff>
      <xdr:row>2</xdr:row>
      <xdr:rowOff>561975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1E376279-358F-42DA-B0A1-D19CC9BC2113}"/>
            </a:ext>
          </a:extLst>
        </xdr:cNvPr>
        <xdr:cNvSpPr/>
      </xdr:nvSpPr>
      <xdr:spPr>
        <a:xfrm>
          <a:off x="876301" y="361950"/>
          <a:ext cx="12992099" cy="180975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E" sz="2100" b="1"/>
            <a:t>REPORTE ESTADÍSTICO DE CONSULTAS TELEFÓNICAS ATENDIDAS POR LA LINEA 100 </a:t>
          </a:r>
        </a:p>
        <a:p>
          <a:pPr algn="ctr"/>
          <a:r>
            <a:rPr lang="es-PE" sz="2000" b="1"/>
            <a:t>Periodo: Enero - Abril, 2026 (Preliminar)</a:t>
          </a:r>
        </a:p>
      </xdr:txBody>
    </xdr:sp>
    <xdr:clientData/>
  </xdr:twoCellAnchor>
  <xdr:twoCellAnchor>
    <xdr:from>
      <xdr:col>2</xdr:col>
      <xdr:colOff>190500</xdr:colOff>
      <xdr:row>4</xdr:row>
      <xdr:rowOff>49821</xdr:rowOff>
    </xdr:from>
    <xdr:to>
      <xdr:col>16</xdr:col>
      <xdr:colOff>9525</xdr:colOff>
      <xdr:row>4</xdr:row>
      <xdr:rowOff>328084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70844213-4E91-4591-BACA-89F176E1E52F}"/>
            </a:ext>
          </a:extLst>
        </xdr:cNvPr>
        <xdr:cNvSpPr/>
      </xdr:nvSpPr>
      <xdr:spPr>
        <a:xfrm>
          <a:off x="1924050" y="773721"/>
          <a:ext cx="11953875" cy="135388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  </a:t>
          </a:r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LAS CONSULTAS TELEFÓNICAS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19050</xdr:colOff>
      <xdr:row>4</xdr:row>
      <xdr:rowOff>49821</xdr:rowOff>
    </xdr:from>
    <xdr:to>
      <xdr:col>2</xdr:col>
      <xdr:colOff>247650</xdr:colOff>
      <xdr:row>4</xdr:row>
      <xdr:rowOff>317500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90DACAB8-40A4-40C0-AD90-AB8A2C30A103}"/>
            </a:ext>
          </a:extLst>
        </xdr:cNvPr>
        <xdr:cNvSpPr/>
      </xdr:nvSpPr>
      <xdr:spPr>
        <a:xfrm>
          <a:off x="885825" y="773721"/>
          <a:ext cx="1095375" cy="13432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A  </a:t>
          </a:r>
        </a:p>
      </xdr:txBody>
    </xdr:sp>
    <xdr:clientData/>
  </xdr:twoCellAnchor>
  <xdr:twoCellAnchor>
    <xdr:from>
      <xdr:col>2</xdr:col>
      <xdr:colOff>219075</xdr:colOff>
      <xdr:row>36</xdr:row>
      <xdr:rowOff>104776</xdr:rowOff>
    </xdr:from>
    <xdr:to>
      <xdr:col>15</xdr:col>
      <xdr:colOff>657225</xdr:colOff>
      <xdr:row>37</xdr:row>
      <xdr:rowOff>3362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BE580E15-B430-41B0-AB80-E4A88E9F93D0}"/>
            </a:ext>
          </a:extLst>
        </xdr:cNvPr>
        <xdr:cNvSpPr/>
      </xdr:nvSpPr>
      <xdr:spPr>
        <a:xfrm>
          <a:off x="1952625" y="6619876"/>
          <a:ext cx="11706225" cy="7956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 PERSONA CONSULTANTE</a:t>
          </a:r>
          <a:endParaRPr lang="es-PE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104776</xdr:rowOff>
    </xdr:from>
    <xdr:to>
      <xdr:col>2</xdr:col>
      <xdr:colOff>323850</xdr:colOff>
      <xdr:row>36</xdr:row>
      <xdr:rowOff>390525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F84F5FDE-6358-45DB-888E-6C802DC5E787}"/>
            </a:ext>
          </a:extLst>
        </xdr:cNvPr>
        <xdr:cNvSpPr/>
      </xdr:nvSpPr>
      <xdr:spPr>
        <a:xfrm>
          <a:off x="0" y="6619876"/>
          <a:ext cx="2057400" cy="7619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B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447114</xdr:colOff>
      <xdr:row>97</xdr:row>
      <xdr:rowOff>1119</xdr:rowOff>
    </xdr:from>
    <xdr:to>
      <xdr:col>16</xdr:col>
      <xdr:colOff>0</xdr:colOff>
      <xdr:row>98</xdr:row>
      <xdr:rowOff>47624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D1B7A01B-E933-4E91-B9B7-F78C13C05158}"/>
            </a:ext>
          </a:extLst>
        </xdr:cNvPr>
        <xdr:cNvSpPr/>
      </xdr:nvSpPr>
      <xdr:spPr>
        <a:xfrm>
          <a:off x="2180664" y="17555694"/>
          <a:ext cx="11687736" cy="22748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  </a:t>
          </a:r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 PERSONA AFECTADA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97</xdr:row>
      <xdr:rowOff>1120</xdr:rowOff>
    </xdr:from>
    <xdr:to>
      <xdr:col>2</xdr:col>
      <xdr:colOff>447675</xdr:colOff>
      <xdr:row>98</xdr:row>
      <xdr:rowOff>19050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9E3F5069-F1B2-47ED-8B61-461BA06B9AA0}"/>
            </a:ext>
          </a:extLst>
        </xdr:cNvPr>
        <xdr:cNvSpPr/>
      </xdr:nvSpPr>
      <xdr:spPr>
        <a:xfrm>
          <a:off x="866775" y="17555695"/>
          <a:ext cx="1314450" cy="198905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C</a:t>
          </a:r>
        </a:p>
      </xdr:txBody>
    </xdr:sp>
    <xdr:clientData/>
  </xdr:twoCellAnchor>
  <xdr:twoCellAnchor>
    <xdr:from>
      <xdr:col>2</xdr:col>
      <xdr:colOff>447114</xdr:colOff>
      <xdr:row>177</xdr:row>
      <xdr:rowOff>30255</xdr:rowOff>
    </xdr:from>
    <xdr:to>
      <xdr:col>16</xdr:col>
      <xdr:colOff>0</xdr:colOff>
      <xdr:row>178</xdr:row>
      <xdr:rowOff>133350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807A2794-0379-4638-98AA-97DF4FD4F9BB}"/>
            </a:ext>
          </a:extLst>
        </xdr:cNvPr>
        <xdr:cNvSpPr/>
      </xdr:nvSpPr>
      <xdr:spPr>
        <a:xfrm>
          <a:off x="2180664" y="32062830"/>
          <a:ext cx="11687736" cy="28407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  </a:t>
          </a:r>
          <a:r>
            <a:rPr lang="es-PE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 PRESUNTA PERSONA AGRESORA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177</xdr:row>
      <xdr:rowOff>30255</xdr:rowOff>
    </xdr:from>
    <xdr:to>
      <xdr:col>2</xdr:col>
      <xdr:colOff>447675</xdr:colOff>
      <xdr:row>178</xdr:row>
      <xdr:rowOff>114300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4A621BCA-E82A-4342-820C-41F88C407EFF}"/>
            </a:ext>
          </a:extLst>
        </xdr:cNvPr>
        <xdr:cNvSpPr/>
      </xdr:nvSpPr>
      <xdr:spPr>
        <a:xfrm>
          <a:off x="866775" y="32062830"/>
          <a:ext cx="1314450" cy="26502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D</a:t>
          </a:r>
        </a:p>
      </xdr:txBody>
    </xdr:sp>
    <xdr:clientData/>
  </xdr:twoCellAnchor>
  <xdr:twoCellAnchor>
    <xdr:from>
      <xdr:col>2</xdr:col>
      <xdr:colOff>485214</xdr:colOff>
      <xdr:row>251</xdr:row>
      <xdr:rowOff>19052</xdr:rowOff>
    </xdr:from>
    <xdr:to>
      <xdr:col>16</xdr:col>
      <xdr:colOff>38100</xdr:colOff>
      <xdr:row>251</xdr:row>
      <xdr:rowOff>266700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F5BDFFFC-6F58-4921-94CB-630DBC936433}"/>
            </a:ext>
          </a:extLst>
        </xdr:cNvPr>
        <xdr:cNvSpPr/>
      </xdr:nvSpPr>
      <xdr:spPr>
        <a:xfrm>
          <a:off x="2218764" y="45443777"/>
          <a:ext cx="11687736" cy="16192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CONSULTAS TELEFÓNICAS ATENDIDAS CON ACCIONES</a:t>
          </a:r>
          <a:r>
            <a:rPr lang="es-PE" sz="1600" b="1" baseline="0">
              <a:solidFill>
                <a:schemeClr val="bg1"/>
              </a:solidFill>
            </a:rPr>
            <a:t> REALIZADAS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251</xdr:row>
      <xdr:rowOff>36421</xdr:rowOff>
    </xdr:from>
    <xdr:to>
      <xdr:col>2</xdr:col>
      <xdr:colOff>457200</xdr:colOff>
      <xdr:row>251</xdr:row>
      <xdr:rowOff>285750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A468604C-99F5-433C-A058-B11467F698E2}"/>
            </a:ext>
          </a:extLst>
        </xdr:cNvPr>
        <xdr:cNvSpPr/>
      </xdr:nvSpPr>
      <xdr:spPr>
        <a:xfrm>
          <a:off x="866775" y="45461146"/>
          <a:ext cx="1323975" cy="14455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F</a:t>
          </a:r>
        </a:p>
      </xdr:txBody>
    </xdr:sp>
    <xdr:clientData/>
  </xdr:twoCellAnchor>
  <xdr:twoCellAnchor>
    <xdr:from>
      <xdr:col>2</xdr:col>
      <xdr:colOff>456639</xdr:colOff>
      <xdr:row>284</xdr:row>
      <xdr:rowOff>19050</xdr:rowOff>
    </xdr:from>
    <xdr:to>
      <xdr:col>16</xdr:col>
      <xdr:colOff>9525</xdr:colOff>
      <xdr:row>285</xdr:row>
      <xdr:rowOff>28575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3E0B31BA-8FD5-433B-9DF6-206A637EB954}"/>
            </a:ext>
          </a:extLst>
        </xdr:cNvPr>
        <xdr:cNvSpPr/>
      </xdr:nvSpPr>
      <xdr:spPr>
        <a:xfrm>
          <a:off x="2190189" y="51415950"/>
          <a:ext cx="11687736" cy="19050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VARIACIÓN PORCENTUAL</a:t>
          </a:r>
        </a:p>
      </xdr:txBody>
    </xdr:sp>
    <xdr:clientData/>
  </xdr:twoCellAnchor>
  <xdr:twoCellAnchor>
    <xdr:from>
      <xdr:col>1</xdr:col>
      <xdr:colOff>0</xdr:colOff>
      <xdr:row>284</xdr:row>
      <xdr:rowOff>19050</xdr:rowOff>
    </xdr:from>
    <xdr:to>
      <xdr:col>2</xdr:col>
      <xdr:colOff>447675</xdr:colOff>
      <xdr:row>285</xdr:row>
      <xdr:rowOff>28575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304F7E6A-A5B0-439F-8A4D-C55CA0E8D3AC}"/>
            </a:ext>
          </a:extLst>
        </xdr:cNvPr>
        <xdr:cNvSpPr/>
      </xdr:nvSpPr>
      <xdr:spPr>
        <a:xfrm>
          <a:off x="866775" y="51415950"/>
          <a:ext cx="1314450" cy="19050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G</a:t>
          </a:r>
        </a:p>
      </xdr:txBody>
    </xdr:sp>
    <xdr:clientData/>
  </xdr:twoCellAnchor>
  <xdr:twoCellAnchor>
    <xdr:from>
      <xdr:col>1</xdr:col>
      <xdr:colOff>1028700</xdr:colOff>
      <xdr:row>5</xdr:row>
      <xdr:rowOff>22910</xdr:rowOff>
    </xdr:from>
    <xdr:to>
      <xdr:col>7</xdr:col>
      <xdr:colOff>9525</xdr:colOff>
      <xdr:row>6</xdr:row>
      <xdr:rowOff>28576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D037A227-6647-4968-9EB5-D3EC34A4DE52}"/>
            </a:ext>
          </a:extLst>
        </xdr:cNvPr>
        <xdr:cNvSpPr/>
      </xdr:nvSpPr>
      <xdr:spPr>
        <a:xfrm>
          <a:off x="1733550" y="927785"/>
          <a:ext cx="4343400" cy="18664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telefónicas recibidas por tipo de llamada según mes</a:t>
          </a:r>
        </a:p>
      </xdr:txBody>
    </xdr:sp>
    <xdr:clientData/>
  </xdr:twoCellAnchor>
  <xdr:twoCellAnchor>
    <xdr:from>
      <xdr:col>1</xdr:col>
      <xdr:colOff>0</xdr:colOff>
      <xdr:row>5</xdr:row>
      <xdr:rowOff>22911</xdr:rowOff>
    </xdr:from>
    <xdr:to>
      <xdr:col>1</xdr:col>
      <xdr:colOff>1171575</xdr:colOff>
      <xdr:row>5</xdr:row>
      <xdr:rowOff>247650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7003FF90-2541-4238-B8C7-ADCCFD16C02D}"/>
            </a:ext>
          </a:extLst>
        </xdr:cNvPr>
        <xdr:cNvSpPr/>
      </xdr:nvSpPr>
      <xdr:spPr>
        <a:xfrm>
          <a:off x="866775" y="927786"/>
          <a:ext cx="866775" cy="15806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990600</xdr:colOff>
      <xdr:row>37</xdr:row>
      <xdr:rowOff>24342</xdr:rowOff>
    </xdr:from>
    <xdr:to>
      <xdr:col>5</xdr:col>
      <xdr:colOff>9526</xdr:colOff>
      <xdr:row>39</xdr:row>
      <xdr:rowOff>200025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B181A44E-1267-48C8-8C58-0C2F3E8357AB}"/>
            </a:ext>
          </a:extLst>
        </xdr:cNvPr>
        <xdr:cNvSpPr/>
      </xdr:nvSpPr>
      <xdr:spPr>
        <a:xfrm>
          <a:off x="1733550" y="6720417"/>
          <a:ext cx="2609851" cy="51858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sexo de la persona consultante según mes</a:t>
          </a:r>
        </a:p>
      </xdr:txBody>
    </xdr:sp>
    <xdr:clientData/>
  </xdr:twoCellAnchor>
  <xdr:twoCellAnchor>
    <xdr:from>
      <xdr:col>1</xdr:col>
      <xdr:colOff>1219200</xdr:colOff>
      <xdr:row>63</xdr:row>
      <xdr:rowOff>112058</xdr:rowOff>
    </xdr:from>
    <xdr:to>
      <xdr:col>11</xdr:col>
      <xdr:colOff>19051</xdr:colOff>
      <xdr:row>65</xdr:row>
      <xdr:rowOff>120329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B6192632-0064-4573-8E7F-CA62FF7CA713}"/>
            </a:ext>
          </a:extLst>
        </xdr:cNvPr>
        <xdr:cNvSpPr/>
      </xdr:nvSpPr>
      <xdr:spPr>
        <a:xfrm>
          <a:off x="1733550" y="11513483"/>
          <a:ext cx="7820026" cy="37022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grupo de edad de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 persona consultante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</a:p>
      </xdr:txBody>
    </xdr:sp>
    <xdr:clientData/>
  </xdr:twoCellAnchor>
  <xdr:twoCellAnchor>
    <xdr:from>
      <xdr:col>1</xdr:col>
      <xdr:colOff>1190625</xdr:colOff>
      <xdr:row>84</xdr:row>
      <xdr:rowOff>0</xdr:rowOff>
    </xdr:from>
    <xdr:to>
      <xdr:col>5</xdr:col>
      <xdr:colOff>9526</xdr:colOff>
      <xdr:row>86</xdr:row>
      <xdr:rowOff>231913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F7AC14BC-11C5-4C31-81C4-263F24019F3C}"/>
            </a:ext>
          </a:extLst>
        </xdr:cNvPr>
        <xdr:cNvSpPr/>
      </xdr:nvSpPr>
      <xdr:spPr>
        <a:xfrm>
          <a:off x="1733550" y="15201900"/>
          <a:ext cx="2609851" cy="54623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Relación de la persona consultante con la persona afectada</a:t>
          </a:r>
        </a:p>
        <a:p>
          <a:pPr algn="l"/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1038225</xdr:colOff>
      <xdr:row>99</xdr:row>
      <xdr:rowOff>149596</xdr:rowOff>
    </xdr:from>
    <xdr:to>
      <xdr:col>5</xdr:col>
      <xdr:colOff>9525</xdr:colOff>
      <xdr:row>100</xdr:row>
      <xdr:rowOff>369794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03E3FAEB-3925-474D-9015-EB8D4C62938C}"/>
            </a:ext>
          </a:extLst>
        </xdr:cNvPr>
        <xdr:cNvSpPr/>
      </xdr:nvSpPr>
      <xdr:spPr>
        <a:xfrm>
          <a:off x="1733550" y="18066121"/>
          <a:ext cx="2609850" cy="21067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Consultas atendidas por sexo de la persona afectada según mes</a:t>
          </a:r>
        </a:p>
      </xdr:txBody>
    </xdr:sp>
    <xdr:clientData/>
  </xdr:twoCellAnchor>
  <xdr:twoCellAnchor>
    <xdr:from>
      <xdr:col>1</xdr:col>
      <xdr:colOff>1238250</xdr:colOff>
      <xdr:row>120</xdr:row>
      <xdr:rowOff>200022</xdr:rowOff>
    </xdr:from>
    <xdr:to>
      <xdr:col>11</xdr:col>
      <xdr:colOff>9524</xdr:colOff>
      <xdr:row>121</xdr:row>
      <xdr:rowOff>161925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2E2646A2-F5AE-462D-87D7-E81278C9E740}"/>
            </a:ext>
          </a:extLst>
        </xdr:cNvPr>
        <xdr:cNvSpPr/>
      </xdr:nvSpPr>
      <xdr:spPr>
        <a:xfrm>
          <a:off x="1733550" y="21897972"/>
          <a:ext cx="7810499" cy="16192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grupo de edad de la persona afectada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</a:p>
      </xdr:txBody>
    </xdr:sp>
    <xdr:clientData/>
  </xdr:twoCellAnchor>
  <xdr:twoCellAnchor>
    <xdr:from>
      <xdr:col>1</xdr:col>
      <xdr:colOff>1114425</xdr:colOff>
      <xdr:row>139</xdr:row>
      <xdr:rowOff>88528</xdr:rowOff>
    </xdr:from>
    <xdr:to>
      <xdr:col>8</xdr:col>
      <xdr:colOff>9525</xdr:colOff>
      <xdr:row>140</xdr:row>
      <xdr:rowOff>209550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CEB7DD82-8032-452C-95D3-BAF181486180}"/>
            </a:ext>
          </a:extLst>
        </xdr:cNvPr>
        <xdr:cNvSpPr/>
      </xdr:nvSpPr>
      <xdr:spPr>
        <a:xfrm>
          <a:off x="1733550" y="25244053"/>
          <a:ext cx="5210175" cy="27342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atendidas por 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motivo de consulta* según mes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1228725</xdr:colOff>
      <xdr:row>178</xdr:row>
      <xdr:rowOff>153709</xdr:rowOff>
    </xdr:from>
    <xdr:to>
      <xdr:col>6</xdr:col>
      <xdr:colOff>9526</xdr:colOff>
      <xdr:row>180</xdr:row>
      <xdr:rowOff>285749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586E18D3-8193-4227-A09A-C719183E9374}"/>
            </a:ext>
          </a:extLst>
        </xdr:cNvPr>
        <xdr:cNvSpPr/>
      </xdr:nvSpPr>
      <xdr:spPr>
        <a:xfrm>
          <a:off x="1733550" y="32367259"/>
          <a:ext cx="3476626" cy="38921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de situaciones de violencia atendidas por sexo de la presunta persona agresora según mes</a:t>
          </a:r>
        </a:p>
      </xdr:txBody>
    </xdr:sp>
    <xdr:clientData/>
  </xdr:twoCellAnchor>
  <xdr:twoCellAnchor>
    <xdr:from>
      <xdr:col>1</xdr:col>
      <xdr:colOff>1295400</xdr:colOff>
      <xdr:row>200</xdr:row>
      <xdr:rowOff>38099</xdr:rowOff>
    </xdr:from>
    <xdr:to>
      <xdr:col>11</xdr:col>
      <xdr:colOff>9526</xdr:colOff>
      <xdr:row>200</xdr:row>
      <xdr:rowOff>523875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94FDE1D4-E904-4FB1-819D-F63F9A3931EF}"/>
            </a:ext>
          </a:extLst>
        </xdr:cNvPr>
        <xdr:cNvSpPr/>
      </xdr:nvSpPr>
      <xdr:spPr>
        <a:xfrm>
          <a:off x="1733550" y="36233099"/>
          <a:ext cx="7810501" cy="14287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de situaciones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violencia atendidas por grupo de edad de la presunta persona agresora según mes</a:t>
          </a:r>
        </a:p>
      </xdr:txBody>
    </xdr:sp>
    <xdr:clientData/>
  </xdr:twoCellAnchor>
  <xdr:twoCellAnchor>
    <xdr:from>
      <xdr:col>1</xdr:col>
      <xdr:colOff>1352551</xdr:colOff>
      <xdr:row>221</xdr:row>
      <xdr:rowOff>104775</xdr:rowOff>
    </xdr:from>
    <xdr:to>
      <xdr:col>7</xdr:col>
      <xdr:colOff>19051</xdr:colOff>
      <xdr:row>222</xdr:row>
      <xdr:rowOff>280147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817D078E-9680-4296-9FD2-408FD8B29C40}"/>
            </a:ext>
          </a:extLst>
        </xdr:cNvPr>
        <xdr:cNvSpPr/>
      </xdr:nvSpPr>
      <xdr:spPr>
        <a:xfrm>
          <a:off x="1733551" y="40100250"/>
          <a:ext cx="4352925" cy="26109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telefónicas,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departamento, 2022 - 2026*</a:t>
          </a:r>
        </a:p>
      </xdr:txBody>
    </xdr:sp>
    <xdr:clientData/>
  </xdr:twoCellAnchor>
  <xdr:twoCellAnchor>
    <xdr:from>
      <xdr:col>1</xdr:col>
      <xdr:colOff>1200150</xdr:colOff>
      <xdr:row>251</xdr:row>
      <xdr:rowOff>438150</xdr:rowOff>
    </xdr:from>
    <xdr:to>
      <xdr:col>4</xdr:col>
      <xdr:colOff>9525</xdr:colOff>
      <xdr:row>253</xdr:row>
      <xdr:rowOff>114301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B74AA6CC-3E21-4218-8D90-DB7ACE1D040D}"/>
            </a:ext>
          </a:extLst>
        </xdr:cNvPr>
        <xdr:cNvSpPr/>
      </xdr:nvSpPr>
      <xdr:spPr>
        <a:xfrm>
          <a:off x="1733550" y="45605700"/>
          <a:ext cx="1743075" cy="29527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telefónicas según</a:t>
          </a:r>
          <a:r>
            <a:rPr lang="es-P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acciones realizadas</a:t>
          </a:r>
          <a:endParaRPr lang="es-P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447114</xdr:colOff>
      <xdr:row>219</xdr:row>
      <xdr:rowOff>47626</xdr:rowOff>
    </xdr:from>
    <xdr:to>
      <xdr:col>16</xdr:col>
      <xdr:colOff>0</xdr:colOff>
      <xdr:row>220</xdr:row>
      <xdr:rowOff>152400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A5BC8E18-B697-4265-A586-3455C60EF71D}"/>
            </a:ext>
          </a:extLst>
        </xdr:cNvPr>
        <xdr:cNvSpPr/>
      </xdr:nvSpPr>
      <xdr:spPr>
        <a:xfrm>
          <a:off x="2180664" y="39681151"/>
          <a:ext cx="11687736" cy="285749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CONSULTAS TELEFÓNICAS SEGÚN DEPARTAMENTO DE PROCEDENCIA DE</a:t>
          </a:r>
          <a:r>
            <a:rPr lang="es-PE" sz="1600" b="1" baseline="0">
              <a:solidFill>
                <a:schemeClr val="bg1"/>
              </a:solidFill>
            </a:rPr>
            <a:t> LA PERSONA CONSULTANTE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219</xdr:row>
      <xdr:rowOff>47626</xdr:rowOff>
    </xdr:from>
    <xdr:to>
      <xdr:col>2</xdr:col>
      <xdr:colOff>447675</xdr:colOff>
      <xdr:row>220</xdr:row>
      <xdr:rowOff>152400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72D2F97C-D3C4-4605-A704-2C605CEF5241}"/>
            </a:ext>
          </a:extLst>
        </xdr:cNvPr>
        <xdr:cNvSpPr/>
      </xdr:nvSpPr>
      <xdr:spPr>
        <a:xfrm>
          <a:off x="866775" y="39681151"/>
          <a:ext cx="1314450" cy="28574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E</a:t>
          </a:r>
        </a:p>
      </xdr:txBody>
    </xdr:sp>
    <xdr:clientData/>
  </xdr:twoCellAnchor>
  <xdr:twoCellAnchor>
    <xdr:from>
      <xdr:col>8</xdr:col>
      <xdr:colOff>13760</xdr:colOff>
      <xdr:row>4</xdr:row>
      <xdr:rowOff>331135</xdr:rowOff>
    </xdr:from>
    <xdr:to>
      <xdr:col>14</xdr:col>
      <xdr:colOff>609600</xdr:colOff>
      <xdr:row>29</xdr:row>
      <xdr:rowOff>114300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6753DC17-6193-4984-9CA9-FDE108792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1007269</xdr:colOff>
      <xdr:row>286</xdr:row>
      <xdr:rowOff>105336</xdr:rowOff>
    </xdr:from>
    <xdr:to>
      <xdr:col>6</xdr:col>
      <xdr:colOff>11906</xdr:colOff>
      <xdr:row>288</xdr:row>
      <xdr:rowOff>201706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D422DE3F-6D45-4554-A008-92970D0DE4AF}"/>
            </a:ext>
          </a:extLst>
        </xdr:cNvPr>
        <xdr:cNvSpPr/>
      </xdr:nvSpPr>
      <xdr:spPr>
        <a:xfrm>
          <a:off x="1731169" y="51864186"/>
          <a:ext cx="3481387" cy="43927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las consultas telefónicas atendidas del año 2026 en relación al año 2025</a:t>
          </a:r>
        </a:p>
      </xdr:txBody>
    </xdr:sp>
    <xdr:clientData/>
  </xdr:twoCellAnchor>
  <xdr:twoCellAnchor>
    <xdr:from>
      <xdr:col>8</xdr:col>
      <xdr:colOff>429885</xdr:colOff>
      <xdr:row>290</xdr:row>
      <xdr:rowOff>38100</xdr:rowOff>
    </xdr:from>
    <xdr:to>
      <xdr:col>14</xdr:col>
      <xdr:colOff>619125</xdr:colOff>
      <xdr:row>293</xdr:row>
      <xdr:rowOff>0</xdr:rowOff>
    </xdr:to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9E3A8F43-85CE-4037-AC74-9D7D73261974}"/>
            </a:ext>
          </a:extLst>
        </xdr:cNvPr>
        <xdr:cNvSpPr txBox="1"/>
      </xdr:nvSpPr>
      <xdr:spPr>
        <a:xfrm>
          <a:off x="7364085" y="52520850"/>
          <a:ext cx="5389890" cy="504825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>
              <a:solidFill>
                <a:sysClr val="windowText" lastClr="000000"/>
              </a:solidFill>
            </a:rPr>
            <a:t>Respecto del número de consultas atendidas por la línea</a:t>
          </a:r>
          <a:r>
            <a:rPr lang="es-PE" sz="1100" b="0" i="1" baseline="0">
              <a:solidFill>
                <a:sysClr val="windowText" lastClr="000000"/>
              </a:solidFill>
            </a:rPr>
            <a:t> 100</a:t>
          </a:r>
          <a:r>
            <a:rPr lang="es-PE" sz="1100" b="0" i="1">
              <a:solidFill>
                <a:sysClr val="windowText" lastClr="000000"/>
              </a:solidFill>
            </a:rPr>
            <a:t>, se observa un incremento de 6.9 puntos porcentuales en el periodo</a:t>
          </a:r>
          <a:r>
            <a:rPr lang="es-PE" sz="1100" b="0" i="1" baseline="0">
              <a:solidFill>
                <a:sysClr val="windowText" lastClr="000000"/>
              </a:solidFill>
            </a:rPr>
            <a:t> </a:t>
          </a:r>
          <a:r>
            <a:rPr lang="es-PE" sz="1100" b="0" i="1">
              <a:solidFill>
                <a:sysClr val="windowText" lastClr="000000"/>
              </a:solidFill>
            </a:rPr>
            <a:t>enero </a:t>
          </a:r>
          <a:r>
            <a:rPr lang="es-PE" sz="1100" b="0" i="1" baseline="0">
              <a:solidFill>
                <a:sysClr val="windowText" lastClr="000000"/>
              </a:solidFill>
            </a:rPr>
            <a:t>a abril de </a:t>
          </a:r>
          <a:r>
            <a:rPr lang="es-PE" sz="1100" b="0" i="1">
              <a:solidFill>
                <a:sysClr val="windowText" lastClr="000000"/>
              </a:solidFill>
            </a:rPr>
            <a:t>2026 frente a lo registrado en el mismo periodo del año anterior.</a:t>
          </a:r>
        </a:p>
      </xdr:txBody>
    </xdr:sp>
    <xdr:clientData/>
  </xdr:twoCellAnchor>
  <xdr:twoCellAnchor>
    <xdr:from>
      <xdr:col>6</xdr:col>
      <xdr:colOff>313765</xdr:colOff>
      <xdr:row>290</xdr:row>
      <xdr:rowOff>142876</xdr:rowOff>
    </xdr:from>
    <xdr:to>
      <xdr:col>8</xdr:col>
      <xdr:colOff>123824</xdr:colOff>
      <xdr:row>292</xdr:row>
      <xdr:rowOff>152400</xdr:rowOff>
    </xdr:to>
    <xdr:sp macro="" textlink="">
      <xdr:nvSpPr>
        <xdr:cNvPr id="46" name="Flecha a la derecha con bandas 9">
          <a:extLst>
            <a:ext uri="{FF2B5EF4-FFF2-40B4-BE49-F238E27FC236}">
              <a16:creationId xmlns:a16="http://schemas.microsoft.com/office/drawing/2014/main" id="{E5175028-818A-43D9-80D3-88937ABDB766}"/>
            </a:ext>
          </a:extLst>
        </xdr:cNvPr>
        <xdr:cNvSpPr/>
      </xdr:nvSpPr>
      <xdr:spPr bwMode="auto">
        <a:xfrm>
          <a:off x="5514415" y="52625626"/>
          <a:ext cx="1543609" cy="371474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9</xdr:col>
      <xdr:colOff>8457</xdr:colOff>
      <xdr:row>220</xdr:row>
      <xdr:rowOff>139763</xdr:rowOff>
    </xdr:from>
    <xdr:to>
      <xdr:col>15</xdr:col>
      <xdr:colOff>633932</xdr:colOff>
      <xdr:row>221</xdr:row>
      <xdr:rowOff>176492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BDD59BF8-78DA-4012-8AD0-11FE1EB41AE4}"/>
            </a:ext>
          </a:extLst>
        </xdr:cNvPr>
        <xdr:cNvSpPr/>
      </xdr:nvSpPr>
      <xdr:spPr>
        <a:xfrm>
          <a:off x="7809432" y="39954263"/>
          <a:ext cx="5826125" cy="2177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1100" b="1">
              <a:solidFill>
                <a:sysClr val="windowText" lastClr="000000"/>
              </a:solidFill>
            </a:rPr>
            <a:t>Figura N° 1: Consultas telefónicas nacionales,</a:t>
          </a:r>
          <a:r>
            <a:rPr lang="es-PE" sz="1100" b="1" baseline="0">
              <a:solidFill>
                <a:sysClr val="windowText" lastClr="000000"/>
              </a:solidFill>
            </a:rPr>
            <a:t> </a:t>
          </a:r>
          <a:r>
            <a:rPr lang="es-PE" sz="1100" b="1">
              <a:solidFill>
                <a:sysClr val="windowText" lastClr="000000"/>
              </a:solidFill>
            </a:rPr>
            <a:t>según departamento, 2026*</a:t>
          </a:r>
        </a:p>
      </xdr:txBody>
    </xdr:sp>
    <xdr:clientData/>
  </xdr:twoCellAnchor>
  <xdr:twoCellAnchor>
    <xdr:from>
      <xdr:col>0</xdr:col>
      <xdr:colOff>0</xdr:colOff>
      <xdr:row>37</xdr:row>
      <xdr:rowOff>30688</xdr:rowOff>
    </xdr:from>
    <xdr:to>
      <xdr:col>1</xdr:col>
      <xdr:colOff>1143000</xdr:colOff>
      <xdr:row>38</xdr:row>
      <xdr:rowOff>76200</xdr:rowOff>
    </xdr:to>
    <xdr:sp macro="" textlink="">
      <xdr:nvSpPr>
        <xdr:cNvPr id="48" name="Rectángulo 51">
          <a:extLst>
            <a:ext uri="{FF2B5EF4-FFF2-40B4-BE49-F238E27FC236}">
              <a16:creationId xmlns:a16="http://schemas.microsoft.com/office/drawing/2014/main" id="{EE8A20A0-A8BF-496C-8477-0925147AC950}"/>
            </a:ext>
          </a:extLst>
        </xdr:cNvPr>
        <xdr:cNvSpPr/>
      </xdr:nvSpPr>
      <xdr:spPr>
        <a:xfrm>
          <a:off x="0" y="6726763"/>
          <a:ext cx="1733550" cy="22648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2</a:t>
          </a:r>
        </a:p>
      </xdr:txBody>
    </xdr:sp>
    <xdr:clientData/>
  </xdr:twoCellAnchor>
  <xdr:twoCellAnchor>
    <xdr:from>
      <xdr:col>0</xdr:col>
      <xdr:colOff>0</xdr:colOff>
      <xdr:row>63</xdr:row>
      <xdr:rowOff>112057</xdr:rowOff>
    </xdr:from>
    <xdr:to>
      <xdr:col>1</xdr:col>
      <xdr:colOff>1352550</xdr:colOff>
      <xdr:row>65</xdr:row>
      <xdr:rowOff>76199</xdr:rowOff>
    </xdr:to>
    <xdr:sp macro="" textlink="">
      <xdr:nvSpPr>
        <xdr:cNvPr id="49" name="Rectángulo 51">
          <a:extLst>
            <a:ext uri="{FF2B5EF4-FFF2-40B4-BE49-F238E27FC236}">
              <a16:creationId xmlns:a16="http://schemas.microsoft.com/office/drawing/2014/main" id="{A0E5B8A5-3C9D-4B6C-AEA9-E57C8B5F6BA1}"/>
            </a:ext>
          </a:extLst>
        </xdr:cNvPr>
        <xdr:cNvSpPr/>
      </xdr:nvSpPr>
      <xdr:spPr>
        <a:xfrm>
          <a:off x="0" y="11513482"/>
          <a:ext cx="1733550" cy="32609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3</a:t>
          </a:r>
        </a:p>
      </xdr:txBody>
    </xdr:sp>
    <xdr:clientData/>
  </xdr:twoCellAnchor>
  <xdr:twoCellAnchor>
    <xdr:from>
      <xdr:col>0</xdr:col>
      <xdr:colOff>1</xdr:colOff>
      <xdr:row>84</xdr:row>
      <xdr:rowOff>0</xdr:rowOff>
    </xdr:from>
    <xdr:to>
      <xdr:col>1</xdr:col>
      <xdr:colOff>1333500</xdr:colOff>
      <xdr:row>85</xdr:row>
      <xdr:rowOff>95250</xdr:rowOff>
    </xdr:to>
    <xdr:sp macro="" textlink="">
      <xdr:nvSpPr>
        <xdr:cNvPr id="50" name="Rectángulo 51">
          <a:extLst>
            <a:ext uri="{FF2B5EF4-FFF2-40B4-BE49-F238E27FC236}">
              <a16:creationId xmlns:a16="http://schemas.microsoft.com/office/drawing/2014/main" id="{E2B6BB9F-FB41-4DFE-B339-94F7784A3BF6}"/>
            </a:ext>
          </a:extLst>
        </xdr:cNvPr>
        <xdr:cNvSpPr/>
      </xdr:nvSpPr>
      <xdr:spPr>
        <a:xfrm>
          <a:off x="1" y="15201900"/>
          <a:ext cx="1733549" cy="27622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4</a:t>
          </a:r>
        </a:p>
      </xdr:txBody>
    </xdr:sp>
    <xdr:clientData/>
  </xdr:twoCellAnchor>
  <xdr:twoCellAnchor>
    <xdr:from>
      <xdr:col>0</xdr:col>
      <xdr:colOff>0</xdr:colOff>
      <xdr:row>99</xdr:row>
      <xdr:rowOff>149598</xdr:rowOff>
    </xdr:from>
    <xdr:to>
      <xdr:col>1</xdr:col>
      <xdr:colOff>1181100</xdr:colOff>
      <xdr:row>100</xdr:row>
      <xdr:rowOff>247650</xdr:rowOff>
    </xdr:to>
    <xdr:sp macro="" textlink="">
      <xdr:nvSpPr>
        <xdr:cNvPr id="51" name="Rectángulo 51">
          <a:extLst>
            <a:ext uri="{FF2B5EF4-FFF2-40B4-BE49-F238E27FC236}">
              <a16:creationId xmlns:a16="http://schemas.microsoft.com/office/drawing/2014/main" id="{712C3FBE-33B0-40EA-BF5C-1089671BF2DE}"/>
            </a:ext>
          </a:extLst>
        </xdr:cNvPr>
        <xdr:cNvSpPr/>
      </xdr:nvSpPr>
      <xdr:spPr>
        <a:xfrm>
          <a:off x="0" y="18066123"/>
          <a:ext cx="1733550" cy="21235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5</a:t>
          </a:r>
        </a:p>
      </xdr:txBody>
    </xdr:sp>
    <xdr:clientData/>
  </xdr:twoCellAnchor>
  <xdr:twoCellAnchor>
    <xdr:from>
      <xdr:col>0</xdr:col>
      <xdr:colOff>0</xdr:colOff>
      <xdr:row>120</xdr:row>
      <xdr:rowOff>200025</xdr:rowOff>
    </xdr:from>
    <xdr:to>
      <xdr:col>1</xdr:col>
      <xdr:colOff>1390650</xdr:colOff>
      <xdr:row>121</xdr:row>
      <xdr:rowOff>95250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0BBE725D-2F49-4266-AABB-B608F8EF92D4}"/>
            </a:ext>
          </a:extLst>
        </xdr:cNvPr>
        <xdr:cNvSpPr/>
      </xdr:nvSpPr>
      <xdr:spPr>
        <a:xfrm>
          <a:off x="0" y="21897975"/>
          <a:ext cx="1733550" cy="9525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6</a:t>
          </a:r>
        </a:p>
      </xdr:txBody>
    </xdr:sp>
    <xdr:clientData/>
  </xdr:twoCellAnchor>
  <xdr:twoCellAnchor>
    <xdr:from>
      <xdr:col>0</xdr:col>
      <xdr:colOff>1</xdr:colOff>
      <xdr:row>139</xdr:row>
      <xdr:rowOff>88526</xdr:rowOff>
    </xdr:from>
    <xdr:to>
      <xdr:col>1</xdr:col>
      <xdr:colOff>1247776</xdr:colOff>
      <xdr:row>140</xdr:row>
      <xdr:rowOff>133350</xdr:rowOff>
    </xdr:to>
    <xdr:sp macro="" textlink="">
      <xdr:nvSpPr>
        <xdr:cNvPr id="53" name="Rectángulo 51">
          <a:extLst>
            <a:ext uri="{FF2B5EF4-FFF2-40B4-BE49-F238E27FC236}">
              <a16:creationId xmlns:a16="http://schemas.microsoft.com/office/drawing/2014/main" id="{9658B73F-6787-4296-ADE1-3AD9328DFB66}"/>
            </a:ext>
          </a:extLst>
        </xdr:cNvPr>
        <xdr:cNvSpPr/>
      </xdr:nvSpPr>
      <xdr:spPr>
        <a:xfrm>
          <a:off x="1" y="25244051"/>
          <a:ext cx="1733550" cy="2257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7</a:t>
          </a:r>
        </a:p>
      </xdr:txBody>
    </xdr:sp>
    <xdr:clientData/>
  </xdr:twoCellAnchor>
  <xdr:twoCellAnchor>
    <xdr:from>
      <xdr:col>0</xdr:col>
      <xdr:colOff>1</xdr:colOff>
      <xdr:row>178</xdr:row>
      <xdr:rowOff>153709</xdr:rowOff>
    </xdr:from>
    <xdr:to>
      <xdr:col>1</xdr:col>
      <xdr:colOff>1343026</xdr:colOff>
      <xdr:row>179</xdr:row>
      <xdr:rowOff>200025</xdr:rowOff>
    </xdr:to>
    <xdr:sp macro="" textlink="">
      <xdr:nvSpPr>
        <xdr:cNvPr id="54" name="Rectángulo 51">
          <a:extLst>
            <a:ext uri="{FF2B5EF4-FFF2-40B4-BE49-F238E27FC236}">
              <a16:creationId xmlns:a16="http://schemas.microsoft.com/office/drawing/2014/main" id="{001BE999-56F1-41CA-BCF0-9FC37AC52DCC}"/>
            </a:ext>
          </a:extLst>
        </xdr:cNvPr>
        <xdr:cNvSpPr/>
      </xdr:nvSpPr>
      <xdr:spPr>
        <a:xfrm>
          <a:off x="1" y="32367259"/>
          <a:ext cx="1733550" cy="20824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9</a:t>
          </a:r>
        </a:p>
      </xdr:txBody>
    </xdr:sp>
    <xdr:clientData/>
  </xdr:twoCellAnchor>
  <xdr:twoCellAnchor>
    <xdr:from>
      <xdr:col>0</xdr:col>
      <xdr:colOff>0</xdr:colOff>
      <xdr:row>200</xdr:row>
      <xdr:rowOff>38101</xdr:rowOff>
    </xdr:from>
    <xdr:to>
      <xdr:col>1</xdr:col>
      <xdr:colOff>1438275</xdr:colOff>
      <xdr:row>200</xdr:row>
      <xdr:rowOff>304800</xdr:rowOff>
    </xdr:to>
    <xdr:sp macro="" textlink="">
      <xdr:nvSpPr>
        <xdr:cNvPr id="55" name="Rectángulo 51">
          <a:extLst>
            <a:ext uri="{FF2B5EF4-FFF2-40B4-BE49-F238E27FC236}">
              <a16:creationId xmlns:a16="http://schemas.microsoft.com/office/drawing/2014/main" id="{0058DD7A-3919-4AD5-964C-57FD74DC7F7D}"/>
            </a:ext>
          </a:extLst>
        </xdr:cNvPr>
        <xdr:cNvSpPr/>
      </xdr:nvSpPr>
      <xdr:spPr>
        <a:xfrm>
          <a:off x="0" y="36233101"/>
          <a:ext cx="1733550" cy="14287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10</a:t>
          </a:r>
        </a:p>
      </xdr:txBody>
    </xdr:sp>
    <xdr:clientData/>
  </xdr:twoCellAnchor>
  <xdr:twoCellAnchor>
    <xdr:from>
      <xdr:col>0</xdr:col>
      <xdr:colOff>1</xdr:colOff>
      <xdr:row>221</xdr:row>
      <xdr:rowOff>104775</xdr:rowOff>
    </xdr:from>
    <xdr:to>
      <xdr:col>2</xdr:col>
      <xdr:colOff>47626</xdr:colOff>
      <xdr:row>222</xdr:row>
      <xdr:rowOff>105834</xdr:rowOff>
    </xdr:to>
    <xdr:sp macro="" textlink="">
      <xdr:nvSpPr>
        <xdr:cNvPr id="56" name="Rectángulo 51">
          <a:extLst>
            <a:ext uri="{FF2B5EF4-FFF2-40B4-BE49-F238E27FC236}">
              <a16:creationId xmlns:a16="http://schemas.microsoft.com/office/drawing/2014/main" id="{92534DFF-C643-42A3-A5AA-064E8D43233E}"/>
            </a:ext>
          </a:extLst>
        </xdr:cNvPr>
        <xdr:cNvSpPr/>
      </xdr:nvSpPr>
      <xdr:spPr>
        <a:xfrm>
          <a:off x="1" y="40100250"/>
          <a:ext cx="1781175" cy="18203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11</a:t>
          </a:r>
        </a:p>
      </xdr:txBody>
    </xdr:sp>
    <xdr:clientData/>
  </xdr:twoCellAnchor>
  <xdr:twoCellAnchor>
    <xdr:from>
      <xdr:col>0</xdr:col>
      <xdr:colOff>1</xdr:colOff>
      <xdr:row>251</xdr:row>
      <xdr:rowOff>438150</xdr:rowOff>
    </xdr:from>
    <xdr:to>
      <xdr:col>1</xdr:col>
      <xdr:colOff>1362076</xdr:colOff>
      <xdr:row>252</xdr:row>
      <xdr:rowOff>247650</xdr:rowOff>
    </xdr:to>
    <xdr:sp macro="" textlink="">
      <xdr:nvSpPr>
        <xdr:cNvPr id="57" name="Rectángulo 51">
          <a:extLst>
            <a:ext uri="{FF2B5EF4-FFF2-40B4-BE49-F238E27FC236}">
              <a16:creationId xmlns:a16="http://schemas.microsoft.com/office/drawing/2014/main" id="{84EA00CE-08F9-455D-BFDB-B078736E482E}"/>
            </a:ext>
          </a:extLst>
        </xdr:cNvPr>
        <xdr:cNvSpPr/>
      </xdr:nvSpPr>
      <xdr:spPr>
        <a:xfrm>
          <a:off x="1" y="45605700"/>
          <a:ext cx="1733550" cy="1809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12</a:t>
          </a:r>
        </a:p>
      </xdr:txBody>
    </xdr:sp>
    <xdr:clientData/>
  </xdr:twoCellAnchor>
  <xdr:twoCellAnchor>
    <xdr:from>
      <xdr:col>0</xdr:col>
      <xdr:colOff>0</xdr:colOff>
      <xdr:row>286</xdr:row>
      <xdr:rowOff>105335</xdr:rowOff>
    </xdr:from>
    <xdr:to>
      <xdr:col>1</xdr:col>
      <xdr:colOff>1162050</xdr:colOff>
      <xdr:row>287</xdr:row>
      <xdr:rowOff>247649</xdr:rowOff>
    </xdr:to>
    <xdr:sp macro="" textlink="">
      <xdr:nvSpPr>
        <xdr:cNvPr id="58" name="Rectángulo 51">
          <a:extLst>
            <a:ext uri="{FF2B5EF4-FFF2-40B4-BE49-F238E27FC236}">
              <a16:creationId xmlns:a16="http://schemas.microsoft.com/office/drawing/2014/main" id="{A9758E7E-DC16-41A6-8532-D00D351C74E2}"/>
            </a:ext>
          </a:extLst>
        </xdr:cNvPr>
        <xdr:cNvSpPr/>
      </xdr:nvSpPr>
      <xdr:spPr>
        <a:xfrm>
          <a:off x="0" y="51864185"/>
          <a:ext cx="1733550" cy="25661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14</a:t>
          </a:r>
        </a:p>
      </xdr:txBody>
    </xdr:sp>
    <xdr:clientData/>
  </xdr:twoCellAnchor>
  <xdr:twoCellAnchor>
    <xdr:from>
      <xdr:col>1</xdr:col>
      <xdr:colOff>28575</xdr:colOff>
      <xdr:row>3</xdr:row>
      <xdr:rowOff>47625</xdr:rowOff>
    </xdr:from>
    <xdr:to>
      <xdr:col>16</xdr:col>
      <xdr:colOff>0</xdr:colOff>
      <xdr:row>4</xdr:row>
      <xdr:rowOff>0</xdr:rowOff>
    </xdr:to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D1A8DF14-0785-498A-BD84-FFA1016B0317}"/>
            </a:ext>
          </a:extLst>
        </xdr:cNvPr>
        <xdr:cNvSpPr txBox="1"/>
      </xdr:nvSpPr>
      <xdr:spPr>
        <a:xfrm>
          <a:off x="895350" y="590550"/>
          <a:ext cx="12973050" cy="13335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000" i="1">
              <a:latin typeface="Arial" panose="020B0604020202020204" pitchFamily="34" charset="0"/>
              <a:cs typeface="Arial" panose="020B0604020202020204" pitchFamily="34" charset="0"/>
            </a:rPr>
            <a:t>La Línea 100 es un servicio gratuito de 24 horas, especializado en brindar información, orientación, consejería y soporte emocional a las personas afectadas o involucradas en hechos de violencia física, psicológica, sexual y económica o patrimonial y a quienes conozcan sobre algún caso de maltrato en su entorno mediante atención telefónica a nivel nacional. La Línea 100 cuenta con un equipo multidisciplinario de profesionales especializados en atender temas de violencia que, posteriormente serán derivados a los Centros de Emergencia Mujer y Familia, u otras Instituciones que atienden la problemática</a:t>
          </a:r>
        </a:p>
      </xdr:txBody>
    </xdr:sp>
    <xdr:clientData/>
  </xdr:twoCellAnchor>
  <xdr:twoCellAnchor>
    <xdr:from>
      <xdr:col>1</xdr:col>
      <xdr:colOff>28575</xdr:colOff>
      <xdr:row>30</xdr:row>
      <xdr:rowOff>28575</xdr:rowOff>
    </xdr:from>
    <xdr:to>
      <xdr:col>15</xdr:col>
      <xdr:colOff>657224</xdr:colOff>
      <xdr:row>36</xdr:row>
      <xdr:rowOff>52917</xdr:rowOff>
    </xdr:to>
    <xdr:sp macro="" textlink="">
      <xdr:nvSpPr>
        <xdr:cNvPr id="60" name="CuadroTexto 59">
          <a:extLst>
            <a:ext uri="{FF2B5EF4-FFF2-40B4-BE49-F238E27FC236}">
              <a16:creationId xmlns:a16="http://schemas.microsoft.com/office/drawing/2014/main" id="{06E374C9-0DB9-4FDB-A335-783B2B1F4910}"/>
            </a:ext>
          </a:extLst>
        </xdr:cNvPr>
        <xdr:cNvSpPr txBox="1"/>
      </xdr:nvSpPr>
      <xdr:spPr>
        <a:xfrm>
          <a:off x="895350" y="5457825"/>
          <a:ext cx="12763499" cy="1110192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Tipo de llamada:</a:t>
          </a:r>
        </a:p>
        <a:p>
          <a:pPr eaLnBrk="1" fontAlgn="auto" latinLnBrk="0" hangingPunct="1"/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Recibidas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Son todas aquellas consultas telefónicas que recibe el servicio de la Linea 100.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Atendidas: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todas aquellas consultas telefónicas que son contestadas por las/os operadoras/es de la Linea 100. Estas se dividen en efectivas y no efectivas.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Efectivas: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Consultas relacionadas a hechos de violencia o situaciones que</a:t>
          </a:r>
          <a:r>
            <a:rPr lang="es-P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pueden generar violencia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>
              <a:effectLst/>
            </a:rPr>
            <a:t>- </a:t>
          </a: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efectivas: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Consultas malintencionadas (perturbadoras, silentes o llamadas urgentes que son falsas).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Abandonadas: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todas aquellas consultas telefónicas en las cuales no se termina la consulta o que en aproximadamente un minuto después de la consulta esta se corta.</a:t>
          </a:r>
          <a:endParaRPr lang="es-P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>
            <a:effectLst/>
          </a:endParaRPr>
        </a:p>
        <a:p>
          <a:pPr eaLnBrk="1" fontAlgn="auto" latinLnBrk="0" hangingPunct="1"/>
          <a:endParaRPr lang="es-PE">
            <a:effectLst/>
          </a:endParaRPr>
        </a:p>
      </xdr:txBody>
    </xdr:sp>
    <xdr:clientData/>
  </xdr:twoCellAnchor>
  <xdr:twoCellAnchor>
    <xdr:from>
      <xdr:col>5</xdr:col>
      <xdr:colOff>48061</xdr:colOff>
      <xdr:row>84</xdr:row>
      <xdr:rowOff>0</xdr:rowOff>
    </xdr:from>
    <xdr:to>
      <xdr:col>11</xdr:col>
      <xdr:colOff>9525</xdr:colOff>
      <xdr:row>94</xdr:row>
      <xdr:rowOff>180975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3D23C585-C3AC-444B-8BE6-F288312F7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158</xdr:row>
      <xdr:rowOff>12886</xdr:rowOff>
    </xdr:from>
    <xdr:to>
      <xdr:col>1</xdr:col>
      <xdr:colOff>1162050</xdr:colOff>
      <xdr:row>159</xdr:row>
      <xdr:rowOff>76200</xdr:rowOff>
    </xdr:to>
    <xdr:sp macro="" textlink="">
      <xdr:nvSpPr>
        <xdr:cNvPr id="62" name="Rectángulo 51">
          <a:extLst>
            <a:ext uri="{FF2B5EF4-FFF2-40B4-BE49-F238E27FC236}">
              <a16:creationId xmlns:a16="http://schemas.microsoft.com/office/drawing/2014/main" id="{08AE7621-D590-4DD5-B325-FAAC87844511}"/>
            </a:ext>
          </a:extLst>
        </xdr:cNvPr>
        <xdr:cNvSpPr/>
      </xdr:nvSpPr>
      <xdr:spPr>
        <a:xfrm>
          <a:off x="0" y="28606936"/>
          <a:ext cx="1733550" cy="24428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8</a:t>
          </a:r>
        </a:p>
      </xdr:txBody>
    </xdr:sp>
    <xdr:clientData/>
  </xdr:twoCellAnchor>
  <xdr:twoCellAnchor>
    <xdr:from>
      <xdr:col>5</xdr:col>
      <xdr:colOff>828674</xdr:colOff>
      <xdr:row>254</xdr:row>
      <xdr:rowOff>247650</xdr:rowOff>
    </xdr:from>
    <xdr:to>
      <xdr:col>12</xdr:col>
      <xdr:colOff>523875</xdr:colOff>
      <xdr:row>274</xdr:row>
      <xdr:rowOff>19050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2259A80C-A72C-4A63-BA2F-559849BD8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1057275</xdr:colOff>
      <xdr:row>276</xdr:row>
      <xdr:rowOff>133350</xdr:rowOff>
    </xdr:from>
    <xdr:to>
      <xdr:col>4</xdr:col>
      <xdr:colOff>19050</xdr:colOff>
      <xdr:row>279</xdr:row>
      <xdr:rowOff>133350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5FC25037-4E79-499E-9EB3-1E1BCDC65D79}"/>
            </a:ext>
          </a:extLst>
        </xdr:cNvPr>
        <xdr:cNvSpPr/>
      </xdr:nvSpPr>
      <xdr:spPr>
        <a:xfrm>
          <a:off x="1733550" y="50082450"/>
          <a:ext cx="1752600" cy="54292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Consultas telefónicas derivadas al Centro Emergencia Mujer y Familia</a:t>
          </a:r>
        </a:p>
      </xdr:txBody>
    </xdr:sp>
    <xdr:clientData/>
  </xdr:twoCellAnchor>
  <xdr:twoCellAnchor>
    <xdr:from>
      <xdr:col>1</xdr:col>
      <xdr:colOff>0</xdr:colOff>
      <xdr:row>276</xdr:row>
      <xdr:rowOff>133351</xdr:rowOff>
    </xdr:from>
    <xdr:to>
      <xdr:col>1</xdr:col>
      <xdr:colOff>1152525</xdr:colOff>
      <xdr:row>278</xdr:row>
      <xdr:rowOff>38100</xdr:rowOff>
    </xdr:to>
    <xdr:sp macro="" textlink="">
      <xdr:nvSpPr>
        <xdr:cNvPr id="65" name="Rectángulo 51">
          <a:extLst>
            <a:ext uri="{FF2B5EF4-FFF2-40B4-BE49-F238E27FC236}">
              <a16:creationId xmlns:a16="http://schemas.microsoft.com/office/drawing/2014/main" id="{8E3E4585-4A00-4151-B720-873A7C66629E}"/>
            </a:ext>
          </a:extLst>
        </xdr:cNvPr>
        <xdr:cNvSpPr/>
      </xdr:nvSpPr>
      <xdr:spPr>
        <a:xfrm>
          <a:off x="866775" y="50082451"/>
          <a:ext cx="866775" cy="2666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13</a:t>
          </a:r>
        </a:p>
      </xdr:txBody>
    </xdr:sp>
    <xdr:clientData/>
  </xdr:twoCellAnchor>
  <xdr:oneCellAnchor>
    <xdr:from>
      <xdr:col>1</xdr:col>
      <xdr:colOff>38099</xdr:colOff>
      <xdr:row>0</xdr:row>
      <xdr:rowOff>38101</xdr:rowOff>
    </xdr:from>
    <xdr:ext cx="4132706" cy="397668"/>
    <xdr:pic>
      <xdr:nvPicPr>
        <xdr:cNvPr id="66" name="Imagen 65">
          <a:extLst>
            <a:ext uri="{FF2B5EF4-FFF2-40B4-BE49-F238E27FC236}">
              <a16:creationId xmlns:a16="http://schemas.microsoft.com/office/drawing/2014/main" id="{F5C21783-77E4-4EE5-9263-D7F784608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4" y="38101"/>
          <a:ext cx="4132706" cy="397668"/>
        </a:xfrm>
        <a:prstGeom prst="rect">
          <a:avLst/>
        </a:prstGeom>
      </xdr:spPr>
    </xdr:pic>
    <xdr:clientData/>
  </xdr:oneCellAnchor>
  <xdr:oneCellAnchor>
    <xdr:from>
      <xdr:col>9</xdr:col>
      <xdr:colOff>809625</xdr:colOff>
      <xdr:row>221</xdr:row>
      <xdr:rowOff>171450</xdr:rowOff>
    </xdr:from>
    <xdr:ext cx="4564856" cy="5546952"/>
    <xdr:pic>
      <xdr:nvPicPr>
        <xdr:cNvPr id="67" name="Imagen 66">
          <a:extLst>
            <a:ext uri="{FF2B5EF4-FFF2-40B4-BE49-F238E27FC236}">
              <a16:creationId xmlns:a16="http://schemas.microsoft.com/office/drawing/2014/main" id="{481D2DBD-CEF7-41D9-BFDB-590753757A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r="11016"/>
        <a:stretch>
          <a:fillRect/>
        </a:stretch>
      </xdr:blipFill>
      <xdr:spPr bwMode="auto">
        <a:xfrm>
          <a:off x="8610600" y="40166925"/>
          <a:ext cx="4564856" cy="554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8957-A810-4D40-8D5F-9D19B4080A36}">
  <sheetPr>
    <tabColor theme="1" tint="0.14999847407452621"/>
  </sheetPr>
  <dimension ref="B2:V304"/>
  <sheetViews>
    <sheetView showGridLines="0" tabSelected="1" view="pageBreakPreview" zoomScale="112" zoomScaleNormal="100" zoomScaleSheetLayoutView="112" workbookViewId="0">
      <selection activeCell="A347" sqref="A347"/>
    </sheetView>
  </sheetViews>
  <sheetFormatPr baseColWidth="10" defaultColWidth="13" defaultRowHeight="15" x14ac:dyDescent="0.25"/>
  <cols>
    <col min="1" max="1" width="0.140625" style="1" customWidth="1"/>
    <col min="2" max="2" width="24.85546875" style="1" customWidth="1"/>
    <col min="3" max="3" width="11.28515625" style="2" customWidth="1"/>
    <col min="4" max="4" width="12.28515625" style="2" customWidth="1"/>
    <col min="5" max="5" width="11.85546875" style="2" customWidth="1"/>
    <col min="6" max="6" width="14.140625" style="2" customWidth="1"/>
    <col min="7" max="7" width="14.42578125" style="1" customWidth="1"/>
    <col min="8" max="8" width="13.42578125" style="1" customWidth="1"/>
    <col min="9" max="9" width="14.85546875" style="1" customWidth="1"/>
    <col min="10" max="10" width="14.7109375" style="1" customWidth="1"/>
    <col min="11" max="11" width="13" style="1" customWidth="1"/>
    <col min="12" max="13" width="11" style="1" customWidth="1"/>
    <col min="14" max="14" width="11.140625" style="1" customWidth="1"/>
    <col min="15" max="15" width="11.5703125" style="1" customWidth="1"/>
    <col min="16" max="16" width="11.42578125" style="1" customWidth="1"/>
    <col min="17" max="17" width="2.140625" style="1" customWidth="1"/>
    <col min="18" max="16384" width="13" style="1"/>
  </cols>
  <sheetData>
    <row r="2" spans="2:22" ht="35.25" customHeight="1" x14ac:dyDescent="0.25"/>
    <row r="3" spans="2:22" customFormat="1" ht="45.75" customHeight="1" x14ac:dyDescent="0.25"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</row>
    <row r="4" spans="2:22" customFormat="1" ht="57" customHeight="1" x14ac:dyDescent="0.25"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</row>
    <row r="5" spans="2:22" s="77" customFormat="1" ht="28.5" customHeight="1" x14ac:dyDescent="0.25">
      <c r="B5" s="49"/>
      <c r="C5" s="178"/>
      <c r="D5" s="178"/>
      <c r="E5" s="178"/>
      <c r="F5" s="178"/>
      <c r="G5" s="178"/>
      <c r="H5" s="178"/>
      <c r="I5" s="178"/>
      <c r="J5" s="178"/>
      <c r="K5" s="177"/>
      <c r="L5" s="177"/>
      <c r="M5" s="177"/>
      <c r="N5" s="177"/>
      <c r="O5" s="177"/>
      <c r="P5" s="177"/>
    </row>
    <row r="6" spans="2:22" s="118" customFormat="1" ht="24" customHeight="1" x14ac:dyDescent="0.25">
      <c r="B6" s="122"/>
      <c r="C6" s="121"/>
      <c r="D6" s="121"/>
      <c r="E6" s="121"/>
      <c r="F6" s="121"/>
      <c r="G6" s="121"/>
      <c r="H6" s="121"/>
      <c r="I6" s="121"/>
      <c r="J6" s="121"/>
      <c r="K6" s="120"/>
      <c r="L6" s="120"/>
      <c r="M6" s="120"/>
      <c r="N6" s="120"/>
      <c r="O6" s="120"/>
      <c r="P6" s="120"/>
    </row>
    <row r="7" spans="2:22" s="118" customFormat="1" ht="3" customHeight="1" x14ac:dyDescent="0.2">
      <c r="B7" s="217"/>
      <c r="C7" s="217"/>
      <c r="D7" s="217"/>
      <c r="E7" s="217"/>
      <c r="F7" s="217"/>
      <c r="G7" s="216"/>
      <c r="H7" s="179"/>
      <c r="I7" s="215"/>
      <c r="J7" s="215"/>
      <c r="K7" s="215"/>
      <c r="L7" s="215"/>
      <c r="M7" s="215"/>
      <c r="N7" s="215"/>
      <c r="O7" s="215"/>
      <c r="P7" s="117"/>
    </row>
    <row r="8" spans="2:22" s="118" customFormat="1" ht="21.75" customHeight="1" thickBot="1" x14ac:dyDescent="0.25">
      <c r="B8" s="105" t="s">
        <v>15</v>
      </c>
      <c r="C8" s="105" t="s">
        <v>126</v>
      </c>
      <c r="D8" s="214" t="s">
        <v>120</v>
      </c>
      <c r="E8" s="214"/>
      <c r="F8" s="214"/>
      <c r="G8" s="105" t="s">
        <v>119</v>
      </c>
      <c r="H8" s="180" t="s">
        <v>125</v>
      </c>
      <c r="I8" s="196"/>
      <c r="J8" s="213"/>
      <c r="K8" s="196"/>
      <c r="L8" s="196"/>
      <c r="M8" s="196"/>
      <c r="N8" s="211"/>
      <c r="O8" s="212"/>
      <c r="P8" s="211"/>
    </row>
    <row r="9" spans="2:22" s="118" customFormat="1" ht="12.75" customHeight="1" x14ac:dyDescent="0.2">
      <c r="B9" s="105"/>
      <c r="C9" s="105"/>
      <c r="D9" s="210" t="s">
        <v>124</v>
      </c>
      <c r="E9" s="210" t="s">
        <v>123</v>
      </c>
      <c r="F9" s="210" t="s">
        <v>122</v>
      </c>
      <c r="G9" s="105"/>
      <c r="H9" s="180"/>
      <c r="I9" s="196"/>
      <c r="J9" s="196"/>
      <c r="K9" s="196"/>
      <c r="L9" s="205"/>
      <c r="M9" s="205"/>
      <c r="N9" s="204"/>
      <c r="O9" s="203"/>
      <c r="P9" s="202"/>
    </row>
    <row r="10" spans="2:22" s="118" customFormat="1" ht="15" customHeight="1" x14ac:dyDescent="0.2">
      <c r="B10" s="209" t="s">
        <v>13</v>
      </c>
      <c r="C10" s="208">
        <f>+F10+G10</f>
        <v>38769</v>
      </c>
      <c r="D10" s="207">
        <v>13758</v>
      </c>
      <c r="E10" s="207">
        <v>9764</v>
      </c>
      <c r="F10" s="207">
        <f>+D10+E10</f>
        <v>23522</v>
      </c>
      <c r="G10" s="206">
        <v>15247</v>
      </c>
      <c r="I10" s="196"/>
      <c r="J10" s="196"/>
      <c r="K10" s="196"/>
      <c r="L10" s="205"/>
      <c r="M10" s="205"/>
      <c r="N10" s="204"/>
      <c r="O10" s="203"/>
      <c r="P10" s="202"/>
      <c r="V10" s="192"/>
    </row>
    <row r="11" spans="2:22" s="118" customFormat="1" ht="15" customHeight="1" x14ac:dyDescent="0.2">
      <c r="B11" s="62" t="s">
        <v>12</v>
      </c>
      <c r="C11" s="199">
        <f>+F11+G11</f>
        <v>37315</v>
      </c>
      <c r="D11" s="98">
        <v>13550</v>
      </c>
      <c r="E11" s="98">
        <v>7476</v>
      </c>
      <c r="F11" s="198">
        <f>+D11+E11</f>
        <v>21026</v>
      </c>
      <c r="G11" s="197">
        <v>16289</v>
      </c>
      <c r="I11" s="196"/>
      <c r="J11" s="196"/>
      <c r="K11" s="196"/>
      <c r="L11" s="196"/>
      <c r="M11" s="196"/>
      <c r="N11" s="195"/>
      <c r="O11" s="194"/>
      <c r="P11" s="193"/>
      <c r="V11" s="192"/>
    </row>
    <row r="12" spans="2:22" s="118" customFormat="1" ht="15" customHeight="1" x14ac:dyDescent="0.2">
      <c r="B12" s="62" t="s">
        <v>11</v>
      </c>
      <c r="C12" s="199">
        <f>+F12+G12</f>
        <v>40242</v>
      </c>
      <c r="D12" s="98">
        <v>15579</v>
      </c>
      <c r="E12" s="98">
        <v>6555</v>
      </c>
      <c r="F12" s="198">
        <f>+D12+E12</f>
        <v>22134</v>
      </c>
      <c r="G12" s="197">
        <v>18108</v>
      </c>
      <c r="I12" s="196"/>
      <c r="J12" s="196"/>
      <c r="K12" s="196"/>
      <c r="L12" s="196"/>
      <c r="M12" s="196"/>
      <c r="N12" s="195"/>
      <c r="O12" s="194"/>
      <c r="P12" s="193"/>
      <c r="V12" s="192"/>
    </row>
    <row r="13" spans="2:22" s="118" customFormat="1" ht="15" customHeight="1" thickBot="1" x14ac:dyDescent="0.25">
      <c r="B13" s="62" t="s">
        <v>10</v>
      </c>
      <c r="C13" s="199">
        <f>+F13+G13</f>
        <v>39760</v>
      </c>
      <c r="D13" s="98">
        <v>13697</v>
      </c>
      <c r="E13" s="98">
        <v>6043</v>
      </c>
      <c r="F13" s="198">
        <f>+D13+E13</f>
        <v>19740</v>
      </c>
      <c r="G13" s="197">
        <v>20020</v>
      </c>
      <c r="I13" s="196"/>
      <c r="J13" s="196"/>
      <c r="K13" s="196"/>
      <c r="L13" s="196"/>
      <c r="M13" s="196"/>
      <c r="N13" s="195"/>
      <c r="O13" s="201"/>
      <c r="P13" s="200"/>
      <c r="V13" s="192"/>
    </row>
    <row r="14" spans="2:22" s="118" customFormat="1" ht="15" hidden="1" customHeight="1" x14ac:dyDescent="0.25">
      <c r="B14" s="62" t="s">
        <v>9</v>
      </c>
      <c r="C14" s="199">
        <f>+F14+G14</f>
        <v>0</v>
      </c>
      <c r="D14" s="68"/>
      <c r="E14" s="68">
        <v>0</v>
      </c>
      <c r="F14" s="198">
        <f>+D14+E14</f>
        <v>0</v>
      </c>
      <c r="G14" s="197"/>
      <c r="I14" s="196"/>
      <c r="J14" s="196"/>
      <c r="K14" s="196"/>
      <c r="L14" s="196"/>
      <c r="M14" s="196"/>
      <c r="N14" s="195"/>
      <c r="O14" s="194"/>
      <c r="P14" s="193"/>
      <c r="V14" s="192"/>
    </row>
    <row r="15" spans="2:22" s="118" customFormat="1" ht="15" hidden="1" customHeight="1" x14ac:dyDescent="0.25">
      <c r="B15" s="62" t="s">
        <v>8</v>
      </c>
      <c r="C15" s="199">
        <f>+F15+G15</f>
        <v>0</v>
      </c>
      <c r="D15" s="98"/>
      <c r="E15" s="98">
        <v>0</v>
      </c>
      <c r="F15" s="198">
        <f>+D15+E15</f>
        <v>0</v>
      </c>
      <c r="G15" s="197"/>
      <c r="I15" s="196"/>
      <c r="J15" s="196"/>
      <c r="K15" s="196"/>
      <c r="L15" s="196"/>
      <c r="M15" s="196"/>
      <c r="N15" s="195"/>
      <c r="O15" s="194"/>
      <c r="P15" s="193"/>
      <c r="V15" s="192"/>
    </row>
    <row r="16" spans="2:22" s="118" customFormat="1" ht="15" hidden="1" customHeight="1" x14ac:dyDescent="0.25">
      <c r="B16" s="62" t="s">
        <v>7</v>
      </c>
      <c r="C16" s="199">
        <f>+F16+G16</f>
        <v>0</v>
      </c>
      <c r="D16" s="98"/>
      <c r="E16" s="98">
        <v>0</v>
      </c>
      <c r="F16" s="198">
        <f>+D16+E16</f>
        <v>0</v>
      </c>
      <c r="G16" s="197"/>
      <c r="I16" s="196"/>
      <c r="J16" s="196"/>
      <c r="K16" s="196"/>
      <c r="L16" s="196"/>
      <c r="M16" s="196"/>
      <c r="N16" s="195"/>
      <c r="O16" s="194"/>
      <c r="P16" s="193"/>
      <c r="V16" s="192"/>
    </row>
    <row r="17" spans="2:22" s="118" customFormat="1" ht="15" hidden="1" customHeight="1" x14ac:dyDescent="0.25">
      <c r="B17" s="62" t="s">
        <v>6</v>
      </c>
      <c r="C17" s="199">
        <f>+F17+G17</f>
        <v>0</v>
      </c>
      <c r="D17" s="98"/>
      <c r="E17" s="98">
        <v>0</v>
      </c>
      <c r="F17" s="198">
        <f>+D17+E17</f>
        <v>0</v>
      </c>
      <c r="G17" s="197"/>
      <c r="I17" s="196"/>
      <c r="J17" s="196"/>
      <c r="K17" s="196"/>
      <c r="L17" s="196"/>
      <c r="M17" s="196"/>
      <c r="N17" s="195"/>
      <c r="O17" s="194"/>
      <c r="P17" s="193"/>
      <c r="V17" s="192"/>
    </row>
    <row r="18" spans="2:22" s="118" customFormat="1" ht="15" hidden="1" customHeight="1" x14ac:dyDescent="0.25">
      <c r="B18" s="62" t="s">
        <v>5</v>
      </c>
      <c r="C18" s="199">
        <f>+F18+G18</f>
        <v>0</v>
      </c>
      <c r="D18" s="98"/>
      <c r="E18" s="98">
        <v>0</v>
      </c>
      <c r="F18" s="198">
        <f>+D18+E18</f>
        <v>0</v>
      </c>
      <c r="G18" s="197"/>
      <c r="I18" s="196"/>
      <c r="J18" s="196"/>
      <c r="K18" s="196"/>
      <c r="L18" s="196"/>
      <c r="M18" s="196"/>
      <c r="N18" s="195"/>
      <c r="O18" s="194"/>
      <c r="P18" s="193"/>
      <c r="V18" s="192"/>
    </row>
    <row r="19" spans="2:22" s="118" customFormat="1" ht="15" hidden="1" customHeight="1" x14ac:dyDescent="0.25">
      <c r="B19" s="62" t="s">
        <v>4</v>
      </c>
      <c r="C19" s="199">
        <f>+F19+G19</f>
        <v>0</v>
      </c>
      <c r="D19" s="98"/>
      <c r="E19" s="98">
        <v>0</v>
      </c>
      <c r="F19" s="198">
        <f>+D19+E19</f>
        <v>0</v>
      </c>
      <c r="G19" s="197"/>
      <c r="I19" s="196"/>
      <c r="J19" s="196"/>
      <c r="K19" s="196"/>
      <c r="L19" s="196"/>
      <c r="M19" s="196"/>
      <c r="N19" s="195"/>
      <c r="O19" s="194"/>
      <c r="P19" s="193"/>
      <c r="V19" s="192"/>
    </row>
    <row r="20" spans="2:22" s="118" customFormat="1" ht="15" hidden="1" customHeight="1" x14ac:dyDescent="0.25">
      <c r="B20" s="62" t="s">
        <v>3</v>
      </c>
      <c r="C20" s="199">
        <f>+F20+G20</f>
        <v>0</v>
      </c>
      <c r="D20" s="98"/>
      <c r="E20" s="98">
        <v>0</v>
      </c>
      <c r="F20" s="198">
        <f>+D20+E20</f>
        <v>0</v>
      </c>
      <c r="G20" s="197"/>
      <c r="I20" s="196"/>
      <c r="J20" s="196"/>
      <c r="K20" s="196"/>
      <c r="L20" s="196"/>
      <c r="M20" s="196"/>
      <c r="N20" s="195"/>
      <c r="O20" s="194"/>
      <c r="P20" s="193"/>
      <c r="V20" s="192"/>
    </row>
    <row r="21" spans="2:22" s="118" customFormat="1" ht="15" hidden="1" customHeight="1" thickBot="1" x14ac:dyDescent="0.25">
      <c r="B21" s="62" t="s">
        <v>2</v>
      </c>
      <c r="C21" s="199">
        <f>+F21+G21</f>
        <v>0</v>
      </c>
      <c r="D21" s="98"/>
      <c r="E21" s="98">
        <v>0</v>
      </c>
      <c r="F21" s="198">
        <f>+D21+E21</f>
        <v>0</v>
      </c>
      <c r="G21" s="197"/>
      <c r="I21" s="196"/>
      <c r="J21" s="196"/>
      <c r="K21" s="196"/>
      <c r="L21" s="196"/>
      <c r="M21" s="196"/>
      <c r="N21" s="195"/>
      <c r="O21" s="194"/>
      <c r="P21" s="193"/>
      <c r="V21" s="192"/>
    </row>
    <row r="22" spans="2:22" s="118" customFormat="1" ht="15" customHeight="1" x14ac:dyDescent="0.2">
      <c r="B22" s="163" t="s">
        <v>1</v>
      </c>
      <c r="C22" s="162">
        <f>SUM(C10:C21)</f>
        <v>156086</v>
      </c>
      <c r="D22" s="191">
        <f>SUM(D10:D21)</f>
        <v>56584</v>
      </c>
      <c r="E22" s="162">
        <f>SUM(E10:E21)</f>
        <v>29838</v>
      </c>
      <c r="F22" s="190">
        <f>SUM(F10:F21)</f>
        <v>86422</v>
      </c>
      <c r="G22" s="162">
        <f>SUM(G10:G21)</f>
        <v>69664</v>
      </c>
      <c r="I22" s="117"/>
      <c r="K22" s="189"/>
      <c r="L22" s="188" t="s">
        <v>121</v>
      </c>
      <c r="M22" s="188" t="s">
        <v>120</v>
      </c>
      <c r="N22" s="188" t="s">
        <v>119</v>
      </c>
      <c r="O22" s="117"/>
      <c r="P22" s="117"/>
    </row>
    <row r="23" spans="2:22" s="118" customFormat="1" ht="15" customHeight="1" thickBot="1" x14ac:dyDescent="0.25">
      <c r="B23" s="90" t="s">
        <v>75</v>
      </c>
      <c r="C23" s="88">
        <f>+F23+G23</f>
        <v>1</v>
      </c>
      <c r="D23" s="187">
        <f>D22/F22</f>
        <v>0.65474069102774757</v>
      </c>
      <c r="E23" s="186">
        <f>E22/F22</f>
        <v>0.34525930897225243</v>
      </c>
      <c r="F23" s="185">
        <f>F22/C22</f>
        <v>0.55368194456901965</v>
      </c>
      <c r="G23" s="88">
        <f>+G22/C22</f>
        <v>0.44631805543098035</v>
      </c>
      <c r="H23" s="181"/>
      <c r="I23" s="179"/>
      <c r="J23" s="179"/>
      <c r="K23" s="179"/>
      <c r="L23" s="179"/>
      <c r="M23" s="179"/>
      <c r="N23" s="179"/>
      <c r="O23" s="179"/>
      <c r="P23" s="179"/>
    </row>
    <row r="24" spans="2:22" s="118" customFormat="1" ht="15" customHeight="1" x14ac:dyDescent="0.2">
      <c r="B24" s="184"/>
      <c r="C24" s="167"/>
      <c r="D24" s="167"/>
      <c r="E24" s="68"/>
      <c r="F24" s="167"/>
      <c r="G24" s="167"/>
      <c r="H24" s="181"/>
      <c r="I24" s="179"/>
      <c r="J24" s="179"/>
      <c r="K24" s="179"/>
      <c r="L24" s="179"/>
      <c r="M24" s="179"/>
      <c r="N24" s="179"/>
      <c r="O24" s="179"/>
      <c r="P24" s="179"/>
    </row>
    <row r="25" spans="2:22" s="118" customFormat="1" ht="15" customHeight="1" x14ac:dyDescent="0.2">
      <c r="B25" s="184"/>
      <c r="C25" s="167"/>
      <c r="D25" s="167"/>
      <c r="E25" s="68"/>
      <c r="F25" s="167"/>
      <c r="G25" s="167"/>
      <c r="H25" s="181"/>
      <c r="I25" s="179"/>
      <c r="J25" s="179"/>
      <c r="K25" s="179"/>
      <c r="L25" s="179"/>
      <c r="M25" s="179"/>
      <c r="N25" s="179"/>
      <c r="O25" s="179"/>
      <c r="P25" s="179"/>
    </row>
    <row r="26" spans="2:22" s="118" customFormat="1" ht="15" customHeight="1" x14ac:dyDescent="0.2">
      <c r="B26" s="184"/>
      <c r="C26" s="167"/>
      <c r="D26" s="167"/>
      <c r="E26" s="68"/>
      <c r="F26" s="167"/>
      <c r="G26" s="167"/>
      <c r="H26" s="181"/>
      <c r="I26" s="179"/>
      <c r="J26" s="179"/>
      <c r="K26" s="179"/>
      <c r="L26" s="179"/>
      <c r="M26" s="179"/>
      <c r="N26" s="179"/>
      <c r="O26" s="179"/>
      <c r="P26" s="179"/>
    </row>
    <row r="27" spans="2:22" s="118" customFormat="1" ht="15" customHeight="1" x14ac:dyDescent="0.2">
      <c r="B27" s="184"/>
      <c r="C27" s="167"/>
      <c r="D27" s="167"/>
      <c r="E27" s="68"/>
      <c r="F27" s="167"/>
      <c r="G27" s="167"/>
      <c r="H27" s="181"/>
      <c r="I27" s="179"/>
      <c r="J27" s="179"/>
      <c r="K27" s="179"/>
      <c r="L27" s="179"/>
      <c r="M27" s="179"/>
      <c r="N27" s="179"/>
      <c r="O27" s="179"/>
      <c r="P27" s="179"/>
    </row>
    <row r="28" spans="2:22" s="118" customFormat="1" ht="15" customHeight="1" x14ac:dyDescent="0.2">
      <c r="B28" s="184"/>
      <c r="C28" s="167"/>
      <c r="D28" s="167"/>
      <c r="E28" s="68"/>
      <c r="F28" s="167"/>
      <c r="G28" s="167"/>
      <c r="H28" s="181"/>
      <c r="I28" s="179"/>
      <c r="J28" s="179"/>
      <c r="K28" s="179"/>
      <c r="L28" s="179"/>
      <c r="M28" s="179"/>
      <c r="N28" s="179"/>
      <c r="O28" s="179"/>
      <c r="P28" s="179"/>
    </row>
    <row r="29" spans="2:22" s="118" customFormat="1" ht="15" customHeight="1" x14ac:dyDescent="0.2">
      <c r="B29" s="184"/>
      <c r="C29" s="167"/>
      <c r="D29" s="167"/>
      <c r="E29" s="68"/>
      <c r="F29" s="167"/>
      <c r="G29" s="167"/>
      <c r="H29" s="181"/>
      <c r="I29" s="179"/>
      <c r="J29" s="179"/>
      <c r="K29" s="179"/>
      <c r="L29" s="179"/>
      <c r="M29" s="179"/>
      <c r="N29" s="179"/>
      <c r="O29" s="179"/>
      <c r="P29" s="179"/>
    </row>
    <row r="30" spans="2:22" s="118" customFormat="1" ht="15" customHeight="1" x14ac:dyDescent="0.2">
      <c r="B30" s="184"/>
      <c r="C30" s="167"/>
      <c r="D30" s="167"/>
      <c r="E30" s="68"/>
      <c r="F30" s="167"/>
      <c r="G30" s="167"/>
      <c r="H30" s="181"/>
      <c r="I30" s="179"/>
      <c r="J30" s="179"/>
      <c r="K30" s="179"/>
      <c r="L30" s="179"/>
      <c r="M30" s="179"/>
      <c r="N30" s="179"/>
      <c r="O30" s="179"/>
      <c r="P30" s="179"/>
    </row>
    <row r="31" spans="2:22" s="118" customFormat="1" ht="15" customHeight="1" x14ac:dyDescent="0.2">
      <c r="B31" s="79"/>
      <c r="C31" s="109"/>
      <c r="D31" s="183"/>
      <c r="E31" s="183"/>
      <c r="F31" s="109"/>
      <c r="G31" s="109"/>
      <c r="H31" s="181"/>
      <c r="I31" s="179"/>
      <c r="J31" s="179"/>
      <c r="K31" s="179"/>
      <c r="L31" s="179"/>
      <c r="M31" s="179"/>
      <c r="N31" s="179"/>
      <c r="O31" s="179"/>
      <c r="P31" s="179"/>
    </row>
    <row r="32" spans="2:22" s="118" customFormat="1" ht="15" customHeight="1" x14ac:dyDescent="0.2">
      <c r="B32" s="79"/>
      <c r="C32" s="68"/>
      <c r="D32" s="78"/>
      <c r="E32" s="78"/>
      <c r="F32" s="85"/>
      <c r="G32" s="85"/>
      <c r="H32" s="180"/>
      <c r="I32" s="179"/>
      <c r="J32" s="179"/>
      <c r="K32" s="179"/>
      <c r="L32" s="179"/>
      <c r="M32" s="179"/>
      <c r="N32" s="179"/>
      <c r="O32" s="179"/>
      <c r="P32" s="179"/>
    </row>
    <row r="33" spans="2:16" s="118" customFormat="1" ht="15" customHeight="1" x14ac:dyDescent="0.2">
      <c r="B33" s="182"/>
      <c r="C33" s="68"/>
      <c r="D33" s="78"/>
      <c r="E33" s="78"/>
      <c r="F33" s="85"/>
      <c r="G33" s="181"/>
      <c r="H33" s="180"/>
      <c r="I33" s="179"/>
      <c r="J33" s="179"/>
      <c r="K33" s="179"/>
      <c r="L33" s="179"/>
      <c r="M33" s="179"/>
      <c r="N33" s="179"/>
      <c r="O33" s="179"/>
      <c r="P33" s="179"/>
    </row>
    <row r="34" spans="2:16" s="118" customFormat="1" ht="15" customHeight="1" x14ac:dyDescent="0.2">
      <c r="B34" s="79"/>
      <c r="C34" s="68"/>
      <c r="D34" s="78"/>
      <c r="E34" s="78"/>
      <c r="F34" s="85"/>
      <c r="G34" s="85"/>
      <c r="H34" s="180"/>
      <c r="I34" s="179"/>
      <c r="J34" s="179"/>
      <c r="K34" s="179"/>
      <c r="L34" s="179"/>
      <c r="M34" s="179"/>
      <c r="N34" s="179"/>
      <c r="O34" s="179"/>
      <c r="P34" s="179"/>
    </row>
    <row r="35" spans="2:16" s="118" customFormat="1" ht="13.5" customHeight="1" x14ac:dyDescent="0.2">
      <c r="C35" s="119"/>
      <c r="D35" s="119"/>
      <c r="E35" s="119"/>
      <c r="F35" s="119"/>
    </row>
    <row r="36" spans="2:16" s="118" customFormat="1" ht="13.5" customHeight="1" x14ac:dyDescent="0.2">
      <c r="C36" s="119"/>
      <c r="D36" s="119"/>
      <c r="E36" s="119"/>
      <c r="F36" s="119"/>
    </row>
    <row r="37" spans="2:16" s="77" customFormat="1" ht="32.25" customHeight="1" x14ac:dyDescent="0.25">
      <c r="B37" s="49"/>
      <c r="C37" s="178"/>
      <c r="D37" s="178"/>
      <c r="E37" s="178"/>
      <c r="F37" s="178"/>
      <c r="G37" s="178"/>
      <c r="H37" s="178"/>
      <c r="I37" s="178"/>
      <c r="J37" s="178"/>
      <c r="K37" s="177"/>
      <c r="L37" s="177"/>
      <c r="M37" s="177"/>
      <c r="N37" s="177"/>
      <c r="O37" s="177"/>
      <c r="P37" s="177"/>
    </row>
    <row r="38" spans="2:16" s="77" customFormat="1" ht="15.75" customHeight="1" x14ac:dyDescent="0.25">
      <c r="B38" s="49"/>
      <c r="C38" s="178"/>
      <c r="D38" s="178"/>
      <c r="E38" s="178"/>
      <c r="F38" s="178"/>
      <c r="G38" s="178"/>
      <c r="H38" s="178"/>
      <c r="I38" s="178"/>
      <c r="J38" s="178"/>
      <c r="K38" s="177"/>
      <c r="L38" s="177"/>
      <c r="M38" s="177"/>
      <c r="N38" s="177"/>
      <c r="O38" s="177"/>
      <c r="P38" s="177"/>
    </row>
    <row r="39" spans="2:16" s="118" customFormat="1" ht="17.25" customHeight="1" x14ac:dyDescent="0.2">
      <c r="C39" s="119"/>
      <c r="D39" s="119"/>
      <c r="E39" s="119"/>
      <c r="F39" s="119"/>
    </row>
    <row r="40" spans="2:16" s="77" customFormat="1" ht="17.25" customHeight="1" x14ac:dyDescent="0.2">
      <c r="B40" s="137"/>
      <c r="C40" s="137"/>
      <c r="D40" s="137"/>
      <c r="E40" s="137"/>
      <c r="F40" s="137"/>
      <c r="G40" s="137"/>
      <c r="H40" s="117"/>
      <c r="I40" s="116"/>
      <c r="J40" s="116"/>
    </row>
    <row r="41" spans="2:16" s="77" customFormat="1" ht="15" customHeight="1" x14ac:dyDescent="0.2">
      <c r="B41" s="72" t="s">
        <v>15</v>
      </c>
      <c r="C41" s="72" t="s">
        <v>1</v>
      </c>
      <c r="D41" s="72" t="s">
        <v>94</v>
      </c>
      <c r="E41" s="72" t="s">
        <v>93</v>
      </c>
      <c r="H41" s="71"/>
    </row>
    <row r="42" spans="2:16" s="77" customFormat="1" ht="17.25" customHeight="1" x14ac:dyDescent="0.2">
      <c r="B42" s="176" t="s">
        <v>13</v>
      </c>
      <c r="C42" s="172">
        <f>+D42+E42</f>
        <v>13758</v>
      </c>
      <c r="D42" s="175">
        <v>11284</v>
      </c>
      <c r="E42" s="174">
        <v>2474</v>
      </c>
      <c r="H42" s="85"/>
    </row>
    <row r="43" spans="2:16" s="77" customFormat="1" ht="17.25" customHeight="1" x14ac:dyDescent="0.2">
      <c r="B43" s="173" t="s">
        <v>12</v>
      </c>
      <c r="C43" s="172">
        <f>+D43+E43</f>
        <v>13550</v>
      </c>
      <c r="D43" s="171">
        <v>10719</v>
      </c>
      <c r="E43" s="170">
        <v>2831</v>
      </c>
      <c r="H43" s="85"/>
    </row>
    <row r="44" spans="2:16" s="77" customFormat="1" ht="17.25" customHeight="1" x14ac:dyDescent="0.2">
      <c r="B44" s="173" t="s">
        <v>11</v>
      </c>
      <c r="C44" s="172">
        <f>+D44+E44</f>
        <v>15579</v>
      </c>
      <c r="D44" s="171">
        <v>12557</v>
      </c>
      <c r="E44" s="170">
        <v>3022</v>
      </c>
      <c r="H44" s="85"/>
    </row>
    <row r="45" spans="2:16" s="77" customFormat="1" ht="17.25" customHeight="1" thickBot="1" x14ac:dyDescent="0.25">
      <c r="B45" s="173" t="s">
        <v>10</v>
      </c>
      <c r="C45" s="172">
        <f>+D45+E45</f>
        <v>13697</v>
      </c>
      <c r="D45" s="171">
        <v>11020</v>
      </c>
      <c r="E45" s="170">
        <v>2677</v>
      </c>
      <c r="H45" s="85"/>
    </row>
    <row r="46" spans="2:16" s="77" customFormat="1" ht="17.25" hidden="1" customHeight="1" x14ac:dyDescent="0.25">
      <c r="B46" s="173" t="s">
        <v>9</v>
      </c>
      <c r="C46" s="172">
        <f>+D46+E46</f>
        <v>0</v>
      </c>
      <c r="D46" s="171"/>
      <c r="E46" s="170"/>
      <c r="H46" s="85"/>
    </row>
    <row r="47" spans="2:16" s="77" customFormat="1" ht="17.25" hidden="1" customHeight="1" x14ac:dyDescent="0.25">
      <c r="B47" s="173" t="s">
        <v>8</v>
      </c>
      <c r="C47" s="172">
        <f>+D47+E47</f>
        <v>0</v>
      </c>
      <c r="D47" s="171"/>
      <c r="E47" s="170"/>
      <c r="H47" s="85"/>
    </row>
    <row r="48" spans="2:16" s="77" customFormat="1" ht="17.25" hidden="1" customHeight="1" x14ac:dyDescent="0.25">
      <c r="B48" s="173" t="s">
        <v>7</v>
      </c>
      <c r="C48" s="172">
        <f>+D48+E48</f>
        <v>0</v>
      </c>
      <c r="D48" s="171"/>
      <c r="E48" s="170"/>
      <c r="H48" s="85"/>
    </row>
    <row r="49" spans="2:16" s="77" customFormat="1" ht="17.25" hidden="1" customHeight="1" x14ac:dyDescent="0.25">
      <c r="B49" s="173" t="s">
        <v>6</v>
      </c>
      <c r="C49" s="172">
        <f>+D49+E49</f>
        <v>0</v>
      </c>
      <c r="D49" s="171"/>
      <c r="E49" s="170"/>
      <c r="H49" s="85"/>
    </row>
    <row r="50" spans="2:16" s="77" customFormat="1" ht="17.25" hidden="1" customHeight="1" x14ac:dyDescent="0.25">
      <c r="B50" s="173" t="s">
        <v>5</v>
      </c>
      <c r="C50" s="172">
        <f>+D50+E50</f>
        <v>0</v>
      </c>
      <c r="D50" s="171"/>
      <c r="E50" s="170"/>
      <c r="H50" s="85"/>
    </row>
    <row r="51" spans="2:16" s="77" customFormat="1" ht="17.25" hidden="1" customHeight="1" x14ac:dyDescent="0.25">
      <c r="B51" s="173" t="s">
        <v>4</v>
      </c>
      <c r="C51" s="172">
        <f>+D51+E51</f>
        <v>0</v>
      </c>
      <c r="D51" s="171"/>
      <c r="E51" s="170"/>
      <c r="H51" s="85"/>
    </row>
    <row r="52" spans="2:16" s="77" customFormat="1" ht="17.25" hidden="1" customHeight="1" x14ac:dyDescent="0.25">
      <c r="B52" s="173" t="s">
        <v>3</v>
      </c>
      <c r="C52" s="172">
        <f>+D52+E52</f>
        <v>0</v>
      </c>
      <c r="D52" s="171"/>
      <c r="E52" s="170"/>
      <c r="H52" s="85"/>
    </row>
    <row r="53" spans="2:16" s="77" customFormat="1" ht="17.25" hidden="1" customHeight="1" thickBot="1" x14ac:dyDescent="0.25">
      <c r="B53" s="173" t="s">
        <v>2</v>
      </c>
      <c r="C53" s="172">
        <f>+D53+E53</f>
        <v>0</v>
      </c>
      <c r="D53" s="171"/>
      <c r="E53" s="170"/>
      <c r="H53" s="85"/>
    </row>
    <row r="54" spans="2:16" s="77" customFormat="1" ht="15" customHeight="1" x14ac:dyDescent="0.2">
      <c r="B54" s="92" t="s">
        <v>1</v>
      </c>
      <c r="C54" s="91">
        <f>+SUM(C42:C53)</f>
        <v>56584</v>
      </c>
      <c r="D54" s="91">
        <f>+SUM(D42:D53)</f>
        <v>45580</v>
      </c>
      <c r="E54" s="91">
        <f>+SUM(E42:E53)</f>
        <v>11004</v>
      </c>
      <c r="H54" s="112"/>
      <c r="I54" s="112"/>
      <c r="J54" s="112"/>
      <c r="K54" s="112"/>
      <c r="L54" s="112"/>
      <c r="O54" s="111" t="s">
        <v>94</v>
      </c>
      <c r="P54" s="111" t="s">
        <v>93</v>
      </c>
    </row>
    <row r="55" spans="2:16" s="77" customFormat="1" ht="15" customHeight="1" x14ac:dyDescent="0.2">
      <c r="B55" s="169" t="s">
        <v>75</v>
      </c>
      <c r="C55" s="88">
        <v>1</v>
      </c>
      <c r="D55" s="88">
        <f>+D54/C54</f>
        <v>0.80552806447052172</v>
      </c>
      <c r="E55" s="88">
        <f>+E54/C54</f>
        <v>0.19447193552947831</v>
      </c>
      <c r="H55" s="71"/>
      <c r="I55" s="71"/>
      <c r="J55" s="71"/>
      <c r="K55" s="71"/>
      <c r="L55" s="71"/>
      <c r="O55" s="108">
        <f>+D55</f>
        <v>0.80552806447052172</v>
      </c>
      <c r="P55" s="108">
        <f>+E55</f>
        <v>0.19447193552947831</v>
      </c>
    </row>
    <row r="56" spans="2:16" s="77" customFormat="1" ht="15" customHeight="1" x14ac:dyDescent="0.2">
      <c r="E56" s="167"/>
      <c r="H56" s="71"/>
      <c r="I56" s="71"/>
      <c r="J56" s="71"/>
      <c r="K56" s="71"/>
      <c r="L56" s="71"/>
      <c r="O56" s="108"/>
      <c r="P56" s="108"/>
    </row>
    <row r="57" spans="2:16" s="77" customFormat="1" ht="15" customHeight="1" x14ac:dyDescent="0.2">
      <c r="E57" s="167"/>
      <c r="H57" s="71"/>
      <c r="I57" s="71"/>
      <c r="J57" s="71"/>
      <c r="K57" s="71"/>
      <c r="L57" s="71"/>
      <c r="O57" s="108"/>
      <c r="P57" s="108"/>
    </row>
    <row r="58" spans="2:16" s="77" customFormat="1" ht="15" customHeight="1" x14ac:dyDescent="0.2">
      <c r="E58" s="167"/>
      <c r="H58" s="71"/>
      <c r="I58" s="71"/>
      <c r="J58" s="71"/>
      <c r="K58" s="71"/>
      <c r="L58" s="71"/>
      <c r="O58" s="108"/>
      <c r="P58" s="108"/>
    </row>
    <row r="59" spans="2:16" s="77" customFormat="1" ht="15" customHeight="1" x14ac:dyDescent="0.2">
      <c r="E59" s="167"/>
      <c r="H59" s="71"/>
      <c r="I59" s="71"/>
      <c r="J59" s="71"/>
      <c r="K59" s="71"/>
      <c r="L59" s="71"/>
      <c r="O59" s="108"/>
      <c r="P59" s="108"/>
    </row>
    <row r="60" spans="2:16" s="77" customFormat="1" ht="15" customHeight="1" x14ac:dyDescent="0.2">
      <c r="E60" s="167"/>
      <c r="H60" s="71"/>
      <c r="I60" s="71"/>
      <c r="J60" s="71"/>
      <c r="K60" s="71"/>
      <c r="L60" s="71"/>
      <c r="O60" s="108"/>
      <c r="P60" s="108"/>
    </row>
    <row r="61" spans="2:16" s="77" customFormat="1" ht="15" customHeight="1" x14ac:dyDescent="0.2">
      <c r="E61" s="167"/>
      <c r="H61" s="71"/>
      <c r="I61" s="71"/>
      <c r="J61" s="71"/>
      <c r="K61" s="71"/>
      <c r="L61" s="71"/>
      <c r="O61" s="108"/>
      <c r="P61" s="108"/>
    </row>
    <row r="62" spans="2:16" s="77" customFormat="1" ht="15" customHeight="1" x14ac:dyDescent="0.2">
      <c r="E62" s="167"/>
      <c r="H62" s="71"/>
      <c r="I62" s="71"/>
      <c r="J62" s="71"/>
      <c r="K62" s="71"/>
      <c r="L62" s="71"/>
      <c r="O62" s="108"/>
      <c r="P62" s="108"/>
    </row>
    <row r="63" spans="2:16" s="77" customFormat="1" ht="15" customHeight="1" x14ac:dyDescent="0.2">
      <c r="E63" s="167"/>
      <c r="H63" s="71"/>
      <c r="I63" s="71"/>
      <c r="J63" s="71"/>
      <c r="K63" s="71"/>
      <c r="L63" s="71"/>
      <c r="O63" s="108"/>
      <c r="P63" s="108"/>
    </row>
    <row r="64" spans="2:16" s="77" customFormat="1" ht="15" customHeight="1" x14ac:dyDescent="0.2">
      <c r="B64" s="168"/>
      <c r="C64" s="167"/>
      <c r="D64" s="167"/>
      <c r="E64" s="167"/>
      <c r="H64" s="71"/>
      <c r="I64" s="71"/>
      <c r="J64" s="71"/>
      <c r="K64" s="71"/>
      <c r="L64" s="71"/>
    </row>
    <row r="65" spans="2:16" s="77" customFormat="1" ht="8.25" customHeight="1" x14ac:dyDescent="0.2">
      <c r="B65" s="135"/>
      <c r="C65" s="166"/>
      <c r="D65" s="68"/>
      <c r="E65" s="68"/>
      <c r="F65" s="68"/>
      <c r="G65" s="68"/>
      <c r="H65" s="68"/>
      <c r="I65" s="68"/>
      <c r="J65" s="68"/>
      <c r="K65" s="93"/>
      <c r="L65" s="93"/>
    </row>
    <row r="66" spans="2:16" s="77" customFormat="1" ht="15" customHeight="1" x14ac:dyDescent="0.2">
      <c r="B66" s="73"/>
      <c r="C66" s="73"/>
      <c r="D66" s="73"/>
      <c r="E66" s="73"/>
      <c r="F66" s="73"/>
      <c r="G66" s="68"/>
      <c r="H66" s="68"/>
      <c r="I66" s="68"/>
      <c r="J66" s="68"/>
      <c r="K66" s="93"/>
      <c r="L66" s="93"/>
    </row>
    <row r="67" spans="2:16" s="77" customFormat="1" ht="23.25" customHeight="1" x14ac:dyDescent="0.2">
      <c r="B67" s="105" t="s">
        <v>15</v>
      </c>
      <c r="C67" s="105" t="s">
        <v>1</v>
      </c>
      <c r="D67" s="165" t="s">
        <v>92</v>
      </c>
      <c r="E67" s="165" t="s">
        <v>91</v>
      </c>
      <c r="F67" s="165" t="s">
        <v>90</v>
      </c>
      <c r="G67" s="165" t="s">
        <v>89</v>
      </c>
      <c r="H67" s="165" t="s">
        <v>88</v>
      </c>
      <c r="I67" s="165" t="s">
        <v>85</v>
      </c>
      <c r="J67" s="165" t="s">
        <v>87</v>
      </c>
      <c r="K67" s="164" t="s">
        <v>83</v>
      </c>
      <c r="M67" s="134" t="s">
        <v>118</v>
      </c>
      <c r="N67" s="134" t="s">
        <v>85</v>
      </c>
      <c r="O67" s="134" t="s">
        <v>84</v>
      </c>
      <c r="P67" s="134" t="s">
        <v>83</v>
      </c>
    </row>
    <row r="68" spans="2:16" s="77" customFormat="1" ht="18.75" customHeight="1" x14ac:dyDescent="0.2">
      <c r="B68" s="105"/>
      <c r="C68" s="105"/>
      <c r="D68" s="106" t="s">
        <v>82</v>
      </c>
      <c r="E68" s="106" t="s">
        <v>81</v>
      </c>
      <c r="F68" s="106" t="s">
        <v>80</v>
      </c>
      <c r="G68" s="106" t="s">
        <v>79</v>
      </c>
      <c r="H68" s="106" t="s">
        <v>78</v>
      </c>
      <c r="I68" s="106" t="s">
        <v>77</v>
      </c>
      <c r="J68" s="106" t="s">
        <v>76</v>
      </c>
      <c r="K68" s="164"/>
      <c r="M68" s="130">
        <f>D81+E81+F81+G81</f>
        <v>1179</v>
      </c>
      <c r="N68" s="130">
        <f>H81+I81</f>
        <v>34799</v>
      </c>
      <c r="O68" s="130">
        <f>J81</f>
        <v>3134</v>
      </c>
      <c r="P68" s="130">
        <f>K81</f>
        <v>17472</v>
      </c>
    </row>
    <row r="69" spans="2:16" s="77" customFormat="1" ht="19.5" customHeight="1" x14ac:dyDescent="0.2">
      <c r="B69" s="70" t="s">
        <v>13</v>
      </c>
      <c r="C69" s="103">
        <f>+SUM(D69:K69)</f>
        <v>13758</v>
      </c>
      <c r="D69" s="102">
        <v>0</v>
      </c>
      <c r="E69" s="101">
        <v>24</v>
      </c>
      <c r="F69" s="101">
        <v>71</v>
      </c>
      <c r="G69" s="101">
        <v>171</v>
      </c>
      <c r="H69" s="101">
        <v>1774</v>
      </c>
      <c r="I69" s="101">
        <v>6792</v>
      </c>
      <c r="J69" s="101">
        <v>828</v>
      </c>
      <c r="K69" s="101">
        <v>4098</v>
      </c>
    </row>
    <row r="70" spans="2:16" s="77" customFormat="1" ht="19.5" customHeight="1" x14ac:dyDescent="0.2">
      <c r="B70" s="62" t="s">
        <v>12</v>
      </c>
      <c r="C70" s="100">
        <f>+SUM(D70:K70)</f>
        <v>13550</v>
      </c>
      <c r="D70" s="99">
        <v>0</v>
      </c>
      <c r="E70" s="98">
        <v>26</v>
      </c>
      <c r="F70" s="98">
        <v>79</v>
      </c>
      <c r="G70" s="98">
        <v>179</v>
      </c>
      <c r="H70" s="98">
        <v>1687</v>
      </c>
      <c r="I70" s="98">
        <v>6654</v>
      </c>
      <c r="J70" s="98">
        <v>757</v>
      </c>
      <c r="K70" s="98">
        <v>4168</v>
      </c>
    </row>
    <row r="71" spans="2:16" s="77" customFormat="1" ht="19.5" customHeight="1" x14ac:dyDescent="0.2">
      <c r="B71" s="62" t="s">
        <v>11</v>
      </c>
      <c r="C71" s="100">
        <f>+SUM(D71:K71)</f>
        <v>15579</v>
      </c>
      <c r="D71" s="99">
        <v>0</v>
      </c>
      <c r="E71" s="98">
        <v>23</v>
      </c>
      <c r="F71" s="98">
        <v>63</v>
      </c>
      <c r="G71" s="98">
        <v>183</v>
      </c>
      <c r="H71" s="98">
        <v>1874</v>
      </c>
      <c r="I71" s="98">
        <v>7616</v>
      </c>
      <c r="J71" s="98">
        <v>864</v>
      </c>
      <c r="K71" s="98">
        <v>4956</v>
      </c>
      <c r="M71" s="93"/>
    </row>
    <row r="72" spans="2:16" s="77" customFormat="1" ht="19.5" customHeight="1" thickBot="1" x14ac:dyDescent="0.25">
      <c r="B72" s="62" t="s">
        <v>10</v>
      </c>
      <c r="C72" s="100">
        <f>+SUM(D72:K72)</f>
        <v>13697</v>
      </c>
      <c r="D72" s="99">
        <v>0</v>
      </c>
      <c r="E72" s="98">
        <v>28</v>
      </c>
      <c r="F72" s="98">
        <v>102</v>
      </c>
      <c r="G72" s="98">
        <v>230</v>
      </c>
      <c r="H72" s="98">
        <v>1760</v>
      </c>
      <c r="I72" s="98">
        <v>6642</v>
      </c>
      <c r="J72" s="98">
        <v>685</v>
      </c>
      <c r="K72" s="98">
        <v>4250</v>
      </c>
      <c r="M72" s="93"/>
    </row>
    <row r="73" spans="2:16" s="77" customFormat="1" ht="19.5" hidden="1" customHeight="1" x14ac:dyDescent="0.25">
      <c r="B73" s="62" t="s">
        <v>9</v>
      </c>
      <c r="C73" s="100">
        <f>+SUM(D73:K73)</f>
        <v>0</v>
      </c>
      <c r="D73" s="99"/>
      <c r="E73" s="98"/>
      <c r="F73" s="98"/>
      <c r="G73" s="98"/>
      <c r="H73" s="98"/>
      <c r="I73" s="98"/>
      <c r="J73" s="98"/>
      <c r="K73" s="98"/>
      <c r="M73" s="93"/>
    </row>
    <row r="74" spans="2:16" s="77" customFormat="1" ht="19.5" hidden="1" customHeight="1" x14ac:dyDescent="0.25">
      <c r="B74" s="62" t="s">
        <v>8</v>
      </c>
      <c r="C74" s="100">
        <f>+SUM(D74:K74)</f>
        <v>0</v>
      </c>
      <c r="D74" s="99"/>
      <c r="E74" s="98"/>
      <c r="F74" s="98"/>
      <c r="G74" s="98"/>
      <c r="H74" s="98"/>
      <c r="I74" s="98"/>
      <c r="J74" s="98"/>
      <c r="K74" s="98"/>
      <c r="M74" s="93"/>
    </row>
    <row r="75" spans="2:16" s="77" customFormat="1" ht="19.5" hidden="1" customHeight="1" x14ac:dyDescent="0.25">
      <c r="B75" s="62" t="s">
        <v>7</v>
      </c>
      <c r="C75" s="100">
        <f>+SUM(D75:K75)</f>
        <v>0</v>
      </c>
      <c r="D75" s="99"/>
      <c r="E75" s="98"/>
      <c r="F75" s="98"/>
      <c r="G75" s="98"/>
      <c r="H75" s="98"/>
      <c r="I75" s="98"/>
      <c r="J75" s="98"/>
      <c r="K75" s="98"/>
      <c r="M75" s="93"/>
    </row>
    <row r="76" spans="2:16" s="77" customFormat="1" ht="19.5" hidden="1" customHeight="1" x14ac:dyDescent="0.25">
      <c r="B76" s="62" t="s">
        <v>6</v>
      </c>
      <c r="C76" s="100">
        <f>+SUM(D76:K76)</f>
        <v>0</v>
      </c>
      <c r="D76" s="99"/>
      <c r="E76" s="98"/>
      <c r="F76" s="98"/>
      <c r="G76" s="98"/>
      <c r="H76" s="98"/>
      <c r="I76" s="98"/>
      <c r="J76" s="98"/>
      <c r="K76" s="98"/>
      <c r="M76" s="93"/>
    </row>
    <row r="77" spans="2:16" s="77" customFormat="1" ht="19.5" hidden="1" customHeight="1" x14ac:dyDescent="0.25">
      <c r="B77" s="62" t="s">
        <v>5</v>
      </c>
      <c r="C77" s="100">
        <f>+SUM(D77:K77)</f>
        <v>0</v>
      </c>
      <c r="D77" s="99"/>
      <c r="E77" s="98"/>
      <c r="F77" s="98"/>
      <c r="G77" s="98"/>
      <c r="H77" s="98"/>
      <c r="I77" s="98"/>
      <c r="J77" s="98"/>
      <c r="K77" s="98"/>
      <c r="M77" s="93"/>
    </row>
    <row r="78" spans="2:16" s="77" customFormat="1" ht="19.5" hidden="1" customHeight="1" x14ac:dyDescent="0.25">
      <c r="B78" s="62" t="s">
        <v>4</v>
      </c>
      <c r="C78" s="100">
        <f>+SUM(D78:K78)</f>
        <v>0</v>
      </c>
      <c r="D78" s="99"/>
      <c r="E78" s="98"/>
      <c r="F78" s="98"/>
      <c r="G78" s="98"/>
      <c r="H78" s="98"/>
      <c r="I78" s="98"/>
      <c r="J78" s="98"/>
      <c r="K78" s="98"/>
      <c r="M78" s="93"/>
    </row>
    <row r="79" spans="2:16" s="77" customFormat="1" ht="19.5" hidden="1" customHeight="1" x14ac:dyDescent="0.25">
      <c r="B79" s="62" t="s">
        <v>3</v>
      </c>
      <c r="C79" s="100">
        <f>+SUM(D79:K79)</f>
        <v>0</v>
      </c>
      <c r="D79" s="99"/>
      <c r="E79" s="98"/>
      <c r="F79" s="98"/>
      <c r="G79" s="98"/>
      <c r="H79" s="98"/>
      <c r="I79" s="98"/>
      <c r="J79" s="98"/>
      <c r="K79" s="98"/>
      <c r="M79" s="93"/>
    </row>
    <row r="80" spans="2:16" s="77" customFormat="1" ht="19.5" hidden="1" customHeight="1" thickBot="1" x14ac:dyDescent="0.25">
      <c r="B80" s="62" t="s">
        <v>2</v>
      </c>
      <c r="C80" s="100">
        <f>+SUM(D80:K80)</f>
        <v>0</v>
      </c>
      <c r="D80" s="99"/>
      <c r="E80" s="98"/>
      <c r="F80" s="98"/>
      <c r="G80" s="98"/>
      <c r="H80" s="98"/>
      <c r="I80" s="98"/>
      <c r="J80" s="98"/>
      <c r="K80" s="98"/>
      <c r="M80" s="93"/>
    </row>
    <row r="81" spans="2:16" s="77" customFormat="1" ht="19.5" customHeight="1" x14ac:dyDescent="0.2">
      <c r="B81" s="163" t="s">
        <v>1</v>
      </c>
      <c r="C81" s="162">
        <f>+SUM(C69:C80)</f>
        <v>56584</v>
      </c>
      <c r="D81" s="162">
        <f>+SUM(D69:D80)</f>
        <v>0</v>
      </c>
      <c r="E81" s="162">
        <f>+SUM(E69:E80)</f>
        <v>101</v>
      </c>
      <c r="F81" s="162">
        <f>+SUM(F69:F80)</f>
        <v>315</v>
      </c>
      <c r="G81" s="162">
        <f>+SUM(G69:G80)</f>
        <v>763</v>
      </c>
      <c r="H81" s="162">
        <f>+SUM(H69:H80)</f>
        <v>7095</v>
      </c>
      <c r="I81" s="162">
        <f>+SUM(I69:I80)</f>
        <v>27704</v>
      </c>
      <c r="J81" s="162">
        <f>+SUM(J69:J80)</f>
        <v>3134</v>
      </c>
      <c r="K81" s="162">
        <f>+SUM(K69:K80)</f>
        <v>17472</v>
      </c>
      <c r="M81" s="51"/>
      <c r="O81" s="76"/>
      <c r="P81" s="75"/>
    </row>
    <row r="82" spans="2:16" s="77" customFormat="1" ht="19.5" customHeight="1" x14ac:dyDescent="0.2">
      <c r="B82" s="90" t="s">
        <v>75</v>
      </c>
      <c r="C82" s="89">
        <f>+C81/$C$81</f>
        <v>1</v>
      </c>
      <c r="D82" s="88">
        <f>+D81/$C$81</f>
        <v>0</v>
      </c>
      <c r="E82" s="88">
        <f>+E81/$C$81</f>
        <v>1.7849568782694755E-3</v>
      </c>
      <c r="F82" s="88">
        <f>+F81/$C$81</f>
        <v>5.5669447193552948E-3</v>
      </c>
      <c r="G82" s="88">
        <f>+G81/$C$81</f>
        <v>1.3484377209105048E-2</v>
      </c>
      <c r="H82" s="88">
        <f>+H81/$C$81</f>
        <v>0.12538880248833592</v>
      </c>
      <c r="I82" s="88">
        <f>+I81/$C$81</f>
        <v>0.48960836985720346</v>
      </c>
      <c r="J82" s="88">
        <f>+J81/$C$81</f>
        <v>5.5386681747490459E-2</v>
      </c>
      <c r="K82" s="88">
        <f>+K81/$C$81</f>
        <v>0.30877986710024036</v>
      </c>
      <c r="M82" s="78"/>
      <c r="O82" s="76"/>
      <c r="P82" s="75"/>
    </row>
    <row r="83" spans="2:16" s="77" customFormat="1" ht="15" customHeight="1" x14ac:dyDescent="0.2">
      <c r="B83" s="83"/>
      <c r="C83" s="134"/>
      <c r="H83" s="134"/>
      <c r="I83" s="134"/>
      <c r="J83" s="80"/>
      <c r="K83" s="80"/>
      <c r="L83" s="129"/>
    </row>
    <row r="84" spans="2:16" s="77" customFormat="1" ht="15" customHeight="1" x14ac:dyDescent="0.2">
      <c r="B84" s="83"/>
      <c r="C84" s="134"/>
      <c r="H84" s="130"/>
      <c r="I84" s="130"/>
      <c r="J84" s="161"/>
      <c r="K84" s="161"/>
      <c r="L84" s="129"/>
    </row>
    <row r="85" spans="2:16" s="77" customFormat="1" ht="15" customHeight="1" x14ac:dyDescent="0.2">
      <c r="B85" s="79"/>
      <c r="C85" s="80"/>
      <c r="D85" s="161"/>
      <c r="E85" s="161"/>
      <c r="F85" s="161"/>
      <c r="G85" s="161"/>
      <c r="H85" s="161"/>
      <c r="I85" s="161"/>
      <c r="J85" s="161"/>
      <c r="K85" s="161"/>
      <c r="L85" s="129"/>
      <c r="M85" s="78"/>
      <c r="N85" s="129"/>
      <c r="O85" s="76"/>
      <c r="P85" s="75"/>
    </row>
    <row r="86" spans="2:16" s="77" customFormat="1" ht="15" customHeight="1" x14ac:dyDescent="0.2">
      <c r="B86" s="79"/>
      <c r="C86" s="78"/>
      <c r="D86" s="78"/>
      <c r="E86" s="78"/>
      <c r="F86" s="78"/>
      <c r="G86" s="78"/>
      <c r="H86" s="78"/>
      <c r="I86" s="78"/>
      <c r="J86" s="78"/>
      <c r="K86" s="78"/>
      <c r="M86" s="78"/>
      <c r="O86" s="76"/>
      <c r="P86" s="75"/>
    </row>
    <row r="87" spans="2:16" s="77" customFormat="1" ht="26.25" customHeight="1" x14ac:dyDescent="0.2">
      <c r="C87" s="125"/>
      <c r="D87" s="125"/>
      <c r="E87" s="125"/>
      <c r="F87" s="125"/>
      <c r="N87" s="76"/>
      <c r="O87" s="75"/>
      <c r="P87" s="133"/>
    </row>
    <row r="88" spans="2:16" s="77" customFormat="1" ht="24" customHeight="1" x14ac:dyDescent="0.2">
      <c r="B88" s="72" t="s">
        <v>117</v>
      </c>
      <c r="C88" s="72"/>
      <c r="D88" s="72" t="s">
        <v>1</v>
      </c>
      <c r="E88" s="72" t="s">
        <v>75</v>
      </c>
      <c r="F88" s="73"/>
      <c r="N88" s="76"/>
      <c r="O88" s="75"/>
      <c r="P88" s="133"/>
    </row>
    <row r="89" spans="2:16" s="77" customFormat="1" ht="15" customHeight="1" x14ac:dyDescent="0.2">
      <c r="B89" s="160" t="s">
        <v>116</v>
      </c>
      <c r="C89" s="159"/>
      <c r="D89" s="158">
        <v>23209</v>
      </c>
      <c r="E89" s="157">
        <f>+D89/$D$95</f>
        <v>0.41016895235402234</v>
      </c>
      <c r="O89" s="75"/>
      <c r="P89" s="133"/>
    </row>
    <row r="90" spans="2:16" s="77" customFormat="1" ht="15" customHeight="1" x14ac:dyDescent="0.25">
      <c r="B90" s="156" t="s">
        <v>115</v>
      </c>
      <c r="C90" s="155"/>
      <c r="D90" s="154">
        <v>12030</v>
      </c>
      <c r="E90" s="153">
        <f>+D90/$D$95</f>
        <v>0.21260426975823554</v>
      </c>
      <c r="F90"/>
      <c r="G90" s="144"/>
      <c r="N90" s="76"/>
      <c r="O90" s="143"/>
      <c r="P90" s="133"/>
    </row>
    <row r="91" spans="2:16" s="77" customFormat="1" ht="15" customHeight="1" x14ac:dyDescent="0.25">
      <c r="B91" s="156" t="s">
        <v>114</v>
      </c>
      <c r="C91" s="155"/>
      <c r="D91" s="154">
        <v>10694</v>
      </c>
      <c r="E91" s="153">
        <f>+D91/$D$95</f>
        <v>0.18899335501201753</v>
      </c>
      <c r="F91"/>
      <c r="G91" s="144"/>
      <c r="N91" s="76"/>
      <c r="O91" s="143"/>
      <c r="P91" s="133"/>
    </row>
    <row r="92" spans="2:16" s="77" customFormat="1" ht="15" customHeight="1" x14ac:dyDescent="0.25">
      <c r="B92" s="156" t="s">
        <v>113</v>
      </c>
      <c r="C92" s="155"/>
      <c r="D92" s="154">
        <v>7212</v>
      </c>
      <c r="E92" s="153">
        <f>+D92/$D$95</f>
        <v>0.12745652481266789</v>
      </c>
      <c r="F92"/>
      <c r="G92" s="144"/>
      <c r="N92" s="76"/>
      <c r="O92" s="143"/>
      <c r="P92" s="133"/>
    </row>
    <row r="93" spans="2:16" s="77" customFormat="1" ht="15" customHeight="1" x14ac:dyDescent="0.25">
      <c r="B93" s="156" t="s">
        <v>112</v>
      </c>
      <c r="C93" s="155"/>
      <c r="D93" s="154">
        <v>3331</v>
      </c>
      <c r="E93" s="153">
        <f>+D93/$D$95</f>
        <v>5.886823130213488E-2</v>
      </c>
      <c r="F93"/>
      <c r="G93" s="144"/>
      <c r="N93" s="76"/>
      <c r="O93" s="143"/>
      <c r="P93" s="133"/>
    </row>
    <row r="94" spans="2:16" s="77" customFormat="1" ht="15" customHeight="1" thickBot="1" x14ac:dyDescent="0.3">
      <c r="B94" s="152" t="s">
        <v>111</v>
      </c>
      <c r="C94" s="151"/>
      <c r="D94" s="150">
        <v>108</v>
      </c>
      <c r="E94" s="149">
        <f>+D94/$D$95</f>
        <v>1.9086667609218154E-3</v>
      </c>
      <c r="F94"/>
      <c r="G94" s="144"/>
      <c r="N94" s="76"/>
      <c r="O94" s="143"/>
      <c r="P94" s="148"/>
    </row>
    <row r="95" spans="2:16" s="77" customFormat="1" ht="15" customHeight="1" x14ac:dyDescent="0.25">
      <c r="B95" s="147" t="s">
        <v>1</v>
      </c>
      <c r="C95" s="147"/>
      <c r="D95" s="55">
        <f>+SUM(D89:D94)</f>
        <v>56584</v>
      </c>
      <c r="E95" s="146">
        <v>1</v>
      </c>
      <c r="F95" s="145"/>
      <c r="G95" s="144"/>
      <c r="N95" s="76"/>
      <c r="O95" s="143"/>
    </row>
    <row r="96" spans="2:16" s="141" customFormat="1" ht="4.5" customHeight="1" x14ac:dyDescent="0.2">
      <c r="C96" s="142"/>
      <c r="D96" s="142"/>
      <c r="E96" s="142"/>
      <c r="F96" s="142"/>
    </row>
    <row r="97" spans="2:16" s="141" customFormat="1" ht="15.75" customHeight="1" x14ac:dyDescent="0.2">
      <c r="C97" s="142"/>
      <c r="D97" s="142"/>
      <c r="E97" s="142"/>
      <c r="F97" s="142"/>
    </row>
    <row r="98" spans="2:16" s="77" customFormat="1" ht="18" customHeight="1" x14ac:dyDescent="0.25">
      <c r="B98" s="140"/>
      <c r="C98" s="139"/>
      <c r="D98" s="139"/>
      <c r="E98" s="139"/>
      <c r="F98" s="139"/>
      <c r="G98" s="139"/>
      <c r="H98" s="139"/>
      <c r="I98" s="139"/>
      <c r="J98" s="139"/>
      <c r="K98" s="138"/>
      <c r="L98" s="138"/>
      <c r="M98" s="138"/>
      <c r="N98" s="138"/>
      <c r="O98" s="138"/>
      <c r="P98" s="138"/>
    </row>
    <row r="99" spans="2:16" s="77" customFormat="1" ht="8.25" customHeight="1" x14ac:dyDescent="0.2">
      <c r="B99" s="118"/>
      <c r="C99" s="119"/>
      <c r="D99" s="119"/>
      <c r="E99" s="119"/>
      <c r="F99" s="119"/>
      <c r="G99" s="118"/>
      <c r="H99" s="118"/>
      <c r="I99" s="118"/>
      <c r="J99" s="118"/>
      <c r="K99" s="118"/>
      <c r="L99" s="118"/>
      <c r="M99" s="118"/>
      <c r="N99" s="118"/>
      <c r="O99" s="118"/>
      <c r="P99" s="118"/>
    </row>
    <row r="100" spans="2:16" s="77" customFormat="1" ht="15.75" customHeight="1" x14ac:dyDescent="0.2">
      <c r="B100" s="118"/>
      <c r="C100" s="119"/>
      <c r="D100" s="119"/>
      <c r="E100" s="119"/>
      <c r="F100" s="119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</row>
    <row r="101" spans="2:16" s="77" customFormat="1" ht="33.75" customHeight="1" x14ac:dyDescent="0.2">
      <c r="B101" s="137"/>
      <c r="C101" s="137"/>
      <c r="D101" s="137"/>
      <c r="E101" s="137"/>
      <c r="F101" s="137"/>
      <c r="G101" s="117"/>
      <c r="H101" s="117"/>
      <c r="I101" s="116"/>
      <c r="J101" s="116"/>
    </row>
    <row r="102" spans="2:16" s="77" customFormat="1" ht="15" customHeight="1" x14ac:dyDescent="0.2">
      <c r="B102" s="72" t="s">
        <v>15</v>
      </c>
      <c r="C102" s="72" t="s">
        <v>1</v>
      </c>
      <c r="D102" s="72" t="s">
        <v>94</v>
      </c>
      <c r="E102" s="72" t="s">
        <v>93</v>
      </c>
      <c r="G102" s="71"/>
      <c r="H102" s="71"/>
    </row>
    <row r="103" spans="2:16" s="77" customFormat="1" ht="17.25" customHeight="1" x14ac:dyDescent="0.2">
      <c r="B103" s="70" t="s">
        <v>13</v>
      </c>
      <c r="C103" s="103">
        <f>+D103+E103</f>
        <v>13758</v>
      </c>
      <c r="D103" s="102">
        <v>9858</v>
      </c>
      <c r="E103" s="101">
        <v>3900</v>
      </c>
      <c r="G103" s="93"/>
      <c r="H103" s="85"/>
    </row>
    <row r="104" spans="2:16" s="77" customFormat="1" ht="17.25" customHeight="1" x14ac:dyDescent="0.2">
      <c r="B104" s="62" t="s">
        <v>12</v>
      </c>
      <c r="C104" s="103">
        <f>+D104+E104</f>
        <v>13550</v>
      </c>
      <c r="D104" s="99">
        <v>9650</v>
      </c>
      <c r="E104" s="98">
        <v>3900</v>
      </c>
      <c r="G104" s="93"/>
      <c r="H104" s="85"/>
    </row>
    <row r="105" spans="2:16" s="77" customFormat="1" ht="17.25" customHeight="1" x14ac:dyDescent="0.2">
      <c r="B105" s="70" t="s">
        <v>11</v>
      </c>
      <c r="C105" s="103">
        <f>+D105+E105</f>
        <v>15579</v>
      </c>
      <c r="D105" s="99">
        <v>10947</v>
      </c>
      <c r="E105" s="98">
        <v>4632</v>
      </c>
      <c r="G105" s="93"/>
      <c r="H105" s="85"/>
    </row>
    <row r="106" spans="2:16" s="77" customFormat="1" ht="17.25" customHeight="1" thickBot="1" x14ac:dyDescent="0.25">
      <c r="B106" s="62" t="s">
        <v>10</v>
      </c>
      <c r="C106" s="103">
        <f>+D106+E106</f>
        <v>13697</v>
      </c>
      <c r="D106" s="99">
        <v>9684</v>
      </c>
      <c r="E106" s="98">
        <v>4013</v>
      </c>
      <c r="G106" s="93"/>
      <c r="H106" s="85"/>
    </row>
    <row r="107" spans="2:16" s="77" customFormat="1" ht="17.25" hidden="1" customHeight="1" x14ac:dyDescent="0.25">
      <c r="B107" s="70" t="s">
        <v>9</v>
      </c>
      <c r="C107" s="103">
        <f>+D107+E107</f>
        <v>0</v>
      </c>
      <c r="D107" s="99"/>
      <c r="E107" s="98"/>
      <c r="G107" s="93"/>
      <c r="H107" s="85"/>
    </row>
    <row r="108" spans="2:16" s="77" customFormat="1" ht="17.25" hidden="1" customHeight="1" x14ac:dyDescent="0.25">
      <c r="B108" s="62" t="s">
        <v>8</v>
      </c>
      <c r="C108" s="103">
        <f>+D108+E108</f>
        <v>0</v>
      </c>
      <c r="D108" s="99"/>
      <c r="E108" s="98"/>
      <c r="G108" s="93"/>
      <c r="H108" s="85"/>
    </row>
    <row r="109" spans="2:16" s="77" customFormat="1" ht="17.25" hidden="1" customHeight="1" x14ac:dyDescent="0.25">
      <c r="B109" s="70" t="s">
        <v>7</v>
      </c>
      <c r="C109" s="103">
        <f>+D109+E109</f>
        <v>0</v>
      </c>
      <c r="D109" s="99"/>
      <c r="E109" s="98"/>
      <c r="G109" s="93"/>
      <c r="H109" s="85"/>
    </row>
    <row r="110" spans="2:16" s="77" customFormat="1" ht="17.25" hidden="1" customHeight="1" x14ac:dyDescent="0.25">
      <c r="B110" s="62" t="s">
        <v>6</v>
      </c>
      <c r="C110" s="103">
        <f>+D110+E110</f>
        <v>0</v>
      </c>
      <c r="D110" s="99"/>
      <c r="E110" s="98"/>
      <c r="G110" s="93"/>
      <c r="H110" s="85"/>
    </row>
    <row r="111" spans="2:16" s="77" customFormat="1" ht="17.25" hidden="1" customHeight="1" x14ac:dyDescent="0.25">
      <c r="B111" s="70" t="s">
        <v>5</v>
      </c>
      <c r="C111" s="103">
        <f>+D111+E111</f>
        <v>0</v>
      </c>
      <c r="D111" s="99"/>
      <c r="E111" s="98"/>
      <c r="G111" s="93"/>
      <c r="H111" s="85"/>
    </row>
    <row r="112" spans="2:16" s="77" customFormat="1" ht="17.25" hidden="1" customHeight="1" x14ac:dyDescent="0.25">
      <c r="B112" s="70" t="s">
        <v>4</v>
      </c>
      <c r="C112" s="103">
        <f>+D112+E112</f>
        <v>0</v>
      </c>
      <c r="D112" s="99"/>
      <c r="E112" s="98"/>
      <c r="G112" s="93"/>
      <c r="H112" s="85"/>
    </row>
    <row r="113" spans="2:16" s="77" customFormat="1" ht="17.25" hidden="1" customHeight="1" x14ac:dyDescent="0.25">
      <c r="B113" s="70" t="s">
        <v>3</v>
      </c>
      <c r="C113" s="103">
        <f>+D113+E113</f>
        <v>0</v>
      </c>
      <c r="D113" s="99"/>
      <c r="E113" s="98"/>
      <c r="G113" s="93"/>
      <c r="H113" s="85"/>
    </row>
    <row r="114" spans="2:16" s="77" customFormat="1" ht="17.25" hidden="1" customHeight="1" thickBot="1" x14ac:dyDescent="0.25">
      <c r="B114" s="70" t="s">
        <v>2</v>
      </c>
      <c r="C114" s="103">
        <f>+D114+E114</f>
        <v>0</v>
      </c>
      <c r="D114" s="99"/>
      <c r="E114" s="98"/>
      <c r="G114" s="93"/>
      <c r="H114" s="85"/>
    </row>
    <row r="115" spans="2:16" s="77" customFormat="1" ht="17.25" customHeight="1" x14ac:dyDescent="0.2">
      <c r="B115" s="92" t="s">
        <v>1</v>
      </c>
      <c r="C115" s="91">
        <f>+SUM(C103:C114)</f>
        <v>56584</v>
      </c>
      <c r="D115" s="91">
        <f>+SUM(D103:D114)</f>
        <v>40139</v>
      </c>
      <c r="E115" s="91">
        <f>+SUM(E103:E114)</f>
        <v>16445</v>
      </c>
      <c r="G115" s="136"/>
      <c r="H115" s="112"/>
      <c r="I115" s="112"/>
      <c r="J115" s="112"/>
      <c r="K115" s="112"/>
      <c r="L115" s="112"/>
    </row>
    <row r="116" spans="2:16" s="77" customFormat="1" ht="17.25" customHeight="1" x14ac:dyDescent="0.2">
      <c r="B116" s="90" t="s">
        <v>75</v>
      </c>
      <c r="C116" s="89">
        <v>1</v>
      </c>
      <c r="D116" s="88">
        <f>+D115/C115</f>
        <v>0.70937013996889575</v>
      </c>
      <c r="E116" s="88">
        <f>+E115/C115</f>
        <v>0.29062986003110419</v>
      </c>
      <c r="G116" s="71"/>
      <c r="H116" s="71"/>
      <c r="I116" s="71"/>
      <c r="J116" s="71"/>
      <c r="K116" s="71"/>
      <c r="L116" s="71"/>
      <c r="O116" s="111" t="s">
        <v>94</v>
      </c>
      <c r="P116" s="111" t="s">
        <v>93</v>
      </c>
    </row>
    <row r="117" spans="2:16" s="77" customFormat="1" ht="15" customHeight="1" x14ac:dyDescent="0.2">
      <c r="B117" s="86"/>
      <c r="C117" s="86"/>
      <c r="D117" s="86"/>
      <c r="E117" s="86"/>
      <c r="G117" s="71"/>
      <c r="H117" s="71"/>
      <c r="I117" s="71"/>
      <c r="J117" s="71"/>
      <c r="K117" s="71"/>
      <c r="L117" s="71"/>
      <c r="O117" s="108">
        <f>+D116</f>
        <v>0.70937013996889575</v>
      </c>
      <c r="P117" s="108">
        <f>+E116</f>
        <v>0.29062986003110419</v>
      </c>
    </row>
    <row r="118" spans="2:16" s="77" customFormat="1" ht="15" customHeight="1" x14ac:dyDescent="0.2">
      <c r="B118" s="86"/>
      <c r="C118" s="86"/>
      <c r="D118" s="86"/>
      <c r="E118" s="86"/>
      <c r="G118" s="71"/>
      <c r="H118" s="71"/>
      <c r="I118" s="71"/>
      <c r="J118" s="71"/>
      <c r="K118" s="71"/>
      <c r="L118" s="71"/>
      <c r="O118" s="111"/>
      <c r="P118" s="111"/>
    </row>
    <row r="119" spans="2:16" s="77" customFormat="1" ht="15" customHeight="1" x14ac:dyDescent="0.2">
      <c r="B119" s="86"/>
      <c r="C119" s="86"/>
      <c r="D119" s="86"/>
      <c r="E119" s="86"/>
      <c r="G119" s="71"/>
      <c r="H119" s="71"/>
      <c r="I119" s="71"/>
      <c r="J119" s="71"/>
      <c r="K119" s="71"/>
      <c r="L119" s="71"/>
      <c r="O119" s="111"/>
      <c r="P119" s="111"/>
    </row>
    <row r="120" spans="2:16" s="77" customFormat="1" ht="15" customHeight="1" x14ac:dyDescent="0.2">
      <c r="B120" s="86"/>
      <c r="C120" s="86"/>
      <c r="D120" s="86"/>
      <c r="E120" s="86"/>
      <c r="G120" s="71"/>
      <c r="H120" s="71"/>
      <c r="I120" s="71"/>
      <c r="J120" s="71"/>
      <c r="K120" s="71"/>
      <c r="L120" s="71"/>
      <c r="O120" s="111"/>
      <c r="P120" s="111"/>
    </row>
    <row r="121" spans="2:16" s="77" customFormat="1" ht="26.25" customHeight="1" x14ac:dyDescent="0.2">
      <c r="B121" s="135"/>
      <c r="C121" s="68"/>
      <c r="D121" s="68"/>
      <c r="E121" s="68"/>
      <c r="F121" s="68"/>
      <c r="G121" s="68"/>
      <c r="H121" s="68"/>
      <c r="I121" s="68"/>
      <c r="J121" s="68"/>
      <c r="K121" s="93"/>
      <c r="L121" s="93"/>
    </row>
    <row r="122" spans="2:16" s="77" customFormat="1" ht="15" customHeight="1" x14ac:dyDescent="0.2">
      <c r="B122" s="73"/>
      <c r="C122" s="73"/>
      <c r="D122" s="73"/>
      <c r="E122" s="73"/>
      <c r="F122" s="73"/>
      <c r="G122" s="68"/>
      <c r="H122" s="68"/>
      <c r="I122" s="68"/>
      <c r="J122" s="68"/>
      <c r="K122" s="93"/>
      <c r="L122" s="93"/>
    </row>
    <row r="123" spans="2:16" s="77" customFormat="1" ht="24" customHeight="1" x14ac:dyDescent="0.2">
      <c r="B123" s="105" t="s">
        <v>15</v>
      </c>
      <c r="C123" s="105" t="s">
        <v>1</v>
      </c>
      <c r="D123" s="72" t="s">
        <v>92</v>
      </c>
      <c r="E123" s="72" t="s">
        <v>91</v>
      </c>
      <c r="F123" s="72" t="s">
        <v>90</v>
      </c>
      <c r="G123" s="72" t="s">
        <v>89</v>
      </c>
      <c r="H123" s="72" t="s">
        <v>88</v>
      </c>
      <c r="I123" s="72" t="s">
        <v>85</v>
      </c>
      <c r="J123" s="72" t="s">
        <v>87</v>
      </c>
      <c r="K123" s="105" t="s">
        <v>83</v>
      </c>
      <c r="L123" s="71"/>
      <c r="M123" s="134" t="s">
        <v>86</v>
      </c>
      <c r="N123" s="134" t="s">
        <v>85</v>
      </c>
      <c r="O123" s="134" t="s">
        <v>84</v>
      </c>
      <c r="P123" s="134" t="s">
        <v>83</v>
      </c>
    </row>
    <row r="124" spans="2:16" s="77" customFormat="1" ht="12" customHeight="1" x14ac:dyDescent="0.2">
      <c r="B124" s="105"/>
      <c r="C124" s="105"/>
      <c r="D124" s="106" t="s">
        <v>82</v>
      </c>
      <c r="E124" s="106" t="s">
        <v>81</v>
      </c>
      <c r="F124" s="106" t="s">
        <v>80</v>
      </c>
      <c r="G124" s="106" t="s">
        <v>79</v>
      </c>
      <c r="H124" s="106" t="s">
        <v>78</v>
      </c>
      <c r="I124" s="106" t="s">
        <v>77</v>
      </c>
      <c r="J124" s="106" t="s">
        <v>76</v>
      </c>
      <c r="K124" s="105"/>
      <c r="L124" s="71"/>
      <c r="M124" s="130">
        <f>SUM(D137:G137)</f>
        <v>22503</v>
      </c>
      <c r="N124" s="130">
        <f>H137+I137</f>
        <v>24754</v>
      </c>
      <c r="O124" s="130">
        <f>J137</f>
        <v>5019</v>
      </c>
      <c r="P124" s="130">
        <f>K137</f>
        <v>4308</v>
      </c>
    </row>
    <row r="125" spans="2:16" s="77" customFormat="1" ht="18" customHeight="1" x14ac:dyDescent="0.2">
      <c r="B125" s="70" t="s">
        <v>13</v>
      </c>
      <c r="C125" s="103">
        <f>SUM(D125:K125)</f>
        <v>13758</v>
      </c>
      <c r="D125" s="102">
        <v>1507</v>
      </c>
      <c r="E125" s="101">
        <v>1922</v>
      </c>
      <c r="F125" s="101">
        <v>983</v>
      </c>
      <c r="G125" s="101">
        <v>845</v>
      </c>
      <c r="H125" s="101">
        <v>1802</v>
      </c>
      <c r="I125" s="101">
        <v>4319</v>
      </c>
      <c r="J125" s="101">
        <v>1327</v>
      </c>
      <c r="K125" s="101">
        <v>1053</v>
      </c>
      <c r="L125" s="93"/>
    </row>
    <row r="126" spans="2:16" s="77" customFormat="1" ht="18" customHeight="1" x14ac:dyDescent="0.2">
      <c r="B126" s="70" t="s">
        <v>12</v>
      </c>
      <c r="C126" s="103">
        <f>SUM(D126:K126)</f>
        <v>13550</v>
      </c>
      <c r="D126" s="102">
        <v>1597</v>
      </c>
      <c r="E126" s="101">
        <v>1936</v>
      </c>
      <c r="F126" s="101">
        <v>973</v>
      </c>
      <c r="G126" s="101">
        <v>842</v>
      </c>
      <c r="H126" s="101">
        <v>1751</v>
      </c>
      <c r="I126" s="101">
        <v>4202</v>
      </c>
      <c r="J126" s="101">
        <v>1253</v>
      </c>
      <c r="K126" s="101">
        <v>996</v>
      </c>
      <c r="L126" s="93"/>
    </row>
    <row r="127" spans="2:16" s="77" customFormat="1" ht="18" customHeight="1" x14ac:dyDescent="0.2">
      <c r="B127" s="70" t="s">
        <v>11</v>
      </c>
      <c r="C127" s="103">
        <f>SUM(D127:K127)</f>
        <v>15579</v>
      </c>
      <c r="D127" s="102">
        <v>1756</v>
      </c>
      <c r="E127" s="101">
        <v>2378</v>
      </c>
      <c r="F127" s="101">
        <v>1188</v>
      </c>
      <c r="G127" s="101">
        <v>994</v>
      </c>
      <c r="H127" s="101">
        <v>1894</v>
      </c>
      <c r="I127" s="101">
        <v>4869</v>
      </c>
      <c r="J127" s="101">
        <v>1382</v>
      </c>
      <c r="K127" s="101">
        <v>1118</v>
      </c>
      <c r="L127" s="93"/>
    </row>
    <row r="128" spans="2:16" s="77" customFormat="1" ht="18" customHeight="1" thickBot="1" x14ac:dyDescent="0.25">
      <c r="B128" s="70" t="s">
        <v>10</v>
      </c>
      <c r="C128" s="103">
        <f>SUM(D128:K128)</f>
        <v>13697</v>
      </c>
      <c r="D128" s="102">
        <v>1470</v>
      </c>
      <c r="E128" s="101">
        <v>2073</v>
      </c>
      <c r="F128" s="101">
        <v>1088</v>
      </c>
      <c r="G128" s="101">
        <v>951</v>
      </c>
      <c r="H128" s="101">
        <v>1728</v>
      </c>
      <c r="I128" s="101">
        <v>4189</v>
      </c>
      <c r="J128" s="101">
        <v>1057</v>
      </c>
      <c r="K128" s="101">
        <v>1141</v>
      </c>
      <c r="L128" s="93"/>
    </row>
    <row r="129" spans="2:17" s="77" customFormat="1" ht="18" hidden="1" customHeight="1" x14ac:dyDescent="0.25">
      <c r="B129" s="70" t="s">
        <v>9</v>
      </c>
      <c r="C129" s="103">
        <f>SUM(D129:K129)</f>
        <v>0</v>
      </c>
      <c r="D129" s="102"/>
      <c r="E129" s="101"/>
      <c r="F129" s="101"/>
      <c r="G129" s="101"/>
      <c r="H129" s="101"/>
      <c r="I129" s="101"/>
      <c r="J129" s="101"/>
      <c r="K129" s="101"/>
      <c r="L129" s="93"/>
    </row>
    <row r="130" spans="2:17" s="77" customFormat="1" ht="18" hidden="1" customHeight="1" x14ac:dyDescent="0.25">
      <c r="B130" s="70" t="s">
        <v>8</v>
      </c>
      <c r="C130" s="103">
        <f>SUM(D130:K130)</f>
        <v>0</v>
      </c>
      <c r="D130" s="102"/>
      <c r="E130" s="101"/>
      <c r="F130" s="101"/>
      <c r="G130" s="101"/>
      <c r="H130" s="101"/>
      <c r="I130" s="101"/>
      <c r="J130" s="101"/>
      <c r="K130" s="101"/>
      <c r="L130" s="93"/>
    </row>
    <row r="131" spans="2:17" s="77" customFormat="1" ht="18" hidden="1" customHeight="1" x14ac:dyDescent="0.25">
      <c r="B131" s="70" t="s">
        <v>7</v>
      </c>
      <c r="C131" s="103">
        <f>SUM(D131:K131)</f>
        <v>0</v>
      </c>
      <c r="D131" s="102"/>
      <c r="E131" s="101"/>
      <c r="F131" s="101"/>
      <c r="G131" s="101"/>
      <c r="H131" s="101"/>
      <c r="I131" s="101"/>
      <c r="J131" s="101"/>
      <c r="K131" s="101"/>
      <c r="L131" s="93"/>
    </row>
    <row r="132" spans="2:17" s="77" customFormat="1" ht="18" hidden="1" customHeight="1" x14ac:dyDescent="0.25">
      <c r="B132" s="70" t="s">
        <v>6</v>
      </c>
      <c r="C132" s="103">
        <f>SUM(D132:K132)</f>
        <v>0</v>
      </c>
      <c r="D132" s="102"/>
      <c r="E132" s="101"/>
      <c r="F132" s="101"/>
      <c r="G132" s="101"/>
      <c r="H132" s="101"/>
      <c r="I132" s="101"/>
      <c r="J132" s="101"/>
      <c r="K132" s="101"/>
      <c r="L132" s="93"/>
    </row>
    <row r="133" spans="2:17" s="77" customFormat="1" ht="18" hidden="1" customHeight="1" x14ac:dyDescent="0.25">
      <c r="B133" s="70" t="s">
        <v>5</v>
      </c>
      <c r="C133" s="103">
        <f>SUM(D133:K133)</f>
        <v>0</v>
      </c>
      <c r="D133" s="102"/>
      <c r="E133" s="101"/>
      <c r="F133" s="101"/>
      <c r="G133" s="101"/>
      <c r="H133" s="101"/>
      <c r="I133" s="101"/>
      <c r="J133" s="101"/>
      <c r="K133" s="101"/>
      <c r="L133" s="93"/>
    </row>
    <row r="134" spans="2:17" s="77" customFormat="1" ht="18" hidden="1" customHeight="1" x14ac:dyDescent="0.25">
      <c r="B134" s="70" t="s">
        <v>4</v>
      </c>
      <c r="C134" s="103">
        <f>SUM(D134:K134)</f>
        <v>0</v>
      </c>
      <c r="D134" s="102"/>
      <c r="E134" s="101"/>
      <c r="F134" s="101"/>
      <c r="G134" s="101"/>
      <c r="H134" s="101"/>
      <c r="I134" s="101"/>
      <c r="J134" s="101"/>
      <c r="K134" s="101"/>
      <c r="L134" s="93"/>
    </row>
    <row r="135" spans="2:17" s="77" customFormat="1" ht="18" hidden="1" customHeight="1" x14ac:dyDescent="0.25">
      <c r="B135" s="70" t="s">
        <v>3</v>
      </c>
      <c r="C135" s="103">
        <f>SUM(D135:K135)</f>
        <v>0</v>
      </c>
      <c r="D135" s="102"/>
      <c r="E135" s="101"/>
      <c r="F135" s="101"/>
      <c r="G135" s="101"/>
      <c r="H135" s="101"/>
      <c r="I135" s="101"/>
      <c r="J135" s="101"/>
      <c r="K135" s="101"/>
      <c r="L135" s="93"/>
    </row>
    <row r="136" spans="2:17" s="77" customFormat="1" ht="18" hidden="1" customHeight="1" thickBot="1" x14ac:dyDescent="0.25">
      <c r="B136" s="70" t="s">
        <v>2</v>
      </c>
      <c r="C136" s="103">
        <f>SUM(D136:K136)</f>
        <v>0</v>
      </c>
      <c r="D136" s="102"/>
      <c r="E136" s="101"/>
      <c r="F136" s="101"/>
      <c r="G136" s="101"/>
      <c r="H136" s="101"/>
      <c r="I136" s="101"/>
      <c r="J136" s="101"/>
      <c r="K136" s="101"/>
      <c r="L136" s="93"/>
    </row>
    <row r="137" spans="2:17" s="77" customFormat="1" ht="18" customHeight="1" x14ac:dyDescent="0.2">
      <c r="B137" s="92" t="s">
        <v>1</v>
      </c>
      <c r="C137" s="91">
        <f>+SUM(C125:C136)</f>
        <v>56584</v>
      </c>
      <c r="D137" s="91">
        <f>+SUM(D125:D136)</f>
        <v>6330</v>
      </c>
      <c r="E137" s="91">
        <f>+SUM(E125:E136)</f>
        <v>8309</v>
      </c>
      <c r="F137" s="91">
        <f>+SUM(F125:F136)</f>
        <v>4232</v>
      </c>
      <c r="G137" s="91">
        <f>+SUM(G125:G136)</f>
        <v>3632</v>
      </c>
      <c r="H137" s="91">
        <f>+SUM(H125:H136)</f>
        <v>7175</v>
      </c>
      <c r="I137" s="91">
        <f>+SUM(I125:I136)</f>
        <v>17579</v>
      </c>
      <c r="J137" s="91">
        <f>+SUM(J125:J136)</f>
        <v>5019</v>
      </c>
      <c r="K137" s="91">
        <f>+SUM(K125:K136)</f>
        <v>4308</v>
      </c>
      <c r="L137" s="51"/>
      <c r="N137" s="76"/>
      <c r="O137" s="75"/>
      <c r="P137" s="133"/>
    </row>
    <row r="138" spans="2:17" s="77" customFormat="1" ht="18" customHeight="1" x14ac:dyDescent="0.2">
      <c r="B138" s="90" t="s">
        <v>75</v>
      </c>
      <c r="C138" s="89">
        <f>+C137/$C$137</f>
        <v>1</v>
      </c>
      <c r="D138" s="88">
        <f>+D137/$C$137</f>
        <v>0.11186907959847307</v>
      </c>
      <c r="E138" s="88">
        <f>+E137/$C$137</f>
        <v>0.14684363070832746</v>
      </c>
      <c r="F138" s="88">
        <f>+F137/$C$137</f>
        <v>7.4791460483528915E-2</v>
      </c>
      <c r="G138" s="88">
        <f>+G137/$C$137</f>
        <v>6.4187756256185488E-2</v>
      </c>
      <c r="H138" s="88">
        <f>+H137/$C$137</f>
        <v>0.12680262971864839</v>
      </c>
      <c r="I138" s="88">
        <f>+I137/$C$137</f>
        <v>0.31067086102078328</v>
      </c>
      <c r="J138" s="88">
        <f>+J137/$C$137</f>
        <v>8.8699985861727698E-2</v>
      </c>
      <c r="K138" s="88">
        <f>+K137/$C$137</f>
        <v>7.6134596352325751E-2</v>
      </c>
      <c r="L138" s="78"/>
      <c r="N138" s="76"/>
      <c r="O138" s="75"/>
      <c r="P138" s="133"/>
    </row>
    <row r="139" spans="2:17" s="77" customFormat="1" ht="15" customHeight="1" x14ac:dyDescent="0.2">
      <c r="B139" s="132"/>
      <c r="C139" s="129"/>
      <c r="H139" s="131"/>
      <c r="I139" s="130"/>
      <c r="J139" s="130"/>
      <c r="L139" s="130"/>
    </row>
    <row r="140" spans="2:17" s="77" customFormat="1" ht="15" customHeight="1" x14ac:dyDescent="0.2">
      <c r="B140" s="79"/>
      <c r="C140" s="86"/>
      <c r="D140" s="86"/>
      <c r="E140" s="85"/>
      <c r="F140" s="85"/>
      <c r="G140" s="85"/>
      <c r="H140" s="85"/>
      <c r="I140" s="129"/>
      <c r="J140" s="129"/>
      <c r="K140" s="129"/>
      <c r="L140" s="129"/>
      <c r="M140" s="129"/>
      <c r="N140" s="129"/>
      <c r="O140" s="129"/>
      <c r="P140" s="129"/>
    </row>
    <row r="141" spans="2:17" s="77" customFormat="1" ht="21" customHeight="1" x14ac:dyDescent="0.2">
      <c r="B141" s="73"/>
      <c r="C141" s="86"/>
      <c r="D141" s="86"/>
      <c r="E141" s="85"/>
      <c r="F141" s="85"/>
      <c r="G141" s="85"/>
      <c r="H141" s="85"/>
    </row>
    <row r="142" spans="2:17" s="77" customFormat="1" ht="25.5" customHeight="1" x14ac:dyDescent="0.2">
      <c r="B142" s="72" t="s">
        <v>15</v>
      </c>
      <c r="C142" s="72" t="s">
        <v>1</v>
      </c>
      <c r="D142" s="72" t="s">
        <v>110</v>
      </c>
      <c r="E142" s="72" t="s">
        <v>109</v>
      </c>
      <c r="F142" s="72" t="s">
        <v>108</v>
      </c>
      <c r="G142" s="72" t="s">
        <v>107</v>
      </c>
      <c r="H142" s="72" t="s">
        <v>106</v>
      </c>
      <c r="I142" s="71"/>
      <c r="J142" s="71"/>
      <c r="K142" s="71"/>
      <c r="L142" s="71"/>
      <c r="M142" s="71"/>
      <c r="N142" s="71"/>
      <c r="O142" s="71"/>
      <c r="Q142" s="125"/>
    </row>
    <row r="143" spans="2:17" s="77" customFormat="1" ht="18" customHeight="1" x14ac:dyDescent="0.2">
      <c r="B143" s="128" t="s">
        <v>13</v>
      </c>
      <c r="C143" s="69">
        <f>+SUM(D143:H143)</f>
        <v>13758</v>
      </c>
      <c r="D143" s="102">
        <v>4561</v>
      </c>
      <c r="E143" s="101">
        <v>4269</v>
      </c>
      <c r="F143" s="101">
        <v>884</v>
      </c>
      <c r="G143" s="101">
        <v>31</v>
      </c>
      <c r="H143" s="101">
        <v>4013</v>
      </c>
      <c r="I143" s="68"/>
      <c r="J143" s="68"/>
      <c r="K143" s="68"/>
      <c r="L143" s="125"/>
      <c r="M143" s="125"/>
      <c r="N143" s="125"/>
      <c r="O143" s="125"/>
      <c r="Q143" s="125"/>
    </row>
    <row r="144" spans="2:17" s="77" customFormat="1" ht="18" customHeight="1" x14ac:dyDescent="0.2">
      <c r="B144" s="127" t="s">
        <v>12</v>
      </c>
      <c r="C144" s="69">
        <f>+SUM(D144:H144)</f>
        <v>13550</v>
      </c>
      <c r="D144" s="99">
        <v>4541</v>
      </c>
      <c r="E144" s="98">
        <v>4360</v>
      </c>
      <c r="F144" s="98">
        <v>848</v>
      </c>
      <c r="G144" s="98">
        <v>38</v>
      </c>
      <c r="H144" s="98">
        <v>3763</v>
      </c>
      <c r="I144" s="68"/>
      <c r="J144" s="68"/>
      <c r="K144" s="68"/>
      <c r="L144" s="125"/>
      <c r="M144" s="125"/>
      <c r="N144" s="125"/>
      <c r="O144" s="125"/>
      <c r="Q144" s="125"/>
    </row>
    <row r="145" spans="2:17" s="77" customFormat="1" ht="18" customHeight="1" x14ac:dyDescent="0.2">
      <c r="B145" s="127" t="s">
        <v>11</v>
      </c>
      <c r="C145" s="69">
        <f>+SUM(D145:H145)</f>
        <v>15579</v>
      </c>
      <c r="D145" s="99">
        <v>5032</v>
      </c>
      <c r="E145" s="98">
        <v>4918</v>
      </c>
      <c r="F145" s="98">
        <v>954</v>
      </c>
      <c r="G145" s="98">
        <v>43</v>
      </c>
      <c r="H145" s="98">
        <v>4632</v>
      </c>
      <c r="I145" s="68"/>
      <c r="J145" s="68"/>
      <c r="K145" s="68"/>
      <c r="L145" s="125"/>
      <c r="M145" s="125"/>
      <c r="N145" s="125"/>
      <c r="O145" s="125"/>
      <c r="Q145" s="125"/>
    </row>
    <row r="146" spans="2:17" s="77" customFormat="1" ht="18" customHeight="1" thickBot="1" x14ac:dyDescent="0.25">
      <c r="B146" s="127" t="s">
        <v>10</v>
      </c>
      <c r="C146" s="69">
        <f>+SUM(D146:H146)</f>
        <v>13697</v>
      </c>
      <c r="D146" s="99">
        <v>4207</v>
      </c>
      <c r="E146" s="98">
        <v>4315</v>
      </c>
      <c r="F146" s="98">
        <v>995</v>
      </c>
      <c r="G146" s="98">
        <v>46</v>
      </c>
      <c r="H146" s="98">
        <v>4134</v>
      </c>
      <c r="I146" s="68"/>
      <c r="J146" s="68"/>
      <c r="K146" s="68"/>
      <c r="L146" s="125"/>
      <c r="M146" s="125"/>
      <c r="N146" s="125"/>
      <c r="O146" s="125"/>
      <c r="Q146" s="125"/>
    </row>
    <row r="147" spans="2:17" s="77" customFormat="1" ht="18" hidden="1" customHeight="1" x14ac:dyDescent="0.25">
      <c r="B147" s="127" t="s">
        <v>9</v>
      </c>
      <c r="C147" s="69">
        <f>+SUM(D147:H147)</f>
        <v>0</v>
      </c>
      <c r="D147" s="99"/>
      <c r="E147" s="98"/>
      <c r="F147" s="98"/>
      <c r="G147" s="98"/>
      <c r="H147" s="98"/>
      <c r="I147" s="68"/>
      <c r="J147" s="68"/>
      <c r="K147" s="68"/>
      <c r="L147" s="125"/>
      <c r="M147" s="125"/>
      <c r="N147" s="125"/>
      <c r="O147" s="125"/>
      <c r="Q147" s="125"/>
    </row>
    <row r="148" spans="2:17" s="77" customFormat="1" ht="18" hidden="1" customHeight="1" x14ac:dyDescent="0.25">
      <c r="B148" s="127" t="s">
        <v>8</v>
      </c>
      <c r="C148" s="69">
        <f>+SUM(D148:H148)</f>
        <v>0</v>
      </c>
      <c r="D148" s="99"/>
      <c r="E148" s="98"/>
      <c r="F148" s="98"/>
      <c r="G148" s="98"/>
      <c r="H148" s="98"/>
      <c r="I148" s="68"/>
      <c r="J148" s="68"/>
      <c r="K148" s="68"/>
      <c r="L148" s="125"/>
      <c r="M148" s="125"/>
      <c r="N148" s="125"/>
      <c r="O148" s="125"/>
      <c r="Q148" s="125"/>
    </row>
    <row r="149" spans="2:17" s="77" customFormat="1" ht="18" hidden="1" customHeight="1" x14ac:dyDescent="0.25">
      <c r="B149" s="127" t="s">
        <v>7</v>
      </c>
      <c r="C149" s="69">
        <f>+SUM(D149:H149)</f>
        <v>0</v>
      </c>
      <c r="D149" s="99"/>
      <c r="E149" s="98"/>
      <c r="F149" s="98"/>
      <c r="G149" s="98"/>
      <c r="H149" s="98"/>
      <c r="I149" s="68"/>
      <c r="J149" s="68"/>
      <c r="K149" s="68"/>
      <c r="L149" s="125"/>
      <c r="M149" s="125"/>
      <c r="N149" s="125"/>
      <c r="O149" s="125"/>
      <c r="Q149" s="125"/>
    </row>
    <row r="150" spans="2:17" s="77" customFormat="1" ht="18" hidden="1" customHeight="1" x14ac:dyDescent="0.25">
      <c r="B150" s="127" t="s">
        <v>6</v>
      </c>
      <c r="C150" s="69">
        <f>+SUM(D150:H150)</f>
        <v>0</v>
      </c>
      <c r="D150" s="99"/>
      <c r="E150" s="98"/>
      <c r="F150" s="98"/>
      <c r="G150" s="98"/>
      <c r="H150" s="98"/>
      <c r="I150" s="68"/>
      <c r="J150" s="68"/>
      <c r="K150" s="68"/>
      <c r="L150" s="125"/>
      <c r="M150" s="125"/>
      <c r="N150" s="125"/>
      <c r="O150" s="125"/>
      <c r="Q150" s="125"/>
    </row>
    <row r="151" spans="2:17" s="77" customFormat="1" ht="18" hidden="1" customHeight="1" x14ac:dyDescent="0.25">
      <c r="B151" s="127" t="s">
        <v>5</v>
      </c>
      <c r="C151" s="69">
        <f>+SUM(D151:H151)</f>
        <v>0</v>
      </c>
      <c r="D151" s="99"/>
      <c r="E151" s="98"/>
      <c r="F151" s="98"/>
      <c r="G151" s="98"/>
      <c r="H151" s="98"/>
      <c r="I151" s="68"/>
      <c r="J151" s="68"/>
      <c r="K151" s="68"/>
      <c r="L151" s="125"/>
      <c r="M151" s="125"/>
      <c r="N151" s="125"/>
      <c r="O151" s="125"/>
      <c r="Q151" s="125"/>
    </row>
    <row r="152" spans="2:17" s="77" customFormat="1" ht="18" hidden="1" customHeight="1" x14ac:dyDescent="0.25">
      <c r="B152" s="127" t="s">
        <v>4</v>
      </c>
      <c r="C152" s="69">
        <f>+SUM(D152:H152)</f>
        <v>0</v>
      </c>
      <c r="D152" s="99"/>
      <c r="E152" s="98"/>
      <c r="F152" s="98"/>
      <c r="G152" s="98"/>
      <c r="H152" s="98"/>
      <c r="I152" s="68"/>
      <c r="J152" s="68"/>
      <c r="K152" s="68"/>
      <c r="L152" s="125"/>
      <c r="M152" s="125"/>
      <c r="N152" s="125"/>
      <c r="O152" s="125"/>
      <c r="Q152" s="125"/>
    </row>
    <row r="153" spans="2:17" s="77" customFormat="1" ht="18" hidden="1" customHeight="1" x14ac:dyDescent="0.25">
      <c r="B153" s="127" t="s">
        <v>3</v>
      </c>
      <c r="C153" s="69">
        <f>+SUM(D153:H153)</f>
        <v>0</v>
      </c>
      <c r="D153" s="99"/>
      <c r="E153" s="98"/>
      <c r="F153" s="98"/>
      <c r="G153" s="98"/>
      <c r="H153" s="98"/>
      <c r="I153" s="68"/>
      <c r="J153" s="68"/>
      <c r="K153" s="68"/>
      <c r="L153" s="125"/>
      <c r="M153" s="125"/>
      <c r="N153" s="125"/>
      <c r="O153" s="125"/>
      <c r="Q153" s="125"/>
    </row>
    <row r="154" spans="2:17" s="77" customFormat="1" ht="18" hidden="1" customHeight="1" thickBot="1" x14ac:dyDescent="0.25">
      <c r="B154" s="126" t="s">
        <v>2</v>
      </c>
      <c r="C154" s="69">
        <f>+SUM(D154:H154)</f>
        <v>0</v>
      </c>
      <c r="D154" s="95"/>
      <c r="E154" s="94"/>
      <c r="F154" s="94"/>
      <c r="G154" s="94"/>
      <c r="H154" s="94"/>
      <c r="I154" s="68"/>
      <c r="J154" s="68"/>
      <c r="K154" s="68"/>
      <c r="L154" s="125"/>
      <c r="M154" s="125"/>
      <c r="N154" s="125"/>
      <c r="O154" s="125"/>
      <c r="Q154" s="125"/>
    </row>
    <row r="155" spans="2:17" s="77" customFormat="1" ht="15" customHeight="1" x14ac:dyDescent="0.2">
      <c r="B155" s="92" t="s">
        <v>1</v>
      </c>
      <c r="C155" s="91">
        <f>SUM(C143:C154)</f>
        <v>56584</v>
      </c>
      <c r="D155" s="91">
        <f>SUM(D143:D154)</f>
        <v>18341</v>
      </c>
      <c r="E155" s="91">
        <f>SUM(E143:E154)</f>
        <v>17862</v>
      </c>
      <c r="F155" s="91">
        <f>SUM(F143:F154)</f>
        <v>3681</v>
      </c>
      <c r="G155" s="91">
        <f>SUM(G143:G154)</f>
        <v>158</v>
      </c>
      <c r="H155" s="91">
        <f>SUM(H143:H154)</f>
        <v>16542</v>
      </c>
      <c r="I155" s="51"/>
      <c r="J155" s="51"/>
      <c r="K155" s="51"/>
      <c r="L155" s="51"/>
      <c r="M155" s="51"/>
      <c r="N155" s="51"/>
      <c r="O155" s="51"/>
      <c r="Q155" s="125"/>
    </row>
    <row r="156" spans="2:17" s="77" customFormat="1" ht="14.25" customHeight="1" x14ac:dyDescent="0.2">
      <c r="B156" s="90" t="s">
        <v>75</v>
      </c>
      <c r="C156" s="89">
        <f>+C155/$C$155</f>
        <v>1</v>
      </c>
      <c r="D156" s="89">
        <f>+D155/$C$155</f>
        <v>0.32413756538950939</v>
      </c>
      <c r="E156" s="89">
        <f>+E155/$C$155</f>
        <v>0.31567227484801358</v>
      </c>
      <c r="F156" s="89">
        <f>+F155/$C$155</f>
        <v>6.505372543475188E-2</v>
      </c>
      <c r="G156" s="89">
        <f>+G155/$C$155</f>
        <v>2.7923087798671004E-3</v>
      </c>
      <c r="H156" s="89">
        <f>+H155/$C$155</f>
        <v>0.29234412554785805</v>
      </c>
      <c r="I156" s="118"/>
      <c r="J156" s="118"/>
      <c r="K156" s="118"/>
      <c r="L156" s="118"/>
      <c r="M156" s="118"/>
      <c r="N156" s="118"/>
      <c r="O156" s="118"/>
      <c r="Q156" s="125"/>
    </row>
    <row r="157" spans="2:17" s="77" customFormat="1" ht="14.25" customHeight="1" x14ac:dyDescent="0.2">
      <c r="B157" s="124" t="s">
        <v>105</v>
      </c>
      <c r="C157" s="68"/>
      <c r="D157" s="68"/>
      <c r="E157" s="68"/>
      <c r="F157" s="123"/>
      <c r="J157" s="118"/>
      <c r="K157" s="118"/>
      <c r="L157" s="118"/>
      <c r="M157" s="118"/>
      <c r="N157" s="118"/>
      <c r="O157" s="118"/>
      <c r="P157" s="118"/>
    </row>
    <row r="158" spans="2:17" s="77" customFormat="1" ht="14.25" customHeight="1" x14ac:dyDescent="0.2">
      <c r="B158" s="124"/>
      <c r="C158" s="68"/>
      <c r="D158" s="68"/>
      <c r="E158" s="68"/>
      <c r="F158" s="123"/>
      <c r="J158" s="118"/>
      <c r="K158" s="118"/>
      <c r="L158" s="118"/>
      <c r="M158" s="118"/>
      <c r="N158" s="118"/>
      <c r="O158" s="118"/>
      <c r="P158" s="118"/>
    </row>
    <row r="159" spans="2:17" s="77" customFormat="1" ht="14.25" customHeight="1" x14ac:dyDescent="0.2">
      <c r="B159" s="124"/>
      <c r="C159" s="68"/>
      <c r="D159" s="68"/>
      <c r="E159" s="68"/>
      <c r="F159" s="123"/>
      <c r="J159" s="118"/>
      <c r="K159" s="118"/>
      <c r="L159" s="118"/>
      <c r="M159" s="118"/>
      <c r="N159" s="118"/>
      <c r="O159" s="118"/>
      <c r="P159" s="118"/>
    </row>
    <row r="160" spans="2:17" s="77" customFormat="1" ht="14.25" customHeight="1" x14ac:dyDescent="0.2">
      <c r="B160" s="124"/>
      <c r="C160" s="68"/>
      <c r="D160" s="68"/>
      <c r="E160" s="68"/>
      <c r="F160" s="123"/>
      <c r="J160" s="118"/>
      <c r="K160" s="118"/>
      <c r="L160" s="118"/>
      <c r="M160" s="118"/>
      <c r="N160" s="118"/>
      <c r="O160" s="118"/>
      <c r="P160" s="118"/>
    </row>
    <row r="161" spans="2:17" s="77" customFormat="1" ht="51" customHeight="1" x14ac:dyDescent="0.2">
      <c r="B161" s="72" t="s">
        <v>15</v>
      </c>
      <c r="C161" s="72" t="s">
        <v>104</v>
      </c>
      <c r="D161" s="72" t="s">
        <v>103</v>
      </c>
      <c r="E161" s="72" t="s">
        <v>102</v>
      </c>
      <c r="F161" s="72" t="s">
        <v>101</v>
      </c>
      <c r="G161" s="72" t="s">
        <v>100</v>
      </c>
      <c r="H161" s="72" t="s">
        <v>99</v>
      </c>
      <c r="I161" s="72" t="s">
        <v>98</v>
      </c>
      <c r="J161" s="72" t="s">
        <v>97</v>
      </c>
      <c r="K161" s="72" t="s">
        <v>96</v>
      </c>
      <c r="L161" s="72" t="s">
        <v>21</v>
      </c>
      <c r="M161" s="71"/>
      <c r="N161" s="71"/>
      <c r="P161" s="125"/>
      <c r="Q161" s="125"/>
    </row>
    <row r="162" spans="2:17" s="77" customFormat="1" ht="18" customHeight="1" x14ac:dyDescent="0.2">
      <c r="B162" s="128" t="s">
        <v>13</v>
      </c>
      <c r="C162" s="102">
        <v>18</v>
      </c>
      <c r="D162" s="101">
        <v>33</v>
      </c>
      <c r="E162" s="101">
        <v>466</v>
      </c>
      <c r="F162" s="101">
        <v>439</v>
      </c>
      <c r="G162" s="101">
        <v>74</v>
      </c>
      <c r="H162" s="101">
        <v>71</v>
      </c>
      <c r="I162" s="101">
        <v>840</v>
      </c>
      <c r="J162" s="101">
        <v>976</v>
      </c>
      <c r="K162" s="101">
        <v>21</v>
      </c>
      <c r="L162" s="101">
        <v>1766</v>
      </c>
      <c r="M162" s="125"/>
      <c r="N162" s="125"/>
      <c r="P162" s="125"/>
      <c r="Q162" s="125"/>
    </row>
    <row r="163" spans="2:17" s="77" customFormat="1" ht="18" customHeight="1" x14ac:dyDescent="0.2">
      <c r="B163" s="127" t="s">
        <v>12</v>
      </c>
      <c r="C163" s="99">
        <v>18</v>
      </c>
      <c r="D163" s="98">
        <v>23</v>
      </c>
      <c r="E163" s="98">
        <v>383</v>
      </c>
      <c r="F163" s="98">
        <v>418</v>
      </c>
      <c r="G163" s="98">
        <v>54</v>
      </c>
      <c r="H163" s="98">
        <v>54</v>
      </c>
      <c r="I163" s="98">
        <v>695</v>
      </c>
      <c r="J163" s="98">
        <v>979</v>
      </c>
      <c r="K163" s="98">
        <v>24</v>
      </c>
      <c r="L163" s="98">
        <v>2066</v>
      </c>
      <c r="M163" s="125"/>
      <c r="N163" s="125"/>
      <c r="P163" s="125"/>
      <c r="Q163" s="125"/>
    </row>
    <row r="164" spans="2:17" s="77" customFormat="1" ht="18" customHeight="1" x14ac:dyDescent="0.2">
      <c r="B164" s="127" t="s">
        <v>11</v>
      </c>
      <c r="C164" s="99">
        <v>21</v>
      </c>
      <c r="D164" s="98">
        <v>37</v>
      </c>
      <c r="E164" s="98">
        <v>496</v>
      </c>
      <c r="F164" s="98">
        <v>563</v>
      </c>
      <c r="G164" s="98">
        <v>71</v>
      </c>
      <c r="H164" s="98">
        <v>73</v>
      </c>
      <c r="I164" s="98">
        <v>885</v>
      </c>
      <c r="J164" s="98">
        <v>1244</v>
      </c>
      <c r="K164" s="98">
        <v>12</v>
      </c>
      <c r="L164" s="98">
        <v>2071</v>
      </c>
      <c r="M164" s="125"/>
      <c r="N164" s="125"/>
      <c r="P164" s="125"/>
      <c r="Q164" s="125"/>
    </row>
    <row r="165" spans="2:17" s="77" customFormat="1" ht="18" customHeight="1" thickBot="1" x14ac:dyDescent="0.25">
      <c r="B165" s="127" t="s">
        <v>10</v>
      </c>
      <c r="C165" s="99">
        <v>26</v>
      </c>
      <c r="D165" s="98">
        <v>20</v>
      </c>
      <c r="E165" s="98">
        <v>363</v>
      </c>
      <c r="F165" s="98">
        <v>395</v>
      </c>
      <c r="G165" s="98">
        <v>57</v>
      </c>
      <c r="H165" s="98">
        <v>64</v>
      </c>
      <c r="I165" s="98">
        <v>888</v>
      </c>
      <c r="J165" s="98">
        <v>1117</v>
      </c>
      <c r="K165" s="98">
        <v>18</v>
      </c>
      <c r="L165" s="98">
        <v>2104</v>
      </c>
      <c r="M165" s="125"/>
      <c r="N165" s="125"/>
      <c r="P165" s="125"/>
      <c r="Q165" s="125"/>
    </row>
    <row r="166" spans="2:17" s="77" customFormat="1" ht="18" hidden="1" customHeight="1" x14ac:dyDescent="0.25">
      <c r="B166" s="127" t="s">
        <v>9</v>
      </c>
      <c r="C166" s="99"/>
      <c r="D166" s="98"/>
      <c r="E166" s="98"/>
      <c r="F166" s="98"/>
      <c r="G166" s="98"/>
      <c r="H166" s="98"/>
      <c r="I166" s="98"/>
      <c r="J166" s="98"/>
      <c r="K166" s="98"/>
      <c r="L166" s="98"/>
      <c r="M166" s="125"/>
      <c r="N166" s="125"/>
      <c r="P166" s="125"/>
      <c r="Q166" s="125"/>
    </row>
    <row r="167" spans="2:17" s="77" customFormat="1" ht="18" hidden="1" customHeight="1" x14ac:dyDescent="0.25">
      <c r="B167" s="127" t="s">
        <v>8</v>
      </c>
      <c r="C167" s="99"/>
      <c r="D167" s="98"/>
      <c r="E167" s="98"/>
      <c r="F167" s="98"/>
      <c r="G167" s="98"/>
      <c r="H167" s="98"/>
      <c r="I167" s="98"/>
      <c r="J167" s="98"/>
      <c r="K167" s="98"/>
      <c r="L167" s="98"/>
      <c r="M167" s="125"/>
      <c r="N167" s="125"/>
      <c r="P167" s="125"/>
      <c r="Q167" s="125"/>
    </row>
    <row r="168" spans="2:17" s="77" customFormat="1" ht="18" hidden="1" customHeight="1" x14ac:dyDescent="0.25">
      <c r="B168" s="127" t="s">
        <v>7</v>
      </c>
      <c r="C168" s="99"/>
      <c r="D168" s="98"/>
      <c r="E168" s="98"/>
      <c r="F168" s="98"/>
      <c r="G168" s="98"/>
      <c r="H168" s="98"/>
      <c r="I168" s="98"/>
      <c r="J168" s="98"/>
      <c r="K168" s="98"/>
      <c r="L168" s="98"/>
      <c r="M168" s="125"/>
      <c r="N168" s="125"/>
      <c r="P168" s="125"/>
      <c r="Q168" s="125"/>
    </row>
    <row r="169" spans="2:17" s="77" customFormat="1" ht="18" hidden="1" customHeight="1" x14ac:dyDescent="0.25">
      <c r="B169" s="127" t="s">
        <v>6</v>
      </c>
      <c r="C169" s="99"/>
      <c r="D169" s="98"/>
      <c r="E169" s="98"/>
      <c r="F169" s="98"/>
      <c r="G169" s="98"/>
      <c r="H169" s="98"/>
      <c r="I169" s="98"/>
      <c r="J169" s="98"/>
      <c r="K169" s="98"/>
      <c r="L169" s="98"/>
      <c r="M169" s="125"/>
      <c r="N169" s="125"/>
      <c r="P169" s="125"/>
      <c r="Q169" s="125"/>
    </row>
    <row r="170" spans="2:17" s="77" customFormat="1" ht="18" hidden="1" customHeight="1" x14ac:dyDescent="0.25">
      <c r="B170" s="127" t="s">
        <v>5</v>
      </c>
      <c r="C170" s="99"/>
      <c r="D170" s="98"/>
      <c r="E170" s="98"/>
      <c r="F170" s="98"/>
      <c r="G170" s="98"/>
      <c r="H170" s="98"/>
      <c r="I170" s="98"/>
      <c r="J170" s="98"/>
      <c r="K170" s="98"/>
      <c r="L170" s="98"/>
      <c r="M170" s="125"/>
      <c r="N170" s="125"/>
      <c r="P170" s="125"/>
      <c r="Q170" s="125"/>
    </row>
    <row r="171" spans="2:17" s="77" customFormat="1" ht="18" hidden="1" customHeight="1" x14ac:dyDescent="0.25">
      <c r="B171" s="127" t="s">
        <v>4</v>
      </c>
      <c r="C171" s="99"/>
      <c r="D171" s="98"/>
      <c r="E171" s="98"/>
      <c r="F171" s="98"/>
      <c r="G171" s="98"/>
      <c r="H171" s="98"/>
      <c r="I171" s="98"/>
      <c r="J171" s="98"/>
      <c r="K171" s="98"/>
      <c r="L171" s="98"/>
      <c r="M171" s="125"/>
      <c r="N171" s="125"/>
      <c r="P171" s="125"/>
      <c r="Q171" s="125"/>
    </row>
    <row r="172" spans="2:17" s="77" customFormat="1" ht="18" hidden="1" customHeight="1" x14ac:dyDescent="0.25">
      <c r="B172" s="127" t="s">
        <v>3</v>
      </c>
      <c r="C172" s="99"/>
      <c r="D172" s="98"/>
      <c r="E172" s="98"/>
      <c r="F172" s="98"/>
      <c r="G172" s="98"/>
      <c r="H172" s="98"/>
      <c r="I172" s="98"/>
      <c r="J172" s="98"/>
      <c r="K172" s="98"/>
      <c r="L172" s="98"/>
      <c r="M172" s="125"/>
      <c r="N172" s="125"/>
      <c r="P172" s="125"/>
      <c r="Q172" s="125"/>
    </row>
    <row r="173" spans="2:17" s="77" customFormat="1" ht="18" hidden="1" customHeight="1" thickBot="1" x14ac:dyDescent="0.25">
      <c r="B173" s="126" t="s">
        <v>2</v>
      </c>
      <c r="C173" s="95"/>
      <c r="D173" s="94"/>
      <c r="E173" s="94"/>
      <c r="F173" s="94"/>
      <c r="G173" s="94"/>
      <c r="H173" s="94"/>
      <c r="I173" s="94"/>
      <c r="J173" s="94"/>
      <c r="K173" s="94"/>
      <c r="L173" s="94"/>
      <c r="M173" s="125"/>
      <c r="N173" s="125"/>
      <c r="P173" s="125"/>
      <c r="Q173" s="125"/>
    </row>
    <row r="174" spans="2:17" s="77" customFormat="1" ht="15" customHeight="1" x14ac:dyDescent="0.2">
      <c r="B174" s="92" t="s">
        <v>1</v>
      </c>
      <c r="C174" s="91">
        <f>SUM(C162:C173)</f>
        <v>83</v>
      </c>
      <c r="D174" s="91">
        <f>SUM(D162:D173)</f>
        <v>113</v>
      </c>
      <c r="E174" s="91">
        <f>SUM(E162:E173)</f>
        <v>1708</v>
      </c>
      <c r="F174" s="91">
        <f>SUM(F162:F173)</f>
        <v>1815</v>
      </c>
      <c r="G174" s="91">
        <f>SUM(G162:G173)</f>
        <v>256</v>
      </c>
      <c r="H174" s="91">
        <f>SUM(H162:H173)</f>
        <v>262</v>
      </c>
      <c r="I174" s="91">
        <f>SUM(I162:I173)</f>
        <v>3308</v>
      </c>
      <c r="J174" s="91">
        <f>SUM(J162:J173)</f>
        <v>4316</v>
      </c>
      <c r="K174" s="91">
        <f>SUM(K162:K173)</f>
        <v>75</v>
      </c>
      <c r="L174" s="91">
        <f>SUM(L162:L173)</f>
        <v>8007</v>
      </c>
      <c r="M174" s="51"/>
      <c r="N174" s="51"/>
      <c r="P174" s="125"/>
      <c r="Q174" s="125"/>
    </row>
    <row r="175" spans="2:17" s="77" customFormat="1" ht="14.25" customHeight="1" x14ac:dyDescent="0.2">
      <c r="B175" s="124" t="s">
        <v>95</v>
      </c>
      <c r="C175" s="68"/>
      <c r="D175" s="68"/>
      <c r="E175" s="68"/>
      <c r="F175" s="123"/>
      <c r="N175" s="118"/>
      <c r="O175" s="118"/>
      <c r="P175" s="118"/>
    </row>
    <row r="176" spans="2:17" s="77" customFormat="1" ht="14.25" customHeight="1" x14ac:dyDescent="0.2">
      <c r="B176" s="33" t="s">
        <v>19</v>
      </c>
      <c r="C176" s="68"/>
      <c r="D176" s="68"/>
      <c r="E176" s="68"/>
      <c r="F176" s="123"/>
      <c r="J176" s="118"/>
      <c r="K176" s="118"/>
      <c r="L176" s="118"/>
      <c r="M176" s="118"/>
      <c r="N176" s="118"/>
      <c r="O176" s="118"/>
      <c r="P176" s="118"/>
    </row>
    <row r="177" spans="2:16" s="77" customFormat="1" ht="14.25" customHeight="1" x14ac:dyDescent="0.2">
      <c r="B177" s="124"/>
      <c r="C177" s="68"/>
      <c r="D177" s="68"/>
      <c r="E177" s="68"/>
      <c r="F177" s="123"/>
      <c r="J177" s="118"/>
      <c r="K177" s="118"/>
      <c r="L177" s="118"/>
      <c r="M177" s="118"/>
      <c r="N177" s="118"/>
      <c r="O177" s="118"/>
      <c r="P177" s="118"/>
    </row>
    <row r="178" spans="2:16" s="77" customFormat="1" ht="14.25" customHeight="1" x14ac:dyDescent="0.2">
      <c r="B178" s="124"/>
      <c r="C178" s="68"/>
      <c r="D178" s="68"/>
      <c r="E178" s="68"/>
      <c r="F178" s="123"/>
      <c r="J178" s="118"/>
      <c r="K178" s="118"/>
      <c r="L178" s="118"/>
      <c r="M178" s="118"/>
      <c r="N178" s="118"/>
      <c r="O178" s="118"/>
      <c r="P178" s="118"/>
    </row>
    <row r="179" spans="2:16" s="77" customFormat="1" ht="18" customHeight="1" x14ac:dyDescent="0.25">
      <c r="B179" s="122"/>
      <c r="C179" s="121"/>
      <c r="D179" s="121"/>
      <c r="E179" s="121"/>
      <c r="F179" s="121"/>
      <c r="G179" s="121"/>
      <c r="H179" s="121"/>
      <c r="I179" s="121"/>
      <c r="J179" s="121"/>
      <c r="K179" s="120"/>
      <c r="L179" s="120"/>
      <c r="M179" s="120"/>
      <c r="N179" s="120"/>
      <c r="O179" s="120"/>
      <c r="P179" s="120"/>
    </row>
    <row r="180" spans="2:16" s="77" customFormat="1" ht="18.75" customHeight="1" x14ac:dyDescent="0.2">
      <c r="B180" s="118"/>
      <c r="C180" s="119"/>
      <c r="D180" s="119"/>
      <c r="E180" s="119"/>
      <c r="F180" s="119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</row>
    <row r="181" spans="2:16" s="77" customFormat="1" ht="24.75" customHeight="1" x14ac:dyDescent="0.2">
      <c r="B181" s="73"/>
      <c r="C181" s="73"/>
      <c r="D181" s="73"/>
      <c r="E181" s="73"/>
      <c r="F181" s="73"/>
      <c r="G181" s="117"/>
      <c r="H181" s="117"/>
      <c r="I181" s="116"/>
      <c r="J181" s="116"/>
    </row>
    <row r="182" spans="2:16" customFormat="1" ht="24" customHeight="1" x14ac:dyDescent="0.25">
      <c r="B182" s="72" t="s">
        <v>15</v>
      </c>
      <c r="C182" s="72" t="s">
        <v>1</v>
      </c>
      <c r="D182" s="72" t="s">
        <v>94</v>
      </c>
      <c r="E182" s="72" t="s">
        <v>93</v>
      </c>
      <c r="F182" s="71"/>
      <c r="G182" s="71"/>
      <c r="H182" s="71"/>
      <c r="I182" s="77"/>
      <c r="J182" s="77"/>
      <c r="K182" s="77"/>
      <c r="L182" s="77"/>
      <c r="M182" s="77"/>
      <c r="N182" s="77"/>
      <c r="O182" s="77"/>
      <c r="P182" s="77"/>
    </row>
    <row r="183" spans="2:16" customFormat="1" ht="16.5" customHeight="1" x14ac:dyDescent="0.25">
      <c r="B183" s="70" t="s">
        <v>13</v>
      </c>
      <c r="C183" s="103">
        <f>SUM(D183:F183)</f>
        <v>9745</v>
      </c>
      <c r="D183" s="102">
        <v>2167</v>
      </c>
      <c r="E183" s="101">
        <v>7578</v>
      </c>
      <c r="F183" s="93"/>
      <c r="G183" s="93"/>
      <c r="H183" s="85"/>
      <c r="I183" s="77"/>
      <c r="J183" s="77"/>
      <c r="K183" s="77"/>
      <c r="L183" s="77"/>
      <c r="M183" s="77"/>
      <c r="N183" s="77"/>
      <c r="O183" s="77"/>
      <c r="P183" s="77"/>
    </row>
    <row r="184" spans="2:16" customFormat="1" ht="16.5" customHeight="1" x14ac:dyDescent="0.25">
      <c r="B184" s="62" t="s">
        <v>12</v>
      </c>
      <c r="C184" s="100">
        <f>SUM(D184:F184)</f>
        <v>9787</v>
      </c>
      <c r="D184" s="99">
        <v>2150</v>
      </c>
      <c r="E184" s="98">
        <v>7637</v>
      </c>
      <c r="F184" s="85"/>
      <c r="G184" s="85"/>
      <c r="H184" s="85"/>
      <c r="I184" s="77"/>
      <c r="J184" s="77"/>
      <c r="K184" s="77"/>
      <c r="L184" s="77"/>
      <c r="M184" s="77"/>
      <c r="N184" s="77"/>
      <c r="O184" s="77"/>
      <c r="P184" s="77"/>
    </row>
    <row r="185" spans="2:16" customFormat="1" ht="16.5" customHeight="1" x14ac:dyDescent="0.25">
      <c r="B185" s="62" t="s">
        <v>11</v>
      </c>
      <c r="C185" s="100">
        <f>SUM(D185:F185)</f>
        <v>10947</v>
      </c>
      <c r="D185" s="99">
        <v>2302</v>
      </c>
      <c r="E185" s="98">
        <v>8645</v>
      </c>
      <c r="F185" s="85"/>
      <c r="G185" s="85"/>
      <c r="H185" s="85"/>
      <c r="I185" s="77"/>
      <c r="J185" s="77"/>
      <c r="K185" s="77"/>
      <c r="L185" s="77"/>
      <c r="M185" s="77"/>
      <c r="N185" s="77"/>
      <c r="O185" s="77"/>
      <c r="P185" s="77"/>
    </row>
    <row r="186" spans="2:16" customFormat="1" ht="16.5" customHeight="1" thickBot="1" x14ac:dyDescent="0.3">
      <c r="B186" s="62" t="s">
        <v>10</v>
      </c>
      <c r="C186" s="100">
        <f>SUM(D186:F186)</f>
        <v>9563</v>
      </c>
      <c r="D186" s="99">
        <v>1947</v>
      </c>
      <c r="E186" s="98">
        <v>7616</v>
      </c>
      <c r="F186" s="85"/>
      <c r="G186" s="85"/>
      <c r="H186" s="85"/>
      <c r="I186" s="77"/>
      <c r="J186" s="77"/>
      <c r="K186" s="77"/>
      <c r="L186" s="77"/>
      <c r="M186" s="77"/>
      <c r="N186" s="77"/>
      <c r="O186" s="77"/>
      <c r="P186" s="77"/>
    </row>
    <row r="187" spans="2:16" customFormat="1" ht="16.5" hidden="1" customHeight="1" x14ac:dyDescent="0.3">
      <c r="B187" s="62" t="s">
        <v>9</v>
      </c>
      <c r="C187" s="100">
        <f>SUM(D187:F187)</f>
        <v>0</v>
      </c>
      <c r="D187" s="99"/>
      <c r="E187" s="98"/>
      <c r="F187" s="85"/>
      <c r="G187" s="85"/>
      <c r="H187" s="85"/>
      <c r="I187" s="77"/>
      <c r="J187" s="77"/>
      <c r="K187" s="77"/>
      <c r="L187" s="77"/>
      <c r="M187" s="77"/>
      <c r="N187" s="77"/>
      <c r="O187" s="77"/>
      <c r="P187" s="77"/>
    </row>
    <row r="188" spans="2:16" customFormat="1" ht="16.5" hidden="1" customHeight="1" x14ac:dyDescent="0.3">
      <c r="B188" s="62" t="s">
        <v>8</v>
      </c>
      <c r="C188" s="100">
        <f>SUM(D188:F188)</f>
        <v>0</v>
      </c>
      <c r="D188" s="99"/>
      <c r="E188" s="98"/>
      <c r="F188" s="85"/>
      <c r="G188" s="85"/>
      <c r="H188" s="85"/>
      <c r="I188" s="77"/>
      <c r="J188" s="77"/>
      <c r="K188" s="77"/>
      <c r="L188" s="77"/>
      <c r="M188" s="77"/>
      <c r="N188" s="77"/>
    </row>
    <row r="189" spans="2:16" customFormat="1" ht="16.5" hidden="1" customHeight="1" x14ac:dyDescent="0.3">
      <c r="B189" s="62" t="s">
        <v>7</v>
      </c>
      <c r="C189" s="100">
        <f>SUM(D189:F189)</f>
        <v>0</v>
      </c>
      <c r="D189" s="99"/>
      <c r="E189" s="98"/>
      <c r="F189" s="85"/>
      <c r="G189" s="85"/>
      <c r="H189" s="85"/>
      <c r="I189" s="77"/>
      <c r="J189" s="77"/>
      <c r="K189" s="77"/>
      <c r="L189" s="77"/>
      <c r="M189" s="77"/>
      <c r="N189" s="77"/>
    </row>
    <row r="190" spans="2:16" customFormat="1" ht="16.5" hidden="1" customHeight="1" x14ac:dyDescent="0.3">
      <c r="B190" s="62" t="s">
        <v>6</v>
      </c>
      <c r="C190" s="100">
        <f>SUM(D190:F190)</f>
        <v>0</v>
      </c>
      <c r="D190" s="99"/>
      <c r="E190" s="98"/>
      <c r="F190" s="85"/>
      <c r="G190" s="85"/>
      <c r="H190" s="85"/>
      <c r="I190" s="77"/>
      <c r="J190" s="77"/>
      <c r="K190" s="77"/>
      <c r="L190" s="77"/>
      <c r="M190" s="77"/>
      <c r="N190" s="77"/>
      <c r="O190" s="1"/>
      <c r="P190" s="1"/>
    </row>
    <row r="191" spans="2:16" customFormat="1" ht="16.5" hidden="1" customHeight="1" x14ac:dyDescent="0.3">
      <c r="B191" s="62" t="s">
        <v>5</v>
      </c>
      <c r="C191" s="100">
        <f>SUM(D191:F191)</f>
        <v>0</v>
      </c>
      <c r="D191" s="99"/>
      <c r="E191" s="98"/>
      <c r="F191" s="85"/>
      <c r="G191" s="85"/>
      <c r="H191" s="85"/>
      <c r="I191" s="77"/>
      <c r="J191" s="77"/>
      <c r="K191" s="77"/>
      <c r="L191" s="77"/>
      <c r="M191" s="77"/>
      <c r="N191" s="77"/>
      <c r="O191" s="1"/>
      <c r="P191" s="1"/>
    </row>
    <row r="192" spans="2:16" customFormat="1" ht="16.5" hidden="1" customHeight="1" x14ac:dyDescent="0.3">
      <c r="B192" s="62" t="s">
        <v>4</v>
      </c>
      <c r="C192" s="100">
        <f>SUM(D192:F192)</f>
        <v>0</v>
      </c>
      <c r="D192" s="99"/>
      <c r="E192" s="98"/>
      <c r="F192" s="85"/>
      <c r="G192" s="85"/>
      <c r="H192" s="85"/>
      <c r="I192" s="77"/>
      <c r="J192" s="77"/>
      <c r="K192" s="77"/>
      <c r="L192" s="77"/>
      <c r="M192" s="77"/>
      <c r="N192" s="77"/>
      <c r="O192" s="1"/>
      <c r="P192" s="1"/>
    </row>
    <row r="193" spans="2:17" customFormat="1" ht="16.5" hidden="1" customHeight="1" x14ac:dyDescent="0.3">
      <c r="B193" s="62" t="s">
        <v>3</v>
      </c>
      <c r="C193" s="100">
        <f>SUM(D193:F193)</f>
        <v>0</v>
      </c>
      <c r="D193" s="115"/>
      <c r="E193" s="114"/>
      <c r="F193" s="85"/>
      <c r="G193" s="85"/>
      <c r="H193" s="85"/>
      <c r="I193" s="77"/>
      <c r="J193" s="77"/>
      <c r="K193" s="77"/>
      <c r="L193" s="77"/>
      <c r="M193" s="77"/>
      <c r="N193" s="77"/>
      <c r="O193" s="77"/>
      <c r="P193" s="77"/>
    </row>
    <row r="194" spans="2:17" customFormat="1" ht="16.5" hidden="1" customHeight="1" thickBot="1" x14ac:dyDescent="0.3">
      <c r="B194" s="97" t="s">
        <v>2</v>
      </c>
      <c r="C194" s="100">
        <f>SUM(D194:F194)</f>
        <v>0</v>
      </c>
      <c r="D194" s="113"/>
      <c r="E194" s="94"/>
      <c r="F194" s="85"/>
      <c r="G194" s="85"/>
      <c r="H194" s="77"/>
      <c r="I194" s="77"/>
      <c r="J194" s="77"/>
      <c r="K194" s="77"/>
      <c r="L194" s="77"/>
      <c r="M194" s="77"/>
      <c r="N194" s="77"/>
      <c r="O194" s="1"/>
      <c r="P194" s="1"/>
    </row>
    <row r="195" spans="2:17" customFormat="1" x14ac:dyDescent="0.25">
      <c r="B195" s="92" t="s">
        <v>1</v>
      </c>
      <c r="C195" s="91">
        <f>+SUM(C183:C194)</f>
        <v>40042</v>
      </c>
      <c r="D195" s="91">
        <f>+SUM(D183:D194)</f>
        <v>8566</v>
      </c>
      <c r="E195" s="91">
        <f>+SUM(E183:E194)</f>
        <v>31476</v>
      </c>
      <c r="F195" s="51"/>
      <c r="G195" s="51"/>
      <c r="H195" s="112"/>
      <c r="I195" s="112"/>
      <c r="J195" s="112"/>
      <c r="K195" s="112"/>
      <c r="L195" s="112"/>
      <c r="M195" s="77"/>
      <c r="N195" s="77"/>
      <c r="O195" s="111" t="s">
        <v>94</v>
      </c>
      <c r="P195" s="111" t="s">
        <v>93</v>
      </c>
    </row>
    <row r="196" spans="2:17" customFormat="1" ht="15" customHeight="1" x14ac:dyDescent="0.25">
      <c r="B196" s="90" t="s">
        <v>75</v>
      </c>
      <c r="C196" s="89">
        <f>+C195/$C$195</f>
        <v>1</v>
      </c>
      <c r="D196" s="88">
        <f>+D195/$C$195</f>
        <v>0.21392537835272962</v>
      </c>
      <c r="E196" s="88">
        <f>+E195/$C$195</f>
        <v>0.78607462164727038</v>
      </c>
      <c r="F196" s="109"/>
      <c r="G196" s="109"/>
      <c r="H196" s="71"/>
      <c r="I196" s="71"/>
      <c r="J196" s="71"/>
      <c r="K196" s="71"/>
      <c r="L196" s="71"/>
      <c r="M196" s="77"/>
      <c r="N196" s="77"/>
      <c r="O196" s="108">
        <f>+D196</f>
        <v>0.21392537835272962</v>
      </c>
      <c r="P196" s="108">
        <f>+E196</f>
        <v>0.78607462164727038</v>
      </c>
    </row>
    <row r="197" spans="2:17" customFormat="1" ht="15" customHeight="1" x14ac:dyDescent="0.25">
      <c r="B197" s="110"/>
      <c r="C197" s="110"/>
      <c r="D197" s="110"/>
      <c r="E197" s="110"/>
      <c r="F197" s="110"/>
      <c r="G197" s="109"/>
      <c r="H197" s="71"/>
      <c r="I197" s="71"/>
      <c r="J197" s="71"/>
      <c r="K197" s="71"/>
      <c r="L197" s="71"/>
      <c r="M197" s="77"/>
      <c r="N197" s="77"/>
      <c r="O197" s="108"/>
      <c r="P197" s="108"/>
    </row>
    <row r="198" spans="2:17" customFormat="1" ht="15" customHeight="1" x14ac:dyDescent="0.25">
      <c r="B198" s="110"/>
      <c r="C198" s="110"/>
      <c r="D198" s="110"/>
      <c r="E198" s="110"/>
      <c r="F198" s="110"/>
      <c r="G198" s="109"/>
      <c r="H198" s="71"/>
      <c r="I198" s="71"/>
      <c r="J198" s="71"/>
      <c r="K198" s="71"/>
      <c r="L198" s="71"/>
      <c r="M198" s="77"/>
      <c r="N198" s="77"/>
      <c r="O198" s="108"/>
      <c r="P198" s="108"/>
    </row>
    <row r="199" spans="2:17" customFormat="1" ht="15" customHeight="1" x14ac:dyDescent="0.25">
      <c r="B199" s="110"/>
      <c r="C199" s="110"/>
      <c r="D199" s="110"/>
      <c r="E199" s="110"/>
      <c r="F199" s="110"/>
      <c r="G199" s="109"/>
      <c r="H199" s="71"/>
      <c r="I199" s="71"/>
      <c r="J199" s="71"/>
      <c r="K199" s="71"/>
      <c r="L199" s="71"/>
      <c r="M199" s="77"/>
      <c r="N199" s="77"/>
      <c r="O199" s="108"/>
      <c r="P199" s="108"/>
    </row>
    <row r="200" spans="2:17" customFormat="1" ht="15" customHeight="1" x14ac:dyDescent="0.25">
      <c r="B200" s="110"/>
      <c r="C200" s="110"/>
      <c r="D200" s="110"/>
      <c r="E200" s="110"/>
      <c r="F200" s="110"/>
      <c r="G200" s="109"/>
      <c r="H200" s="71"/>
      <c r="I200" s="71"/>
      <c r="J200" s="71"/>
      <c r="K200" s="71"/>
      <c r="L200" s="71"/>
      <c r="M200" s="77"/>
      <c r="N200" s="77"/>
      <c r="O200" s="108"/>
      <c r="P200" s="108"/>
    </row>
    <row r="201" spans="2:17" customFormat="1" ht="44.25" customHeight="1" x14ac:dyDescent="0.25">
      <c r="B201" s="73"/>
      <c r="C201" s="73"/>
      <c r="D201" s="73"/>
      <c r="E201" s="73"/>
      <c r="F201" s="73"/>
      <c r="G201" s="68"/>
      <c r="H201" s="68"/>
      <c r="I201" s="68"/>
      <c r="J201" s="68"/>
      <c r="K201" s="93"/>
      <c r="L201" s="93"/>
      <c r="M201" s="77"/>
      <c r="N201" s="77"/>
      <c r="O201" s="77"/>
      <c r="P201" s="77"/>
    </row>
    <row r="202" spans="2:17" customFormat="1" ht="25.5" customHeight="1" x14ac:dyDescent="0.25">
      <c r="B202" s="105" t="s">
        <v>15</v>
      </c>
      <c r="C202" s="105" t="s">
        <v>1</v>
      </c>
      <c r="D202" s="72" t="s">
        <v>92</v>
      </c>
      <c r="E202" s="72" t="s">
        <v>91</v>
      </c>
      <c r="F202" s="72" t="s">
        <v>90</v>
      </c>
      <c r="G202" s="72" t="s">
        <v>89</v>
      </c>
      <c r="H202" s="72" t="s">
        <v>88</v>
      </c>
      <c r="I202" s="72" t="s">
        <v>85</v>
      </c>
      <c r="J202" s="72" t="s">
        <v>87</v>
      </c>
      <c r="K202" s="105" t="s">
        <v>83</v>
      </c>
      <c r="M202" s="107" t="s">
        <v>86</v>
      </c>
      <c r="N202" s="107" t="s">
        <v>85</v>
      </c>
      <c r="O202" s="107" t="s">
        <v>84</v>
      </c>
      <c r="P202" s="107" t="s">
        <v>83</v>
      </c>
    </row>
    <row r="203" spans="2:17" customFormat="1" ht="13.5" customHeight="1" x14ac:dyDescent="0.25">
      <c r="B203" s="105"/>
      <c r="C203" s="105"/>
      <c r="D203" s="106" t="s">
        <v>82</v>
      </c>
      <c r="E203" s="106" t="s">
        <v>81</v>
      </c>
      <c r="F203" s="106" t="s">
        <v>80</v>
      </c>
      <c r="G203" s="106" t="s">
        <v>79</v>
      </c>
      <c r="H203" s="106" t="s">
        <v>78</v>
      </c>
      <c r="I203" s="106" t="s">
        <v>77</v>
      </c>
      <c r="J203" s="106" t="s">
        <v>76</v>
      </c>
      <c r="K203" s="105"/>
      <c r="M203" s="104">
        <f>SUM(D216:G216)</f>
        <v>454</v>
      </c>
      <c r="N203" s="104">
        <f>H216+I216</f>
        <v>24946</v>
      </c>
      <c r="O203" s="104">
        <f>J216</f>
        <v>1886</v>
      </c>
      <c r="P203" s="104">
        <f>K216</f>
        <v>12756</v>
      </c>
    </row>
    <row r="204" spans="2:17" customFormat="1" ht="15.75" customHeight="1" x14ac:dyDescent="0.25">
      <c r="B204" s="70" t="s">
        <v>13</v>
      </c>
      <c r="C204" s="103">
        <f>SUM(D204:K204)</f>
        <v>9745</v>
      </c>
      <c r="D204" s="102">
        <v>0</v>
      </c>
      <c r="E204" s="101">
        <v>1</v>
      </c>
      <c r="F204" s="101">
        <v>27</v>
      </c>
      <c r="G204" s="101">
        <v>81</v>
      </c>
      <c r="H204" s="101">
        <v>1217</v>
      </c>
      <c r="I204" s="101">
        <v>5218</v>
      </c>
      <c r="J204" s="101">
        <v>484</v>
      </c>
      <c r="K204" s="101">
        <v>2717</v>
      </c>
      <c r="M204" s="1"/>
      <c r="N204" s="1"/>
      <c r="O204" s="1"/>
      <c r="P204" s="1"/>
      <c r="Q204" s="1"/>
    </row>
    <row r="205" spans="2:17" customFormat="1" ht="15.75" customHeight="1" x14ac:dyDescent="0.25">
      <c r="B205" s="62" t="s">
        <v>12</v>
      </c>
      <c r="C205" s="100">
        <f>SUM(D205:K205)</f>
        <v>9787</v>
      </c>
      <c r="D205" s="99">
        <v>0</v>
      </c>
      <c r="E205" s="98">
        <v>0</v>
      </c>
      <c r="F205" s="98">
        <v>27</v>
      </c>
      <c r="G205" s="98">
        <v>72</v>
      </c>
      <c r="H205" s="98">
        <v>1155</v>
      </c>
      <c r="I205" s="98">
        <v>4975</v>
      </c>
      <c r="J205" s="98">
        <v>423</v>
      </c>
      <c r="K205" s="98">
        <v>3135</v>
      </c>
      <c r="M205" s="1"/>
      <c r="N205" s="1"/>
      <c r="O205" s="1"/>
      <c r="P205" s="1"/>
      <c r="Q205" s="1"/>
    </row>
    <row r="206" spans="2:17" customFormat="1" ht="15.75" customHeight="1" x14ac:dyDescent="0.25">
      <c r="B206" s="62" t="s">
        <v>11</v>
      </c>
      <c r="C206" s="100">
        <f>SUM(D206:K206)</f>
        <v>10947</v>
      </c>
      <c r="D206" s="99">
        <v>0</v>
      </c>
      <c r="E206" s="98">
        <v>7</v>
      </c>
      <c r="F206" s="98">
        <v>29</v>
      </c>
      <c r="G206" s="98">
        <v>81</v>
      </c>
      <c r="H206" s="98">
        <v>1127</v>
      </c>
      <c r="I206" s="98">
        <v>5547</v>
      </c>
      <c r="J206" s="98">
        <v>517</v>
      </c>
      <c r="K206" s="98">
        <v>3639</v>
      </c>
      <c r="M206" s="93"/>
      <c r="N206" s="77"/>
      <c r="O206" s="77"/>
      <c r="P206" s="77"/>
    </row>
    <row r="207" spans="2:17" customFormat="1" ht="15.75" customHeight="1" thickBot="1" x14ac:dyDescent="0.3">
      <c r="B207" s="62" t="s">
        <v>10</v>
      </c>
      <c r="C207" s="100">
        <f>SUM(D207:K207)</f>
        <v>9563</v>
      </c>
      <c r="D207" s="99">
        <v>0</v>
      </c>
      <c r="E207" s="98">
        <v>0</v>
      </c>
      <c r="F207" s="98">
        <v>45</v>
      </c>
      <c r="G207" s="98">
        <v>84</v>
      </c>
      <c r="H207" s="98">
        <v>1139</v>
      </c>
      <c r="I207" s="98">
        <v>4568</v>
      </c>
      <c r="J207" s="98">
        <v>462</v>
      </c>
      <c r="K207" s="98">
        <v>3265</v>
      </c>
      <c r="M207" s="93"/>
      <c r="N207" s="77"/>
      <c r="O207" s="77"/>
      <c r="P207" s="77"/>
    </row>
    <row r="208" spans="2:17" customFormat="1" ht="15.75" hidden="1" customHeight="1" x14ac:dyDescent="0.3">
      <c r="B208" s="62" t="s">
        <v>9</v>
      </c>
      <c r="C208" s="100">
        <f>SUM(D208:K208)</f>
        <v>0</v>
      </c>
      <c r="D208" s="99"/>
      <c r="E208" s="98"/>
      <c r="F208" s="98"/>
      <c r="G208" s="98"/>
      <c r="H208" s="98"/>
      <c r="I208" s="98"/>
      <c r="J208" s="98"/>
      <c r="K208" s="98"/>
      <c r="M208" s="93"/>
      <c r="N208" s="77"/>
      <c r="O208" s="77"/>
      <c r="P208" s="77"/>
    </row>
    <row r="209" spans="2:16" customFormat="1" ht="15.75" hidden="1" customHeight="1" x14ac:dyDescent="0.3">
      <c r="B209" s="62" t="s">
        <v>8</v>
      </c>
      <c r="C209" s="100">
        <f>SUM(D209:K209)</f>
        <v>0</v>
      </c>
      <c r="D209" s="99"/>
      <c r="E209" s="98"/>
      <c r="F209" s="98"/>
      <c r="G209" s="98"/>
      <c r="H209" s="98"/>
      <c r="I209" s="98"/>
      <c r="J209" s="98"/>
      <c r="K209" s="98"/>
      <c r="M209" s="93"/>
      <c r="N209" s="77"/>
      <c r="O209" s="77"/>
      <c r="P209" s="77"/>
    </row>
    <row r="210" spans="2:16" customFormat="1" ht="15.75" hidden="1" customHeight="1" x14ac:dyDescent="0.3">
      <c r="B210" s="62" t="s">
        <v>7</v>
      </c>
      <c r="C210" s="100">
        <f>SUM(D210:K210)</f>
        <v>0</v>
      </c>
      <c r="D210" s="99"/>
      <c r="E210" s="98"/>
      <c r="F210" s="98"/>
      <c r="G210" s="98"/>
      <c r="H210" s="98"/>
      <c r="I210" s="98"/>
      <c r="J210" s="98"/>
      <c r="K210" s="98"/>
      <c r="M210" s="93"/>
      <c r="N210" s="77"/>
      <c r="O210" s="77"/>
      <c r="P210" s="77"/>
    </row>
    <row r="211" spans="2:16" customFormat="1" ht="15.75" hidden="1" customHeight="1" x14ac:dyDescent="0.3">
      <c r="B211" s="62" t="s">
        <v>6</v>
      </c>
      <c r="C211" s="100">
        <f>SUM(D211:K211)</f>
        <v>0</v>
      </c>
      <c r="D211" s="99"/>
      <c r="E211" s="98"/>
      <c r="F211" s="98"/>
      <c r="G211" s="98"/>
      <c r="H211" s="98"/>
      <c r="I211" s="98"/>
      <c r="J211" s="98"/>
      <c r="K211" s="98"/>
      <c r="M211" s="93"/>
      <c r="N211" s="77"/>
      <c r="O211" s="77"/>
      <c r="P211" s="77"/>
    </row>
    <row r="212" spans="2:16" customFormat="1" ht="15.75" hidden="1" customHeight="1" x14ac:dyDescent="0.3">
      <c r="B212" s="62" t="s">
        <v>5</v>
      </c>
      <c r="C212" s="100">
        <f>SUM(D212:K212)</f>
        <v>0</v>
      </c>
      <c r="D212" s="99"/>
      <c r="E212" s="98"/>
      <c r="F212" s="98"/>
      <c r="G212" s="98"/>
      <c r="H212" s="98"/>
      <c r="I212" s="98"/>
      <c r="J212" s="98"/>
      <c r="K212" s="98"/>
      <c r="M212" s="93"/>
      <c r="N212" s="77"/>
      <c r="O212" s="77"/>
      <c r="P212" s="77"/>
    </row>
    <row r="213" spans="2:16" customFormat="1" ht="15.75" hidden="1" customHeight="1" x14ac:dyDescent="0.3">
      <c r="B213" s="62" t="s">
        <v>4</v>
      </c>
      <c r="C213" s="100">
        <f>SUM(D213:K213)</f>
        <v>0</v>
      </c>
      <c r="D213" s="99"/>
      <c r="E213" s="98"/>
      <c r="F213" s="98"/>
      <c r="G213" s="98"/>
      <c r="H213" s="98"/>
      <c r="I213" s="98"/>
      <c r="J213" s="98"/>
      <c r="K213" s="98"/>
      <c r="M213" s="93"/>
      <c r="N213" s="77"/>
      <c r="O213" s="77"/>
      <c r="P213" s="77"/>
    </row>
    <row r="214" spans="2:16" customFormat="1" ht="15.75" hidden="1" customHeight="1" x14ac:dyDescent="0.3">
      <c r="B214" s="62" t="s">
        <v>3</v>
      </c>
      <c r="C214" s="100">
        <f>SUM(D214:K214)</f>
        <v>0</v>
      </c>
      <c r="D214" s="99"/>
      <c r="E214" s="98"/>
      <c r="F214" s="98"/>
      <c r="G214" s="98"/>
      <c r="H214" s="98"/>
      <c r="I214" s="98"/>
      <c r="J214" s="98"/>
      <c r="K214" s="98"/>
      <c r="M214" s="93"/>
      <c r="N214" s="77"/>
      <c r="O214" s="77"/>
      <c r="P214" s="77"/>
    </row>
    <row r="215" spans="2:16" customFormat="1" ht="15.75" hidden="1" customHeight="1" thickBot="1" x14ac:dyDescent="0.3">
      <c r="B215" s="97" t="s">
        <v>2</v>
      </c>
      <c r="C215" s="96">
        <f>SUM(D215:K215)</f>
        <v>0</v>
      </c>
      <c r="D215" s="95"/>
      <c r="E215" s="94"/>
      <c r="F215" s="94"/>
      <c r="G215" s="94"/>
      <c r="H215" s="94"/>
      <c r="I215" s="94"/>
      <c r="J215" s="94"/>
      <c r="K215" s="94"/>
      <c r="M215" s="93"/>
      <c r="N215" s="77"/>
      <c r="O215" s="77"/>
      <c r="P215" s="77"/>
    </row>
    <row r="216" spans="2:16" customFormat="1" ht="14.25" customHeight="1" x14ac:dyDescent="0.25">
      <c r="B216" s="92" t="s">
        <v>1</v>
      </c>
      <c r="C216" s="91">
        <f>+SUM(C204:C215)</f>
        <v>40042</v>
      </c>
      <c r="D216" s="91">
        <f>+SUM(D204:D215)</f>
        <v>0</v>
      </c>
      <c r="E216" s="91">
        <f>+SUM(E204:E215)</f>
        <v>8</v>
      </c>
      <c r="F216" s="91">
        <f>+SUM(F204:F215)</f>
        <v>128</v>
      </c>
      <c r="G216" s="91">
        <f>+SUM(G204:G215)</f>
        <v>318</v>
      </c>
      <c r="H216" s="91">
        <f>+SUM(H204:H215)</f>
        <v>4638</v>
      </c>
      <c r="I216" s="91">
        <f>+SUM(I204:I215)</f>
        <v>20308</v>
      </c>
      <c r="J216" s="91">
        <f>+SUM(J204:J215)</f>
        <v>1886</v>
      </c>
      <c r="K216" s="91">
        <f>+SUM(K204:K215)</f>
        <v>12756</v>
      </c>
      <c r="M216" s="51"/>
      <c r="N216" s="77"/>
      <c r="O216" s="76"/>
      <c r="P216" s="75"/>
    </row>
    <row r="217" spans="2:16" customFormat="1" ht="14.25" customHeight="1" x14ac:dyDescent="0.25">
      <c r="B217" s="90" t="s">
        <v>75</v>
      </c>
      <c r="C217" s="89">
        <f>+C216/$C$216</f>
        <v>1</v>
      </c>
      <c r="D217" s="88">
        <f>+D216/$C$216</f>
        <v>0</v>
      </c>
      <c r="E217" s="87">
        <f>+E216/$C$216</f>
        <v>1.9979022026871785E-4</v>
      </c>
      <c r="F217" s="87">
        <f>+F216/$C$216</f>
        <v>3.1966435242994857E-3</v>
      </c>
      <c r="G217" s="87">
        <f>+G216/$C$216</f>
        <v>7.9416612556815341E-3</v>
      </c>
      <c r="H217" s="87">
        <f>+H216/$C$216</f>
        <v>0.11582838020078917</v>
      </c>
      <c r="I217" s="87">
        <f>+I216/$C$216</f>
        <v>0.50716747415214025</v>
      </c>
      <c r="J217" s="87">
        <f>+J216/$C$216</f>
        <v>4.7100544428350231E-2</v>
      </c>
      <c r="K217" s="87">
        <f>+K216/$C$216</f>
        <v>0.31856550621847063</v>
      </c>
      <c r="M217" s="78"/>
      <c r="N217" s="77"/>
      <c r="O217" s="76"/>
      <c r="P217" s="75"/>
    </row>
    <row r="218" spans="2:16" customFormat="1" ht="14.25" customHeight="1" x14ac:dyDescent="0.25">
      <c r="B218" s="86"/>
      <c r="C218" s="85"/>
      <c r="D218" s="78"/>
      <c r="E218" s="84"/>
      <c r="F218" s="84"/>
      <c r="G218" s="84"/>
      <c r="H218" s="84"/>
      <c r="I218" s="84"/>
      <c r="J218" s="84"/>
      <c r="K218" s="84"/>
      <c r="M218" s="78"/>
      <c r="N218" s="77"/>
      <c r="O218" s="76"/>
      <c r="P218" s="75"/>
    </row>
    <row r="219" spans="2:16" customFormat="1" ht="14.25" customHeight="1" x14ac:dyDescent="0.25">
      <c r="B219" s="83"/>
      <c r="C219" s="82"/>
      <c r="D219" s="2"/>
      <c r="E219" s="2"/>
      <c r="F219" s="2"/>
      <c r="G219" s="1"/>
      <c r="H219" s="81"/>
      <c r="I219" s="80"/>
      <c r="J219" s="80"/>
      <c r="K219" s="80"/>
      <c r="M219" s="78"/>
      <c r="N219" s="77"/>
      <c r="O219" s="76"/>
      <c r="P219" s="75"/>
    </row>
    <row r="220" spans="2:16" customFormat="1" ht="14.25" customHeight="1" x14ac:dyDescent="0.25">
      <c r="B220" s="79"/>
      <c r="C220" s="78"/>
      <c r="D220" s="78"/>
      <c r="E220" s="78"/>
      <c r="F220" s="78"/>
      <c r="G220" s="78"/>
      <c r="H220" s="78"/>
      <c r="I220" s="78"/>
      <c r="J220" s="78"/>
      <c r="K220" s="78"/>
      <c r="M220" s="78"/>
      <c r="N220" s="77"/>
      <c r="O220" s="76"/>
      <c r="P220" s="75"/>
    </row>
    <row r="221" spans="2:16" customFormat="1" ht="14.25" customHeight="1" x14ac:dyDescent="0.25">
      <c r="B221" s="79"/>
      <c r="C221" s="78"/>
      <c r="D221" s="78"/>
      <c r="E221" s="78"/>
      <c r="F221" s="78"/>
      <c r="G221" s="78"/>
      <c r="H221" s="78"/>
      <c r="I221" s="78"/>
      <c r="J221" s="78"/>
      <c r="K221" s="78"/>
      <c r="M221" s="78"/>
      <c r="N221" s="77"/>
      <c r="O221" s="76"/>
      <c r="P221" s="75"/>
    </row>
    <row r="222" spans="2:16" customFormat="1" ht="27" customHeight="1" x14ac:dyDescent="0.25">
      <c r="C222" s="74"/>
      <c r="D222" s="74"/>
      <c r="E222" s="74"/>
      <c r="F222" s="74"/>
    </row>
    <row r="223" spans="2:16" customFormat="1" ht="25.5" customHeight="1" x14ac:dyDescent="0.25">
      <c r="C223" s="74"/>
      <c r="D223" s="74"/>
      <c r="E223" s="74"/>
      <c r="F223" s="74"/>
      <c r="J223" s="73"/>
    </row>
    <row r="224" spans="2:16" customFormat="1" ht="17.25" customHeight="1" x14ac:dyDescent="0.25">
      <c r="B224" s="72" t="s">
        <v>74</v>
      </c>
      <c r="C224" s="72">
        <v>2022</v>
      </c>
      <c r="D224" s="72">
        <v>2023</v>
      </c>
      <c r="E224" s="72">
        <v>2024</v>
      </c>
      <c r="F224" s="72">
        <v>2025</v>
      </c>
      <c r="G224" s="72" t="s">
        <v>73</v>
      </c>
      <c r="H224" s="71"/>
      <c r="I224" s="71"/>
      <c r="J224" s="71"/>
      <c r="L224" s="71"/>
      <c r="M224" s="71"/>
    </row>
    <row r="225" spans="2:17" customFormat="1" ht="14.25" customHeight="1" x14ac:dyDescent="0.25">
      <c r="B225" s="70" t="s">
        <v>72</v>
      </c>
      <c r="C225" s="69">
        <v>1082</v>
      </c>
      <c r="D225" s="69">
        <v>970</v>
      </c>
      <c r="E225" s="69">
        <v>994</v>
      </c>
      <c r="F225" s="69">
        <v>1105</v>
      </c>
      <c r="G225" s="69">
        <v>333</v>
      </c>
      <c r="H225" s="68"/>
      <c r="I225" s="68"/>
      <c r="J225" s="68"/>
      <c r="K225" s="68"/>
      <c r="P225" s="50"/>
      <c r="Q225" s="50"/>
    </row>
    <row r="226" spans="2:17" customFormat="1" ht="14.25" customHeight="1" x14ac:dyDescent="0.25">
      <c r="B226" s="62" t="s">
        <v>71</v>
      </c>
      <c r="C226" s="61">
        <v>2826</v>
      </c>
      <c r="D226" s="61">
        <v>2368</v>
      </c>
      <c r="E226" s="61">
        <v>2655</v>
      </c>
      <c r="F226" s="61">
        <v>2989</v>
      </c>
      <c r="G226" s="61">
        <v>1025</v>
      </c>
      <c r="H226" s="68"/>
      <c r="I226" s="68"/>
      <c r="J226" s="68"/>
      <c r="K226" s="68"/>
      <c r="P226" s="50"/>
      <c r="Q226" s="50"/>
    </row>
    <row r="227" spans="2:17" customFormat="1" ht="14.25" customHeight="1" x14ac:dyDescent="0.25">
      <c r="B227" s="62" t="s">
        <v>70</v>
      </c>
      <c r="C227" s="61">
        <v>1898</v>
      </c>
      <c r="D227" s="61">
        <v>1468</v>
      </c>
      <c r="E227" s="61">
        <v>1651</v>
      </c>
      <c r="F227" s="61">
        <v>1594</v>
      </c>
      <c r="G227" s="61">
        <v>500</v>
      </c>
      <c r="H227" s="68"/>
      <c r="I227" s="68"/>
      <c r="J227" s="68"/>
      <c r="K227" s="68"/>
      <c r="P227" s="50"/>
      <c r="Q227" s="50"/>
    </row>
    <row r="228" spans="2:17" customFormat="1" ht="14.25" customHeight="1" x14ac:dyDescent="0.25">
      <c r="B228" s="62" t="s">
        <v>69</v>
      </c>
      <c r="C228" s="61">
        <v>7555</v>
      </c>
      <c r="D228" s="61">
        <v>6526</v>
      </c>
      <c r="E228" s="61">
        <v>7469</v>
      </c>
      <c r="F228" s="61">
        <v>8185</v>
      </c>
      <c r="G228" s="61">
        <v>2698</v>
      </c>
      <c r="H228" s="68"/>
      <c r="I228" s="68"/>
      <c r="J228" s="68"/>
      <c r="K228" s="68"/>
      <c r="P228" s="50"/>
      <c r="Q228" s="50"/>
    </row>
    <row r="229" spans="2:17" customFormat="1" ht="14.25" customHeight="1" x14ac:dyDescent="0.25">
      <c r="B229" s="62" t="s">
        <v>68</v>
      </c>
      <c r="C229" s="61">
        <v>2919</v>
      </c>
      <c r="D229" s="61">
        <v>2503</v>
      </c>
      <c r="E229" s="61">
        <v>2692</v>
      </c>
      <c r="F229" s="61">
        <v>2860</v>
      </c>
      <c r="G229" s="61">
        <v>830</v>
      </c>
      <c r="H229" s="68"/>
      <c r="I229" s="68"/>
      <c r="J229" s="68"/>
      <c r="K229" s="68"/>
      <c r="P229" s="50"/>
      <c r="Q229" s="50"/>
    </row>
    <row r="230" spans="2:17" customFormat="1" ht="14.25" customHeight="1" x14ac:dyDescent="0.25">
      <c r="B230" s="62" t="s">
        <v>67</v>
      </c>
      <c r="C230" s="61">
        <v>3839</v>
      </c>
      <c r="D230" s="61">
        <v>3234</v>
      </c>
      <c r="E230" s="61">
        <v>3300</v>
      </c>
      <c r="F230" s="61">
        <v>3282</v>
      </c>
      <c r="G230" s="61">
        <v>982</v>
      </c>
      <c r="H230" s="68"/>
      <c r="I230" s="68"/>
      <c r="J230" s="68"/>
      <c r="K230" s="68"/>
      <c r="P230" s="50"/>
      <c r="Q230" s="50"/>
    </row>
    <row r="231" spans="2:17" customFormat="1" ht="14.25" customHeight="1" x14ac:dyDescent="0.25">
      <c r="B231" s="62" t="s">
        <v>66</v>
      </c>
      <c r="C231" s="61">
        <v>7878</v>
      </c>
      <c r="D231" s="61">
        <v>6820</v>
      </c>
      <c r="E231" s="61">
        <v>6754</v>
      </c>
      <c r="F231" s="61">
        <v>7223</v>
      </c>
      <c r="G231" s="61">
        <v>2515</v>
      </c>
      <c r="H231" s="68"/>
      <c r="I231" s="68"/>
      <c r="J231" s="68"/>
      <c r="K231" s="68"/>
      <c r="P231" s="50"/>
      <c r="Q231" s="50"/>
    </row>
    <row r="232" spans="2:17" customFormat="1" ht="14.25" customHeight="1" x14ac:dyDescent="0.25">
      <c r="B232" s="62" t="s">
        <v>65</v>
      </c>
      <c r="C232" s="61">
        <v>6223</v>
      </c>
      <c r="D232" s="61">
        <v>5211</v>
      </c>
      <c r="E232" s="61">
        <v>5982</v>
      </c>
      <c r="F232" s="61">
        <v>6123</v>
      </c>
      <c r="G232" s="61">
        <v>2039</v>
      </c>
      <c r="H232" s="68"/>
      <c r="I232" s="68"/>
      <c r="J232" s="68"/>
      <c r="K232" s="68"/>
      <c r="P232" s="50"/>
      <c r="Q232" s="50"/>
    </row>
    <row r="233" spans="2:17" customFormat="1" ht="14.25" customHeight="1" x14ac:dyDescent="0.25">
      <c r="B233" s="62" t="s">
        <v>64</v>
      </c>
      <c r="C233" s="61">
        <v>984</v>
      </c>
      <c r="D233" s="61">
        <v>738</v>
      </c>
      <c r="E233" s="61">
        <v>709</v>
      </c>
      <c r="F233" s="61">
        <v>900</v>
      </c>
      <c r="G233" s="61">
        <v>222</v>
      </c>
      <c r="H233" s="68"/>
      <c r="I233" s="68"/>
      <c r="J233" s="68"/>
      <c r="K233" s="68"/>
      <c r="P233" s="50"/>
      <c r="Q233" s="50"/>
    </row>
    <row r="234" spans="2:17" customFormat="1" ht="14.25" customHeight="1" x14ac:dyDescent="0.25">
      <c r="B234" s="62" t="s">
        <v>63</v>
      </c>
      <c r="C234" s="61">
        <v>3002</v>
      </c>
      <c r="D234" s="61">
        <v>2514</v>
      </c>
      <c r="E234" s="61">
        <v>2540</v>
      </c>
      <c r="F234" s="61">
        <v>2916</v>
      </c>
      <c r="G234" s="61">
        <v>952</v>
      </c>
      <c r="H234" s="68"/>
      <c r="I234" s="68"/>
      <c r="J234" s="68"/>
      <c r="K234" s="68"/>
      <c r="P234" s="50"/>
      <c r="Q234" s="50"/>
    </row>
    <row r="235" spans="2:17" customFormat="1" ht="14.25" customHeight="1" x14ac:dyDescent="0.25">
      <c r="B235" s="62" t="s">
        <v>62</v>
      </c>
      <c r="C235" s="61">
        <v>4058</v>
      </c>
      <c r="D235" s="61">
        <v>3806</v>
      </c>
      <c r="E235" s="61">
        <v>3886</v>
      </c>
      <c r="F235" s="61">
        <v>4387</v>
      </c>
      <c r="G235" s="61">
        <v>1452</v>
      </c>
      <c r="H235" s="68"/>
      <c r="I235" s="68"/>
      <c r="J235" s="68"/>
      <c r="K235" s="68"/>
      <c r="P235" s="50"/>
      <c r="Q235" s="50"/>
    </row>
    <row r="236" spans="2:17" customFormat="1" ht="14.25" customHeight="1" x14ac:dyDescent="0.25">
      <c r="B236" s="62" t="s">
        <v>61</v>
      </c>
      <c r="C236" s="61">
        <v>5281</v>
      </c>
      <c r="D236" s="61">
        <v>4222</v>
      </c>
      <c r="E236" s="61">
        <v>5227</v>
      </c>
      <c r="F236" s="61">
        <v>5675</v>
      </c>
      <c r="G236" s="61">
        <v>1645</v>
      </c>
      <c r="H236" s="68"/>
      <c r="I236" s="68"/>
      <c r="J236" s="68"/>
      <c r="K236" s="68"/>
      <c r="P236" s="50"/>
      <c r="Q236" s="50"/>
    </row>
    <row r="237" spans="2:17" customFormat="1" ht="14.25" customHeight="1" x14ac:dyDescent="0.25">
      <c r="B237" s="62" t="s">
        <v>60</v>
      </c>
      <c r="C237" s="61">
        <v>6855</v>
      </c>
      <c r="D237" s="61">
        <v>5923</v>
      </c>
      <c r="E237" s="61">
        <v>5997</v>
      </c>
      <c r="F237" s="61">
        <v>6289</v>
      </c>
      <c r="G237" s="61">
        <v>2386</v>
      </c>
      <c r="H237" s="68"/>
      <c r="I237" s="68"/>
      <c r="J237" s="68"/>
      <c r="K237" s="68"/>
      <c r="P237" s="50"/>
      <c r="Q237" s="50"/>
    </row>
    <row r="238" spans="2:17" customFormat="1" ht="14.25" customHeight="1" x14ac:dyDescent="0.25">
      <c r="B238" s="62" t="s">
        <v>59</v>
      </c>
      <c r="C238" s="61">
        <v>3657</v>
      </c>
      <c r="D238" s="61">
        <v>3481</v>
      </c>
      <c r="E238" s="61">
        <v>3647</v>
      </c>
      <c r="F238" s="61">
        <v>3976</v>
      </c>
      <c r="G238" s="61">
        <v>1451</v>
      </c>
      <c r="H238" s="68"/>
      <c r="I238" s="68"/>
      <c r="J238" s="68"/>
      <c r="K238" s="68"/>
      <c r="P238" s="50"/>
      <c r="Q238" s="50"/>
    </row>
    <row r="239" spans="2:17" customFormat="1" ht="14.25" customHeight="1" x14ac:dyDescent="0.25">
      <c r="B239" s="62" t="s">
        <v>58</v>
      </c>
      <c r="C239" s="61">
        <v>90525</v>
      </c>
      <c r="D239" s="61">
        <v>75755</v>
      </c>
      <c r="E239" s="61">
        <v>78162</v>
      </c>
      <c r="F239" s="61">
        <v>82657</v>
      </c>
      <c r="G239" s="61">
        <v>31047</v>
      </c>
      <c r="H239" s="68"/>
      <c r="I239" s="68"/>
      <c r="J239" s="68"/>
      <c r="K239" s="68"/>
      <c r="O239" s="50"/>
      <c r="P239" s="50"/>
      <c r="Q239" s="50"/>
    </row>
    <row r="240" spans="2:17" customFormat="1" ht="14.25" customHeight="1" x14ac:dyDescent="0.25">
      <c r="B240" s="62" t="s">
        <v>57</v>
      </c>
      <c r="C240" s="61">
        <v>1680</v>
      </c>
      <c r="D240" s="61">
        <v>1455</v>
      </c>
      <c r="E240" s="61">
        <v>1427</v>
      </c>
      <c r="F240" s="61">
        <v>1563</v>
      </c>
      <c r="G240" s="61">
        <v>471</v>
      </c>
      <c r="H240" s="68"/>
      <c r="I240" s="68"/>
      <c r="J240" s="68"/>
      <c r="K240" s="68"/>
      <c r="P240" s="50"/>
      <c r="Q240" s="50"/>
    </row>
    <row r="241" spans="2:17" customFormat="1" ht="14.25" customHeight="1" x14ac:dyDescent="0.25">
      <c r="B241" s="62" t="s">
        <v>56</v>
      </c>
      <c r="C241" s="61">
        <v>1034</v>
      </c>
      <c r="D241" s="61">
        <v>995</v>
      </c>
      <c r="E241" s="61">
        <v>1209</v>
      </c>
      <c r="F241" s="61">
        <v>1166</v>
      </c>
      <c r="G241" s="61">
        <v>341</v>
      </c>
      <c r="H241" s="68"/>
      <c r="I241" s="68"/>
      <c r="J241" s="68"/>
      <c r="K241" s="68"/>
      <c r="P241" s="50"/>
      <c r="Q241" s="50"/>
    </row>
    <row r="242" spans="2:17" customFormat="1" ht="14.25" customHeight="1" x14ac:dyDescent="0.25">
      <c r="B242" s="62" t="s">
        <v>55</v>
      </c>
      <c r="C242" s="61">
        <v>722</v>
      </c>
      <c r="D242" s="61">
        <v>571</v>
      </c>
      <c r="E242" s="61">
        <v>650</v>
      </c>
      <c r="F242" s="61">
        <v>797</v>
      </c>
      <c r="G242" s="61">
        <v>331</v>
      </c>
      <c r="H242" s="68"/>
      <c r="I242" s="68"/>
      <c r="J242" s="68"/>
      <c r="K242" s="68"/>
      <c r="P242" s="50"/>
      <c r="Q242" s="50"/>
    </row>
    <row r="243" spans="2:17" customFormat="1" ht="14.25" customHeight="1" x14ac:dyDescent="0.25">
      <c r="B243" s="62" t="s">
        <v>54</v>
      </c>
      <c r="C243" s="61">
        <v>665</v>
      </c>
      <c r="D243" s="61">
        <v>526</v>
      </c>
      <c r="E243" s="61">
        <v>651</v>
      </c>
      <c r="F243" s="61">
        <v>644</v>
      </c>
      <c r="G243" s="61">
        <v>193</v>
      </c>
      <c r="H243" s="68"/>
      <c r="I243" s="68"/>
      <c r="J243" s="68"/>
      <c r="K243" s="68"/>
      <c r="P243" s="50"/>
      <c r="Q243" s="50"/>
    </row>
    <row r="244" spans="2:17" customFormat="1" ht="14.25" customHeight="1" x14ac:dyDescent="0.25">
      <c r="B244" s="62" t="s">
        <v>53</v>
      </c>
      <c r="C244" s="61">
        <v>6567</v>
      </c>
      <c r="D244" s="61">
        <v>4706</v>
      </c>
      <c r="E244" s="61">
        <v>5106</v>
      </c>
      <c r="F244" s="61">
        <v>5449</v>
      </c>
      <c r="G244" s="61">
        <v>1870</v>
      </c>
      <c r="H244" s="1"/>
      <c r="I244" s="67" t="s">
        <v>52</v>
      </c>
      <c r="J244" s="66" t="s">
        <v>51</v>
      </c>
      <c r="K244" s="66"/>
      <c r="P244" s="50"/>
      <c r="Q244" s="50"/>
    </row>
    <row r="245" spans="2:17" customFormat="1" ht="14.25" customHeight="1" x14ac:dyDescent="0.25">
      <c r="B245" s="62" t="s">
        <v>50</v>
      </c>
      <c r="C245" s="61">
        <v>4348</v>
      </c>
      <c r="D245" s="61">
        <v>3722</v>
      </c>
      <c r="E245" s="61">
        <v>3903</v>
      </c>
      <c r="F245" s="61">
        <v>4133</v>
      </c>
      <c r="G245" s="61">
        <v>1202</v>
      </c>
      <c r="H245" s="1"/>
      <c r="I245" s="65"/>
      <c r="J245" s="53" t="s">
        <v>49</v>
      </c>
      <c r="K245" s="52"/>
      <c r="L245" s="1"/>
      <c r="P245" s="50"/>
      <c r="Q245" s="50"/>
    </row>
    <row r="246" spans="2:17" customFormat="1" ht="14.25" customHeight="1" x14ac:dyDescent="0.25">
      <c r="B246" s="62" t="s">
        <v>48</v>
      </c>
      <c r="C246" s="61">
        <v>2956</v>
      </c>
      <c r="D246" s="61">
        <v>2501</v>
      </c>
      <c r="E246" s="61">
        <v>2549</v>
      </c>
      <c r="F246" s="61">
        <v>2912</v>
      </c>
      <c r="G246" s="61">
        <v>811</v>
      </c>
      <c r="H246" s="1"/>
      <c r="I246" s="64"/>
      <c r="J246" s="53" t="s">
        <v>47</v>
      </c>
      <c r="K246" s="52"/>
      <c r="P246" s="50"/>
      <c r="Q246" s="50"/>
    </row>
    <row r="247" spans="2:17" customFormat="1" ht="14.25" customHeight="1" x14ac:dyDescent="0.25">
      <c r="B247" s="62" t="s">
        <v>46</v>
      </c>
      <c r="C247" s="61">
        <v>1500</v>
      </c>
      <c r="D247" s="61">
        <v>1423</v>
      </c>
      <c r="E247" s="61">
        <v>1457</v>
      </c>
      <c r="F247" s="61">
        <v>1687</v>
      </c>
      <c r="G247" s="61">
        <v>544</v>
      </c>
      <c r="H247" s="1"/>
      <c r="I247" s="63"/>
      <c r="J247" s="53" t="s">
        <v>45</v>
      </c>
      <c r="K247" s="52"/>
      <c r="P247" s="50"/>
      <c r="Q247" s="50"/>
    </row>
    <row r="248" spans="2:17" customFormat="1" ht="14.25" customHeight="1" x14ac:dyDescent="0.25">
      <c r="B248" s="62" t="s">
        <v>44</v>
      </c>
      <c r="C248" s="61">
        <v>1104</v>
      </c>
      <c r="D248" s="61">
        <v>838</v>
      </c>
      <c r="E248" s="61">
        <v>892</v>
      </c>
      <c r="F248" s="61">
        <v>858</v>
      </c>
      <c r="G248" s="61">
        <v>292</v>
      </c>
      <c r="H248" s="1"/>
      <c r="I248" s="60"/>
      <c r="J248" s="53" t="s">
        <v>43</v>
      </c>
      <c r="K248" s="52"/>
      <c r="P248" s="50"/>
      <c r="Q248" s="50"/>
    </row>
    <row r="249" spans="2:17" customFormat="1" ht="14.25" customHeight="1" thickBot="1" x14ac:dyDescent="0.3">
      <c r="B249" s="59" t="s">
        <v>42</v>
      </c>
      <c r="C249" s="58">
        <v>1622</v>
      </c>
      <c r="D249" s="58">
        <v>1368</v>
      </c>
      <c r="E249" s="58">
        <v>1403</v>
      </c>
      <c r="F249" s="58">
        <v>1426</v>
      </c>
      <c r="G249" s="58">
        <v>452</v>
      </c>
      <c r="H249" s="1"/>
      <c r="I249" s="57"/>
      <c r="J249" s="53" t="s">
        <v>41</v>
      </c>
      <c r="K249" s="52"/>
      <c r="O249" s="1"/>
      <c r="P249" s="50"/>
      <c r="Q249" s="50"/>
    </row>
    <row r="250" spans="2:17" customFormat="1" ht="14.25" customHeight="1" x14ac:dyDescent="0.25">
      <c r="B250" s="56" t="s">
        <v>1</v>
      </c>
      <c r="C250" s="55">
        <f>SUM(C225:C249)</f>
        <v>170780</v>
      </c>
      <c r="D250" s="55">
        <f>SUM(D225:D249)</f>
        <v>143644</v>
      </c>
      <c r="E250" s="55">
        <f>SUM(E225:E249)</f>
        <v>150912</v>
      </c>
      <c r="F250" s="55">
        <f>SUM(F225:F249)</f>
        <v>160796</v>
      </c>
      <c r="G250" s="55">
        <f>SUM(G225:G249)</f>
        <v>56584</v>
      </c>
      <c r="H250" s="1"/>
      <c r="I250" s="54"/>
      <c r="J250" s="53" t="s">
        <v>40</v>
      </c>
      <c r="K250" s="52"/>
      <c r="M250" s="51"/>
      <c r="O250" s="1"/>
      <c r="Q250" s="50"/>
    </row>
    <row r="251" spans="2:17" ht="15.75" customHeight="1" x14ac:dyDescent="0.25">
      <c r="B251" s="31" t="s">
        <v>18</v>
      </c>
      <c r="G251" s="2"/>
    </row>
    <row r="252" spans="2:17" customFormat="1" ht="35.25" customHeight="1" x14ac:dyDescent="0.25">
      <c r="B252" s="49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</row>
    <row r="253" spans="2:17" ht="30" customHeight="1" x14ac:dyDescent="0.25">
      <c r="B253" s="47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</row>
    <row r="254" spans="2:17" ht="15" customHeight="1" x14ac:dyDescent="0.25">
      <c r="B254" s="47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</row>
    <row r="255" spans="2:17" ht="30" customHeight="1" x14ac:dyDescent="0.25">
      <c r="B255" s="37" t="s">
        <v>39</v>
      </c>
      <c r="C255" s="37"/>
      <c r="D255" s="36" t="s">
        <v>1</v>
      </c>
      <c r="E255" s="1"/>
      <c r="F255" s="1"/>
      <c r="H255" s="46"/>
      <c r="I255" s="46"/>
      <c r="J255" s="46"/>
    </row>
    <row r="256" spans="2:17" ht="24.95" customHeight="1" x14ac:dyDescent="0.25">
      <c r="B256" s="45" t="s">
        <v>20</v>
      </c>
      <c r="C256" s="45"/>
      <c r="D256" s="42">
        <v>55590</v>
      </c>
      <c r="E256" s="1"/>
      <c r="F256" s="32"/>
      <c r="H256" s="44" t="s">
        <v>25</v>
      </c>
      <c r="I256" s="44"/>
      <c r="J256" s="40">
        <v>7</v>
      </c>
    </row>
    <row r="257" spans="2:10" ht="24.95" customHeight="1" x14ac:dyDescent="0.25">
      <c r="B257" s="43" t="s">
        <v>30</v>
      </c>
      <c r="C257" s="43"/>
      <c r="D257" s="42">
        <v>15686</v>
      </c>
      <c r="E257" s="1"/>
      <c r="F257" s="32"/>
      <c r="H257" s="41" t="s">
        <v>27</v>
      </c>
      <c r="I257" s="41"/>
      <c r="J257" s="40">
        <v>27</v>
      </c>
    </row>
    <row r="258" spans="2:10" ht="24.95" customHeight="1" x14ac:dyDescent="0.25">
      <c r="B258" s="43" t="s">
        <v>32</v>
      </c>
      <c r="C258" s="43"/>
      <c r="D258" s="42">
        <v>10543</v>
      </c>
      <c r="E258" s="1"/>
      <c r="F258" s="32"/>
      <c r="H258" s="41" t="s">
        <v>23</v>
      </c>
      <c r="I258" s="41"/>
      <c r="J258" s="40">
        <v>71</v>
      </c>
    </row>
    <row r="259" spans="2:10" ht="24.95" customHeight="1" x14ac:dyDescent="0.25">
      <c r="B259" s="43" t="s">
        <v>36</v>
      </c>
      <c r="C259" s="43"/>
      <c r="D259" s="42">
        <v>5835</v>
      </c>
      <c r="E259" s="1"/>
      <c r="F259" s="32"/>
      <c r="H259" s="41" t="s">
        <v>37</v>
      </c>
      <c r="I259" s="41"/>
      <c r="J259" s="40">
        <v>405</v>
      </c>
    </row>
    <row r="260" spans="2:10" ht="24.95" customHeight="1" x14ac:dyDescent="0.25">
      <c r="B260" s="43" t="s">
        <v>24</v>
      </c>
      <c r="C260" s="43"/>
      <c r="D260" s="42">
        <v>29023</v>
      </c>
      <c r="E260" s="1"/>
      <c r="F260" s="32"/>
      <c r="H260" s="41" t="s">
        <v>31</v>
      </c>
      <c r="I260" s="41"/>
      <c r="J260" s="40">
        <v>524</v>
      </c>
    </row>
    <row r="261" spans="2:10" ht="24.95" customHeight="1" x14ac:dyDescent="0.25">
      <c r="B261" s="43" t="s">
        <v>33</v>
      </c>
      <c r="C261" s="43"/>
      <c r="D261" s="42">
        <v>9118</v>
      </c>
      <c r="E261" s="1"/>
      <c r="F261" s="32"/>
      <c r="H261" s="41" t="s">
        <v>35</v>
      </c>
      <c r="I261" s="41"/>
      <c r="J261" s="40">
        <v>575</v>
      </c>
    </row>
    <row r="262" spans="2:10" ht="24.95" customHeight="1" x14ac:dyDescent="0.25">
      <c r="B262" s="43" t="s">
        <v>22</v>
      </c>
      <c r="C262" s="43"/>
      <c r="D262" s="42">
        <v>29571</v>
      </c>
      <c r="E262" s="1"/>
      <c r="F262" s="32"/>
      <c r="H262" s="41" t="s">
        <v>21</v>
      </c>
      <c r="I262" s="41"/>
      <c r="J262" s="40">
        <v>1291</v>
      </c>
    </row>
    <row r="263" spans="2:10" ht="24.95" customHeight="1" x14ac:dyDescent="0.25">
      <c r="B263" s="43" t="s">
        <v>26</v>
      </c>
      <c r="C263" s="43"/>
      <c r="D263" s="42">
        <v>26961</v>
      </c>
      <c r="E263" s="1"/>
      <c r="F263" s="32"/>
      <c r="H263" s="41" t="s">
        <v>29</v>
      </c>
      <c r="I263" s="41"/>
      <c r="J263" s="40">
        <v>1594</v>
      </c>
    </row>
    <row r="264" spans="2:10" ht="24.95" customHeight="1" x14ac:dyDescent="0.25">
      <c r="B264" s="43" t="s">
        <v>38</v>
      </c>
      <c r="C264" s="43"/>
      <c r="D264" s="42">
        <v>2514</v>
      </c>
      <c r="E264" s="1"/>
      <c r="F264" s="32"/>
      <c r="H264" s="41" t="s">
        <v>38</v>
      </c>
      <c r="I264" s="41"/>
      <c r="J264" s="40">
        <v>2514</v>
      </c>
    </row>
    <row r="265" spans="2:10" ht="24.95" customHeight="1" x14ac:dyDescent="0.25">
      <c r="B265" s="43" t="s">
        <v>37</v>
      </c>
      <c r="C265" s="43"/>
      <c r="D265" s="42">
        <v>405</v>
      </c>
      <c r="E265" s="1"/>
      <c r="F265" s="32"/>
      <c r="H265" s="41" t="s">
        <v>36</v>
      </c>
      <c r="I265" s="41"/>
      <c r="J265" s="40">
        <v>5835</v>
      </c>
    </row>
    <row r="266" spans="2:10" ht="24.95" customHeight="1" x14ac:dyDescent="0.25">
      <c r="B266" s="43" t="s">
        <v>35</v>
      </c>
      <c r="C266" s="43"/>
      <c r="D266" s="42">
        <v>575</v>
      </c>
      <c r="E266" s="1"/>
      <c r="F266" s="32"/>
      <c r="H266" s="41" t="s">
        <v>34</v>
      </c>
      <c r="I266" s="41"/>
      <c r="J266" s="40">
        <v>6844</v>
      </c>
    </row>
    <row r="267" spans="2:10" ht="24.95" customHeight="1" x14ac:dyDescent="0.25">
      <c r="B267" s="43" t="s">
        <v>34</v>
      </c>
      <c r="C267" s="43"/>
      <c r="D267" s="42">
        <v>6844</v>
      </c>
      <c r="E267" s="1"/>
      <c r="F267" s="32"/>
      <c r="H267" s="41" t="s">
        <v>33</v>
      </c>
      <c r="I267" s="41"/>
      <c r="J267" s="40">
        <v>9118</v>
      </c>
    </row>
    <row r="268" spans="2:10" ht="33" customHeight="1" x14ac:dyDescent="0.25">
      <c r="B268" s="43" t="s">
        <v>28</v>
      </c>
      <c r="C268" s="43"/>
      <c r="D268" s="42">
        <v>16334</v>
      </c>
      <c r="E268" s="1"/>
      <c r="F268" s="32"/>
      <c r="H268" s="41" t="s">
        <v>32</v>
      </c>
      <c r="I268" s="41"/>
      <c r="J268" s="40">
        <v>10543</v>
      </c>
    </row>
    <row r="269" spans="2:10" ht="33" customHeight="1" x14ac:dyDescent="0.25">
      <c r="B269" s="43" t="s">
        <v>31</v>
      </c>
      <c r="C269" s="43"/>
      <c r="D269" s="42">
        <v>524</v>
      </c>
      <c r="E269" s="1"/>
      <c r="F269" s="32"/>
      <c r="H269" s="41" t="s">
        <v>30</v>
      </c>
      <c r="I269" s="41"/>
      <c r="J269" s="40">
        <v>15686</v>
      </c>
    </row>
    <row r="270" spans="2:10" ht="33" customHeight="1" x14ac:dyDescent="0.25">
      <c r="B270" s="43" t="s">
        <v>29</v>
      </c>
      <c r="C270" s="43"/>
      <c r="D270" s="42">
        <v>1594</v>
      </c>
      <c r="E270" s="1"/>
      <c r="F270" s="32"/>
      <c r="H270" s="41" t="s">
        <v>28</v>
      </c>
      <c r="I270" s="41"/>
      <c r="J270" s="40">
        <v>16334</v>
      </c>
    </row>
    <row r="271" spans="2:10" ht="33" customHeight="1" x14ac:dyDescent="0.25">
      <c r="B271" s="43" t="s">
        <v>27</v>
      </c>
      <c r="C271" s="43"/>
      <c r="D271" s="42">
        <v>27</v>
      </c>
      <c r="E271" s="1"/>
      <c r="F271" s="32"/>
      <c r="H271" s="41" t="s">
        <v>26</v>
      </c>
      <c r="I271" s="41"/>
      <c r="J271" s="40">
        <v>26961</v>
      </c>
    </row>
    <row r="272" spans="2:10" ht="33" customHeight="1" x14ac:dyDescent="0.25">
      <c r="B272" s="43" t="s">
        <v>25</v>
      </c>
      <c r="C272" s="43"/>
      <c r="D272" s="42">
        <v>7</v>
      </c>
      <c r="E272" s="1"/>
      <c r="F272" s="32"/>
      <c r="H272" s="41" t="s">
        <v>24</v>
      </c>
      <c r="I272" s="41"/>
      <c r="J272" s="40">
        <v>29023</v>
      </c>
    </row>
    <row r="273" spans="2:16" ht="33" customHeight="1" x14ac:dyDescent="0.25">
      <c r="B273" s="43" t="s">
        <v>23</v>
      </c>
      <c r="C273" s="43"/>
      <c r="D273" s="42">
        <v>71</v>
      </c>
      <c r="E273" s="1"/>
      <c r="F273" s="32"/>
      <c r="H273" s="41" t="s">
        <v>22</v>
      </c>
      <c r="I273" s="41"/>
      <c r="J273" s="40">
        <v>29571</v>
      </c>
    </row>
    <row r="274" spans="2:16" ht="24.95" customHeight="1" x14ac:dyDescent="0.25">
      <c r="B274" s="35" t="s">
        <v>21</v>
      </c>
      <c r="C274" s="35"/>
      <c r="D274" s="34">
        <v>1291</v>
      </c>
      <c r="E274" s="1"/>
      <c r="F274" s="32"/>
      <c r="H274" s="39" t="s">
        <v>20</v>
      </c>
      <c r="I274" s="39"/>
      <c r="J274" s="38">
        <v>55590</v>
      </c>
    </row>
    <row r="275" spans="2:16" ht="14.25" customHeight="1" x14ac:dyDescent="0.25">
      <c r="B275" s="33" t="s">
        <v>19</v>
      </c>
      <c r="C275" s="29"/>
      <c r="D275" s="29"/>
      <c r="E275" s="28"/>
      <c r="F275" s="32"/>
      <c r="G275" s="31" t="s">
        <v>18</v>
      </c>
      <c r="H275" s="27"/>
      <c r="I275" s="27"/>
      <c r="J275" s="27"/>
      <c r="K275" s="27"/>
      <c r="L275" s="27"/>
      <c r="M275" s="27"/>
      <c r="N275" s="27"/>
      <c r="O275" s="27"/>
      <c r="P275" s="27"/>
    </row>
    <row r="276" spans="2:16" ht="14.25" customHeight="1" x14ac:dyDescent="0.25">
      <c r="B276" s="33"/>
      <c r="C276" s="29"/>
      <c r="D276" s="29"/>
      <c r="E276" s="28"/>
      <c r="F276" s="32"/>
      <c r="G276" s="31"/>
      <c r="H276" s="27"/>
      <c r="I276" s="27"/>
      <c r="J276" s="27"/>
      <c r="K276" s="27"/>
      <c r="L276" s="27"/>
      <c r="M276" s="27"/>
      <c r="N276" s="27"/>
      <c r="O276" s="27"/>
      <c r="P276" s="27"/>
    </row>
    <row r="277" spans="2:16" ht="14.25" customHeight="1" x14ac:dyDescent="0.25">
      <c r="B277" s="33"/>
      <c r="C277" s="29"/>
      <c r="D277" s="29"/>
      <c r="E277" s="28"/>
      <c r="F277" s="32"/>
      <c r="G277" s="31"/>
      <c r="H277" s="27"/>
      <c r="I277" s="27"/>
      <c r="J277" s="27"/>
      <c r="K277" s="27"/>
      <c r="L277" s="27"/>
      <c r="M277" s="27"/>
      <c r="N277" s="27"/>
      <c r="O277" s="27"/>
      <c r="P277" s="27"/>
    </row>
    <row r="278" spans="2:16" ht="14.25" customHeight="1" x14ac:dyDescent="0.25">
      <c r="B278" s="33"/>
      <c r="C278" s="29"/>
      <c r="D278" s="29"/>
      <c r="E278" s="28"/>
      <c r="F278" s="32"/>
      <c r="G278" s="31"/>
      <c r="H278" s="27"/>
      <c r="I278" s="27"/>
      <c r="J278" s="27"/>
      <c r="K278" s="27"/>
      <c r="L278" s="27"/>
      <c r="M278" s="27"/>
      <c r="N278" s="27"/>
      <c r="O278" s="27"/>
      <c r="P278" s="27"/>
    </row>
    <row r="279" spans="2:16" ht="14.25" customHeight="1" x14ac:dyDescent="0.25">
      <c r="B279" s="33"/>
      <c r="C279" s="29"/>
      <c r="D279" s="29"/>
      <c r="E279" s="28"/>
      <c r="F279" s="32"/>
      <c r="G279" s="31"/>
      <c r="H279" s="27"/>
      <c r="I279" s="27"/>
      <c r="J279" s="27"/>
      <c r="K279" s="27"/>
      <c r="L279" s="27"/>
      <c r="M279" s="27"/>
      <c r="N279" s="27"/>
      <c r="O279" s="27"/>
      <c r="P279" s="27"/>
    </row>
    <row r="280" spans="2:16" ht="14.25" customHeight="1" x14ac:dyDescent="0.25">
      <c r="B280" s="33"/>
      <c r="C280" s="29"/>
      <c r="D280" s="29"/>
      <c r="E280" s="28"/>
      <c r="F280" s="32"/>
      <c r="G280" s="31"/>
      <c r="H280" s="27"/>
      <c r="I280" s="27"/>
      <c r="J280" s="27"/>
      <c r="K280" s="27"/>
      <c r="L280" s="27"/>
      <c r="M280" s="27"/>
      <c r="N280" s="27"/>
      <c r="O280" s="27"/>
      <c r="P280" s="27"/>
    </row>
    <row r="281" spans="2:16" ht="25.5" customHeight="1" x14ac:dyDescent="0.25">
      <c r="B281" s="37" t="s">
        <v>17</v>
      </c>
      <c r="C281" s="37"/>
      <c r="D281" s="36" t="s">
        <v>1</v>
      </c>
      <c r="E281" s="28"/>
      <c r="F281" s="32"/>
      <c r="G281" s="31"/>
      <c r="H281" s="27"/>
      <c r="I281" s="27"/>
      <c r="J281" s="27"/>
      <c r="K281" s="27"/>
      <c r="L281" s="27"/>
      <c r="M281" s="27"/>
      <c r="N281" s="27"/>
      <c r="O281" s="27"/>
      <c r="P281" s="27"/>
    </row>
    <row r="282" spans="2:16" ht="22.5" customHeight="1" x14ac:dyDescent="0.25">
      <c r="B282" s="35" t="s">
        <v>16</v>
      </c>
      <c r="C282" s="35"/>
      <c r="D282" s="34">
        <v>27510</v>
      </c>
      <c r="E282" s="28"/>
      <c r="F282" s="32"/>
      <c r="G282" s="31"/>
      <c r="H282" s="27"/>
      <c r="I282" s="27"/>
      <c r="J282" s="27"/>
      <c r="K282" s="27"/>
      <c r="L282" s="27"/>
      <c r="M282" s="27"/>
      <c r="N282" s="27"/>
      <c r="O282" s="27"/>
      <c r="P282" s="27"/>
    </row>
    <row r="283" spans="2:16" ht="14.25" customHeight="1" x14ac:dyDescent="0.25">
      <c r="B283" s="33"/>
      <c r="C283" s="29"/>
      <c r="D283" s="29"/>
      <c r="E283" s="28"/>
      <c r="F283" s="32"/>
      <c r="G283" s="31"/>
      <c r="H283" s="27"/>
      <c r="I283" s="27"/>
      <c r="J283" s="27"/>
      <c r="K283" s="27"/>
      <c r="L283" s="27"/>
      <c r="M283" s="27"/>
      <c r="N283" s="27"/>
      <c r="O283" s="27"/>
      <c r="P283" s="27"/>
    </row>
    <row r="284" spans="2:16" ht="14.25" customHeight="1" thickBot="1" x14ac:dyDescent="0.3">
      <c r="B284" s="30"/>
      <c r="C284" s="29"/>
      <c r="D284" s="29"/>
      <c r="E284" s="28"/>
      <c r="F284" s="28"/>
      <c r="G284" s="28"/>
      <c r="H284" s="27"/>
      <c r="I284" s="27"/>
      <c r="J284" s="27"/>
      <c r="K284" s="27"/>
      <c r="L284" s="27"/>
      <c r="M284" s="27"/>
      <c r="N284" s="27"/>
      <c r="O284" s="27"/>
      <c r="P284" s="27"/>
    </row>
    <row r="285" spans="2:16" ht="18.75" customHeight="1" thickTop="1" x14ac:dyDescent="0.25"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</row>
    <row r="286" spans="2:16" ht="3" customHeight="1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2:16" ht="11.25" customHeight="1" x14ac:dyDescent="0.25">
      <c r="B287" s="25"/>
      <c r="C287" s="24"/>
      <c r="D287" s="24"/>
      <c r="E287" s="24"/>
      <c r="F287" s="23"/>
      <c r="G287" s="23"/>
      <c r="H287" s="3"/>
      <c r="I287" s="3"/>
      <c r="J287" s="3"/>
      <c r="K287" s="3"/>
      <c r="L287" s="3"/>
      <c r="M287" s="3"/>
      <c r="N287" s="3"/>
      <c r="O287" s="3"/>
      <c r="P287" s="3"/>
    </row>
    <row r="288" spans="2:16" s="4" customFormat="1" ht="27.75" customHeight="1" x14ac:dyDescent="0.25">
      <c r="B288" s="22"/>
      <c r="C288" s="22"/>
      <c r="D288" s="22"/>
      <c r="E288" s="22"/>
      <c r="F288" s="22"/>
      <c r="G288" s="22"/>
    </row>
    <row r="289" spans="2:7" s="4" customFormat="1" ht="20.25" customHeight="1" x14ac:dyDescent="0.25">
      <c r="B289" s="21"/>
      <c r="C289" s="21"/>
      <c r="D289" s="21"/>
      <c r="E289" s="21"/>
      <c r="F289" s="21"/>
      <c r="G289" s="20"/>
    </row>
    <row r="290" spans="2:7" s="4" customFormat="1" ht="43.5" customHeight="1" x14ac:dyDescent="0.25">
      <c r="B290" s="19" t="s">
        <v>15</v>
      </c>
      <c r="C290" s="18"/>
      <c r="D290" s="17">
        <v>2025</v>
      </c>
      <c r="E290" s="17">
        <v>2026</v>
      </c>
      <c r="F290" s="16" t="s">
        <v>14</v>
      </c>
      <c r="G290" s="5"/>
    </row>
    <row r="291" spans="2:7" s="4" customFormat="1" ht="18" customHeight="1" x14ac:dyDescent="0.25">
      <c r="B291" s="15" t="s">
        <v>13</v>
      </c>
      <c r="C291" s="14"/>
      <c r="D291" s="10">
        <v>13295</v>
      </c>
      <c r="E291" s="10">
        <f>+C103</f>
        <v>13758</v>
      </c>
      <c r="F291" s="9">
        <f>E291/D291-1</f>
        <v>3.4825122226400884E-2</v>
      </c>
      <c r="G291" s="5"/>
    </row>
    <row r="292" spans="2:7" s="4" customFormat="1" ht="18" customHeight="1" x14ac:dyDescent="0.25">
      <c r="B292" s="15" t="s">
        <v>12</v>
      </c>
      <c r="C292" s="14"/>
      <c r="D292" s="11">
        <v>12434</v>
      </c>
      <c r="E292" s="10">
        <f>+C104</f>
        <v>13550</v>
      </c>
      <c r="F292" s="9">
        <f>E292/D292-1</f>
        <v>8.9753900595142433E-2</v>
      </c>
      <c r="G292" s="5"/>
    </row>
    <row r="293" spans="2:7" s="4" customFormat="1" ht="18" customHeight="1" x14ac:dyDescent="0.25">
      <c r="B293" s="15" t="s">
        <v>11</v>
      </c>
      <c r="C293" s="14"/>
      <c r="D293" s="11">
        <v>14281</v>
      </c>
      <c r="E293" s="10">
        <f>+C105</f>
        <v>15579</v>
      </c>
      <c r="F293" s="9">
        <f>E293/D293-1</f>
        <v>9.088999369792039E-2</v>
      </c>
      <c r="G293" s="5"/>
    </row>
    <row r="294" spans="2:7" s="4" customFormat="1" ht="18" customHeight="1" thickBot="1" x14ac:dyDescent="0.3">
      <c r="B294" s="15" t="s">
        <v>10</v>
      </c>
      <c r="C294" s="14"/>
      <c r="D294" s="11">
        <v>12944</v>
      </c>
      <c r="E294" s="10">
        <f>+C106</f>
        <v>13697</v>
      </c>
      <c r="F294" s="9">
        <f>E294/D294-1</f>
        <v>5.8173671199011068E-2</v>
      </c>
      <c r="G294" s="5"/>
    </row>
    <row r="295" spans="2:7" s="4" customFormat="1" ht="18" hidden="1" customHeight="1" x14ac:dyDescent="0.3">
      <c r="B295" s="15" t="s">
        <v>9</v>
      </c>
      <c r="C295" s="14"/>
      <c r="D295" s="11">
        <v>12960</v>
      </c>
      <c r="E295" s="10">
        <f>+C107</f>
        <v>0</v>
      </c>
      <c r="F295" s="9">
        <f>E295/D295-1</f>
        <v>-1</v>
      </c>
      <c r="G295" s="5"/>
    </row>
    <row r="296" spans="2:7" s="4" customFormat="1" ht="18" hidden="1" customHeight="1" x14ac:dyDescent="0.3">
      <c r="B296" s="15" t="s">
        <v>8</v>
      </c>
      <c r="C296" s="14"/>
      <c r="D296" s="11">
        <v>13874</v>
      </c>
      <c r="E296" s="10">
        <f>+C108</f>
        <v>0</v>
      </c>
      <c r="F296" s="9">
        <f>E296/D296-1</f>
        <v>-1</v>
      </c>
      <c r="G296" s="5"/>
    </row>
    <row r="297" spans="2:7" s="4" customFormat="1" ht="18" hidden="1" customHeight="1" x14ac:dyDescent="0.3">
      <c r="B297" s="15" t="s">
        <v>7</v>
      </c>
      <c r="C297" s="14"/>
      <c r="D297" s="11">
        <v>13208</v>
      </c>
      <c r="E297" s="10">
        <f>+C109</f>
        <v>0</v>
      </c>
      <c r="F297" s="9">
        <f>E297/D297-1</f>
        <v>-1</v>
      </c>
      <c r="G297" s="5"/>
    </row>
    <row r="298" spans="2:7" s="4" customFormat="1" ht="18" hidden="1" customHeight="1" x14ac:dyDescent="0.3">
      <c r="B298" s="15" t="s">
        <v>6</v>
      </c>
      <c r="C298" s="14"/>
      <c r="D298" s="11">
        <v>13647</v>
      </c>
      <c r="E298" s="10">
        <f>+C110</f>
        <v>0</v>
      </c>
      <c r="F298" s="9">
        <f>E298/D298-1</f>
        <v>-1</v>
      </c>
      <c r="G298" s="5"/>
    </row>
    <row r="299" spans="2:7" s="4" customFormat="1" ht="18" hidden="1" customHeight="1" x14ac:dyDescent="0.3">
      <c r="B299" s="15" t="s">
        <v>5</v>
      </c>
      <c r="C299" s="14"/>
      <c r="D299" s="11">
        <v>14056</v>
      </c>
      <c r="E299" s="10">
        <f>+C111</f>
        <v>0</v>
      </c>
      <c r="F299" s="9">
        <f>E299/D299-1</f>
        <v>-1</v>
      </c>
      <c r="G299" s="5"/>
    </row>
    <row r="300" spans="2:7" s="4" customFormat="1" ht="18" hidden="1" customHeight="1" x14ac:dyDescent="0.3">
      <c r="B300" s="15" t="s">
        <v>4</v>
      </c>
      <c r="C300" s="14"/>
      <c r="D300" s="11">
        <v>14261</v>
      </c>
      <c r="E300" s="10">
        <f>+C112</f>
        <v>0</v>
      </c>
      <c r="F300" s="9">
        <f>E300/D300-1</f>
        <v>-1</v>
      </c>
      <c r="G300" s="5"/>
    </row>
    <row r="301" spans="2:7" s="4" customFormat="1" ht="18" hidden="1" customHeight="1" x14ac:dyDescent="0.3">
      <c r="B301" s="15" t="s">
        <v>3</v>
      </c>
      <c r="C301" s="14"/>
      <c r="D301" s="11">
        <v>13422</v>
      </c>
      <c r="E301" s="10">
        <f>+C113</f>
        <v>0</v>
      </c>
      <c r="F301" s="9">
        <f>E301/D301-1</f>
        <v>-1</v>
      </c>
      <c r="G301" s="5"/>
    </row>
    <row r="302" spans="2:7" s="4" customFormat="1" ht="18" hidden="1" customHeight="1" thickBot="1" x14ac:dyDescent="0.3">
      <c r="B302" s="13" t="s">
        <v>2</v>
      </c>
      <c r="C302" s="12"/>
      <c r="D302" s="11">
        <v>12414</v>
      </c>
      <c r="E302" s="10">
        <f>+C114</f>
        <v>0</v>
      </c>
      <c r="F302" s="9">
        <f>E302/D302-1</f>
        <v>-1</v>
      </c>
      <c r="G302" s="5"/>
    </row>
    <row r="303" spans="2:7" s="4" customFormat="1" ht="18" customHeight="1" x14ac:dyDescent="0.25">
      <c r="B303" s="8" t="s">
        <v>1</v>
      </c>
      <c r="C303" s="8"/>
      <c r="D303" s="7">
        <f>+SUM(D291:D294)</f>
        <v>52954</v>
      </c>
      <c r="E303" s="7">
        <f>+SUM(E291:E294)</f>
        <v>56584</v>
      </c>
      <c r="F303" s="6">
        <f>+E303/D303-1</f>
        <v>6.8550062318238458E-2</v>
      </c>
      <c r="G303" s="5"/>
    </row>
    <row r="304" spans="2:7" x14ac:dyDescent="0.25">
      <c r="B304" s="3" t="s">
        <v>0</v>
      </c>
    </row>
  </sheetData>
  <mergeCells count="55">
    <mergeCell ref="B300:C300"/>
    <mergeCell ref="B301:C301"/>
    <mergeCell ref="B302:C302"/>
    <mergeCell ref="B290:C290"/>
    <mergeCell ref="B303:C303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271:C271"/>
    <mergeCell ref="B272:C272"/>
    <mergeCell ref="B273:C273"/>
    <mergeCell ref="B274:C274"/>
    <mergeCell ref="B281:C281"/>
    <mergeCell ref="B282:C282"/>
    <mergeCell ref="B261:C261"/>
    <mergeCell ref="B262:C262"/>
    <mergeCell ref="B263:C263"/>
    <mergeCell ref="B264:C264"/>
    <mergeCell ref="B265:C265"/>
    <mergeCell ref="B291:C291"/>
    <mergeCell ref="B267:C267"/>
    <mergeCell ref="B268:C268"/>
    <mergeCell ref="B269:C269"/>
    <mergeCell ref="B270:C270"/>
    <mergeCell ref="B202:B203"/>
    <mergeCell ref="C202:C203"/>
    <mergeCell ref="K202:K203"/>
    <mergeCell ref="B266:C266"/>
    <mergeCell ref="B255:C255"/>
    <mergeCell ref="B256:C256"/>
    <mergeCell ref="B257:C257"/>
    <mergeCell ref="B258:C258"/>
    <mergeCell ref="B259:C259"/>
    <mergeCell ref="B260:C260"/>
    <mergeCell ref="C67:C68"/>
    <mergeCell ref="K67:K68"/>
    <mergeCell ref="B95:C95"/>
    <mergeCell ref="B123:B124"/>
    <mergeCell ref="C123:C124"/>
    <mergeCell ref="K123:K124"/>
    <mergeCell ref="B101:F101"/>
    <mergeCell ref="B3:P3"/>
    <mergeCell ref="B4:P4"/>
    <mergeCell ref="B7:F7"/>
    <mergeCell ref="B8:B9"/>
    <mergeCell ref="C8:C9"/>
    <mergeCell ref="D8:F8"/>
    <mergeCell ref="G8:G9"/>
    <mergeCell ref="B40:G40"/>
    <mergeCell ref="B67:B68"/>
  </mergeCells>
  <printOptions horizontalCentered="1"/>
  <pageMargins left="0.15748031496062992" right="7.874015748031496E-2" top="0.11811023622047245" bottom="0.11811023622047245" header="7.874015748031496E-2" footer="7.874015748031496E-2"/>
  <pageSetup paperSize="9" scale="48" orientation="portrait" r:id="rId1"/>
  <rowBreaks count="3" manualBreakCount="3">
    <brk id="96" min="1" max="16" man="1"/>
    <brk id="200" min="1" max="16" man="1"/>
    <brk id="284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Linea 100</vt:lpstr>
      <vt:lpstr>'Linea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YSABEL ORIHUELA</dc:creator>
  <cp:lastModifiedBy>YSABEL ORIHUELA</cp:lastModifiedBy>
  <dcterms:created xsi:type="dcterms:W3CDTF">2026-05-19T22:09:04Z</dcterms:created>
  <dcterms:modified xsi:type="dcterms:W3CDTF">2026-05-19T22:09:25Z</dcterms:modified>
</cp:coreProperties>
</file>