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JUNIO\"/>
    </mc:Choice>
  </mc:AlternateContent>
  <xr:revisionPtr revIDLastSave="0" documentId="8_{8C1B53E3-84F4-4C7E-97F3-41291DE83FB7}" xr6:coauthVersionLast="47" xr6:coauthVersionMax="47" xr10:uidLastSave="{00000000-0000-0000-0000-000000000000}"/>
  <bookViews>
    <workbookView xWindow="4815" yWindow="1770" windowWidth="16125" windowHeight="13110" xr2:uid="{20C00F2E-DA68-4734-ADF1-7355F583335B}"/>
  </bookViews>
  <sheets>
    <sheet name="Casos del CEMF" sheetId="1" r:id="rId1"/>
  </sheets>
  <externalReferences>
    <externalReference r:id="rId2"/>
  </externalReferences>
  <definedNames>
    <definedName name="_xlnm.Print_Area" localSheetId="0">'Casos del CEMF'!$A$1:$S$346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2" i="1" l="1"/>
  <c r="G342" i="1"/>
  <c r="F342" i="1"/>
  <c r="E342" i="1"/>
  <c r="D342" i="1"/>
  <c r="M341" i="1"/>
  <c r="L341" i="1"/>
  <c r="C341" i="1"/>
  <c r="L340" i="1"/>
  <c r="M340" i="1" s="1"/>
  <c r="C340" i="1"/>
  <c r="C339" i="1"/>
  <c r="L339" i="1" s="1"/>
  <c r="M339" i="1" s="1"/>
  <c r="C338" i="1"/>
  <c r="L338" i="1" s="1"/>
  <c r="M338" i="1" s="1"/>
  <c r="M337" i="1"/>
  <c r="L337" i="1"/>
  <c r="C337" i="1"/>
  <c r="L336" i="1"/>
  <c r="M336" i="1" s="1"/>
  <c r="C336" i="1"/>
  <c r="C335" i="1"/>
  <c r="L335" i="1" s="1"/>
  <c r="M335" i="1" s="1"/>
  <c r="C334" i="1"/>
  <c r="L334" i="1" s="1"/>
  <c r="M334" i="1" s="1"/>
  <c r="M333" i="1"/>
  <c r="L333" i="1"/>
  <c r="C333" i="1"/>
  <c r="L332" i="1"/>
  <c r="M332" i="1" s="1"/>
  <c r="C332" i="1"/>
  <c r="C331" i="1"/>
  <c r="L331" i="1" s="1"/>
  <c r="M331" i="1" s="1"/>
  <c r="C330" i="1"/>
  <c r="L330" i="1" s="1"/>
  <c r="F320" i="1"/>
  <c r="E320" i="1"/>
  <c r="D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M297" i="1"/>
  <c r="L297" i="1"/>
  <c r="K297" i="1"/>
  <c r="J297" i="1"/>
  <c r="I297" i="1"/>
  <c r="H297" i="1"/>
  <c r="G297" i="1"/>
  <c r="F297" i="1"/>
  <c r="E297" i="1"/>
  <c r="C297" i="1"/>
  <c r="D296" i="1"/>
  <c r="D295" i="1"/>
  <c r="D294" i="1"/>
  <c r="D297" i="1" s="1"/>
  <c r="D293" i="1"/>
  <c r="O282" i="1"/>
  <c r="N282" i="1"/>
  <c r="F282" i="1"/>
  <c r="F283" i="1" s="1"/>
  <c r="E282" i="1"/>
  <c r="D282" i="1" s="1"/>
  <c r="M281" i="1"/>
  <c r="D281" i="1"/>
  <c r="M280" i="1"/>
  <c r="D280" i="1"/>
  <c r="M279" i="1"/>
  <c r="D279" i="1"/>
  <c r="M278" i="1"/>
  <c r="D278" i="1"/>
  <c r="G268" i="1"/>
  <c r="F268" i="1"/>
  <c r="E268" i="1"/>
  <c r="D268" i="1"/>
  <c r="K237" i="1"/>
  <c r="J237" i="1"/>
  <c r="I237" i="1"/>
  <c r="G237" i="1"/>
  <c r="F237" i="1"/>
  <c r="E237" i="1"/>
  <c r="H236" i="1"/>
  <c r="D236" i="1"/>
  <c r="C236" i="1"/>
  <c r="H235" i="1"/>
  <c r="D235" i="1"/>
  <c r="C235" i="1" s="1"/>
  <c r="H234" i="1"/>
  <c r="D234" i="1"/>
  <c r="C234" i="1" s="1"/>
  <c r="H233" i="1"/>
  <c r="D233" i="1"/>
  <c r="C233" i="1" s="1"/>
  <c r="H232" i="1"/>
  <c r="D232" i="1"/>
  <c r="C232" i="1"/>
  <c r="H231" i="1"/>
  <c r="C231" i="1" s="1"/>
  <c r="D231" i="1"/>
  <c r="H230" i="1"/>
  <c r="D230" i="1"/>
  <c r="C230" i="1" s="1"/>
  <c r="H229" i="1"/>
  <c r="D229" i="1"/>
  <c r="C229" i="1" s="1"/>
  <c r="H228" i="1"/>
  <c r="D228" i="1"/>
  <c r="C228" i="1"/>
  <c r="H227" i="1"/>
  <c r="C227" i="1" s="1"/>
  <c r="D227" i="1"/>
  <c r="H226" i="1"/>
  <c r="D226" i="1"/>
  <c r="C226" i="1" s="1"/>
  <c r="H225" i="1"/>
  <c r="D225" i="1"/>
  <c r="C225" i="1" s="1"/>
  <c r="H224" i="1"/>
  <c r="D224" i="1"/>
  <c r="C224" i="1"/>
  <c r="H223" i="1"/>
  <c r="C223" i="1" s="1"/>
  <c r="D223" i="1"/>
  <c r="H222" i="1"/>
  <c r="D222" i="1"/>
  <c r="C222" i="1" s="1"/>
  <c r="H221" i="1"/>
  <c r="D221" i="1"/>
  <c r="C221" i="1" s="1"/>
  <c r="H220" i="1"/>
  <c r="D220" i="1"/>
  <c r="C220" i="1"/>
  <c r="H219" i="1"/>
  <c r="C219" i="1" s="1"/>
  <c r="D219" i="1"/>
  <c r="H218" i="1"/>
  <c r="D218" i="1"/>
  <c r="C218" i="1" s="1"/>
  <c r="H217" i="1"/>
  <c r="D217" i="1"/>
  <c r="C217" i="1" s="1"/>
  <c r="H216" i="1"/>
  <c r="D216" i="1"/>
  <c r="C216" i="1"/>
  <c r="H215" i="1"/>
  <c r="C215" i="1" s="1"/>
  <c r="D215" i="1"/>
  <c r="H214" i="1"/>
  <c r="H237" i="1" s="1"/>
  <c r="D214" i="1"/>
  <c r="C214" i="1" s="1"/>
  <c r="H213" i="1"/>
  <c r="D213" i="1"/>
  <c r="C213" i="1" s="1"/>
  <c r="H212" i="1"/>
  <c r="D212" i="1"/>
  <c r="C212" i="1"/>
  <c r="J202" i="1"/>
  <c r="I202" i="1"/>
  <c r="H202" i="1"/>
  <c r="G202" i="1"/>
  <c r="F202" i="1"/>
  <c r="E202" i="1"/>
  <c r="D202" i="1"/>
  <c r="C201" i="1"/>
  <c r="H267" i="1" s="1"/>
  <c r="C267" i="1" s="1"/>
  <c r="C200" i="1"/>
  <c r="H266" i="1" s="1"/>
  <c r="C266" i="1" s="1"/>
  <c r="C199" i="1"/>
  <c r="H265" i="1" s="1"/>
  <c r="C265" i="1" s="1"/>
  <c r="C198" i="1"/>
  <c r="H264" i="1" s="1"/>
  <c r="C264" i="1" s="1"/>
  <c r="C197" i="1"/>
  <c r="H263" i="1" s="1"/>
  <c r="C263" i="1" s="1"/>
  <c r="C196" i="1"/>
  <c r="H262" i="1" s="1"/>
  <c r="C262" i="1" s="1"/>
  <c r="C195" i="1"/>
  <c r="H261" i="1" s="1"/>
  <c r="C261" i="1" s="1"/>
  <c r="C194" i="1"/>
  <c r="H260" i="1" s="1"/>
  <c r="C260" i="1" s="1"/>
  <c r="C193" i="1"/>
  <c r="H259" i="1" s="1"/>
  <c r="C259" i="1" s="1"/>
  <c r="C192" i="1"/>
  <c r="H258" i="1" s="1"/>
  <c r="C258" i="1" s="1"/>
  <c r="C191" i="1"/>
  <c r="H257" i="1" s="1"/>
  <c r="C257" i="1" s="1"/>
  <c r="C190" i="1"/>
  <c r="H256" i="1" s="1"/>
  <c r="C256" i="1" s="1"/>
  <c r="C189" i="1"/>
  <c r="H255" i="1" s="1"/>
  <c r="C255" i="1" s="1"/>
  <c r="C188" i="1"/>
  <c r="H254" i="1" s="1"/>
  <c r="C254" i="1" s="1"/>
  <c r="C187" i="1"/>
  <c r="H253" i="1" s="1"/>
  <c r="C253" i="1" s="1"/>
  <c r="C186" i="1"/>
  <c r="H252" i="1" s="1"/>
  <c r="C252" i="1" s="1"/>
  <c r="C185" i="1"/>
  <c r="H251" i="1" s="1"/>
  <c r="C251" i="1" s="1"/>
  <c r="C184" i="1"/>
  <c r="H250" i="1" s="1"/>
  <c r="C250" i="1" s="1"/>
  <c r="C183" i="1"/>
  <c r="H249" i="1" s="1"/>
  <c r="C249" i="1" s="1"/>
  <c r="C182" i="1"/>
  <c r="H248" i="1" s="1"/>
  <c r="C248" i="1" s="1"/>
  <c r="C181" i="1"/>
  <c r="H247" i="1" s="1"/>
  <c r="C247" i="1" s="1"/>
  <c r="C180" i="1"/>
  <c r="H246" i="1" s="1"/>
  <c r="C246" i="1" s="1"/>
  <c r="C179" i="1"/>
  <c r="H245" i="1" s="1"/>
  <c r="C245" i="1" s="1"/>
  <c r="C178" i="1"/>
  <c r="H244" i="1" s="1"/>
  <c r="C244" i="1" s="1"/>
  <c r="C177" i="1"/>
  <c r="H243" i="1" s="1"/>
  <c r="Q170" i="1"/>
  <c r="P170" i="1"/>
  <c r="O170" i="1"/>
  <c r="N170" i="1"/>
  <c r="N171" i="1" s="1"/>
  <c r="M170" i="1"/>
  <c r="L170" i="1"/>
  <c r="K170" i="1"/>
  <c r="J170" i="1"/>
  <c r="J171" i="1" s="1"/>
  <c r="I170" i="1"/>
  <c r="H170" i="1"/>
  <c r="G170" i="1"/>
  <c r="F170" i="1"/>
  <c r="F171" i="1" s="1"/>
  <c r="E170" i="1"/>
  <c r="D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70" i="1" s="1"/>
  <c r="R133" i="1"/>
  <c r="R134" i="1" s="1"/>
  <c r="Q133" i="1"/>
  <c r="P133" i="1"/>
  <c r="O133" i="1"/>
  <c r="O134" i="1" s="1"/>
  <c r="N133" i="1"/>
  <c r="N134" i="1" s="1"/>
  <c r="M133" i="1"/>
  <c r="L133" i="1"/>
  <c r="K133" i="1"/>
  <c r="K134" i="1" s="1"/>
  <c r="J133" i="1"/>
  <c r="J134" i="1" s="1"/>
  <c r="I133" i="1"/>
  <c r="H133" i="1"/>
  <c r="G133" i="1"/>
  <c r="G134" i="1" s="1"/>
  <c r="F133" i="1"/>
  <c r="F134" i="1" s="1"/>
  <c r="E133" i="1"/>
  <c r="D133" i="1"/>
  <c r="C132" i="1"/>
  <c r="C131" i="1"/>
  <c r="C130" i="1"/>
  <c r="C129" i="1"/>
  <c r="C133" i="1" s="1"/>
  <c r="R119" i="1"/>
  <c r="R120" i="1" s="1"/>
  <c r="Q119" i="1"/>
  <c r="Q120" i="1" s="1"/>
  <c r="P120" i="1" s="1"/>
  <c r="P119" i="1"/>
  <c r="L119" i="1"/>
  <c r="K119" i="1"/>
  <c r="K120" i="1" s="1"/>
  <c r="J119" i="1"/>
  <c r="J120" i="1" s="1"/>
  <c r="I119" i="1"/>
  <c r="H119" i="1"/>
  <c r="G119" i="1"/>
  <c r="G120" i="1" s="1"/>
  <c r="F119" i="1"/>
  <c r="F120" i="1" s="1"/>
  <c r="E119" i="1"/>
  <c r="D119" i="1"/>
  <c r="P118" i="1"/>
  <c r="C118" i="1"/>
  <c r="P117" i="1"/>
  <c r="C117" i="1"/>
  <c r="P116" i="1"/>
  <c r="C116" i="1"/>
  <c r="P115" i="1"/>
  <c r="C115" i="1"/>
  <c r="C119" i="1" s="1"/>
  <c r="K108" i="1"/>
  <c r="K109" i="1" s="1"/>
  <c r="J108" i="1"/>
  <c r="I108" i="1"/>
  <c r="H108" i="1"/>
  <c r="G108" i="1"/>
  <c r="G109" i="1" s="1"/>
  <c r="F108" i="1"/>
  <c r="E108" i="1"/>
  <c r="D108" i="1"/>
  <c r="Q107" i="1"/>
  <c r="P107" i="1"/>
  <c r="O107" i="1"/>
  <c r="N107" i="1"/>
  <c r="C107" i="1"/>
  <c r="Q106" i="1"/>
  <c r="P106" i="1"/>
  <c r="O106" i="1"/>
  <c r="N106" i="1"/>
  <c r="C106" i="1"/>
  <c r="Q105" i="1"/>
  <c r="P105" i="1"/>
  <c r="O105" i="1"/>
  <c r="N105" i="1"/>
  <c r="C105" i="1"/>
  <c r="Q104" i="1"/>
  <c r="Q108" i="1" s="1"/>
  <c r="P104" i="1"/>
  <c r="P108" i="1" s="1"/>
  <c r="O104" i="1"/>
  <c r="O108" i="1" s="1"/>
  <c r="N104" i="1"/>
  <c r="N108" i="1" s="1"/>
  <c r="C104" i="1"/>
  <c r="C108" i="1" s="1"/>
  <c r="R91" i="1"/>
  <c r="R92" i="1" s="1"/>
  <c r="Q91" i="1"/>
  <c r="Q92" i="1" s="1"/>
  <c r="P91" i="1"/>
  <c r="P92" i="1" s="1"/>
  <c r="O91" i="1"/>
  <c r="N91" i="1"/>
  <c r="N92" i="1" s="1"/>
  <c r="M91" i="1"/>
  <c r="M92" i="1" s="1"/>
  <c r="L91" i="1"/>
  <c r="L92" i="1" s="1"/>
  <c r="K91" i="1"/>
  <c r="J91" i="1"/>
  <c r="J92" i="1" s="1"/>
  <c r="I91" i="1"/>
  <c r="I92" i="1" s="1"/>
  <c r="H91" i="1"/>
  <c r="H92" i="1" s="1"/>
  <c r="G91" i="1"/>
  <c r="F91" i="1"/>
  <c r="F92" i="1" s="1"/>
  <c r="E91" i="1"/>
  <c r="E92" i="1" s="1"/>
  <c r="D91" i="1"/>
  <c r="O90" i="1"/>
  <c r="K90" i="1"/>
  <c r="G90" i="1"/>
  <c r="C90" i="1"/>
  <c r="O89" i="1"/>
  <c r="K89" i="1"/>
  <c r="G89" i="1"/>
  <c r="C89" i="1"/>
  <c r="O88" i="1"/>
  <c r="K88" i="1"/>
  <c r="G88" i="1"/>
  <c r="C88" i="1"/>
  <c r="O87" i="1"/>
  <c r="K87" i="1"/>
  <c r="G87" i="1"/>
  <c r="C87" i="1"/>
  <c r="O86" i="1"/>
  <c r="K86" i="1"/>
  <c r="G86" i="1"/>
  <c r="C86" i="1"/>
  <c r="O85" i="1"/>
  <c r="K85" i="1"/>
  <c r="G85" i="1"/>
  <c r="C85" i="1"/>
  <c r="O84" i="1"/>
  <c r="K84" i="1"/>
  <c r="G84" i="1"/>
  <c r="C84" i="1"/>
  <c r="O83" i="1"/>
  <c r="K83" i="1"/>
  <c r="G83" i="1"/>
  <c r="C83" i="1"/>
  <c r="O82" i="1"/>
  <c r="K82" i="1"/>
  <c r="G82" i="1"/>
  <c r="C82" i="1"/>
  <c r="O81" i="1"/>
  <c r="K81" i="1"/>
  <c r="G81" i="1"/>
  <c r="C81" i="1"/>
  <c r="O80" i="1"/>
  <c r="K80" i="1"/>
  <c r="G80" i="1"/>
  <c r="C80" i="1"/>
  <c r="O79" i="1"/>
  <c r="K79" i="1"/>
  <c r="G79" i="1"/>
  <c r="C79" i="1"/>
  <c r="C91" i="1" s="1"/>
  <c r="H66" i="1"/>
  <c r="G66" i="1"/>
  <c r="G67" i="1" s="1"/>
  <c r="F66" i="1"/>
  <c r="F67" i="1" s="1"/>
  <c r="E66" i="1"/>
  <c r="D66" i="1"/>
  <c r="C65" i="1"/>
  <c r="C64" i="1"/>
  <c r="C63" i="1"/>
  <c r="C62" i="1"/>
  <c r="C61" i="1"/>
  <c r="C60" i="1"/>
  <c r="C59" i="1"/>
  <c r="C58" i="1"/>
  <c r="C57" i="1"/>
  <c r="C56" i="1"/>
  <c r="C55" i="1"/>
  <c r="C54" i="1"/>
  <c r="C66" i="1" s="1"/>
  <c r="K48" i="1"/>
  <c r="J48" i="1"/>
  <c r="I48" i="1"/>
  <c r="H48" i="1"/>
  <c r="G48" i="1"/>
  <c r="F48" i="1"/>
  <c r="E48" i="1"/>
  <c r="D48" i="1"/>
  <c r="C47" i="1"/>
  <c r="C46" i="1"/>
  <c r="C45" i="1"/>
  <c r="C44" i="1"/>
  <c r="C43" i="1"/>
  <c r="C42" i="1"/>
  <c r="C41" i="1"/>
  <c r="C40" i="1"/>
  <c r="C39" i="1"/>
  <c r="C38" i="1"/>
  <c r="C37" i="1"/>
  <c r="C36" i="1"/>
  <c r="C48" i="1" s="1"/>
  <c r="O35" i="1"/>
  <c r="P35" i="1" s="1"/>
  <c r="O34" i="1"/>
  <c r="P34" i="1" s="1"/>
  <c r="O33" i="1"/>
  <c r="O32" i="1"/>
  <c r="O36" i="1" s="1"/>
  <c r="R30" i="1"/>
  <c r="Q30" i="1"/>
  <c r="Q31" i="1" s="1"/>
  <c r="P30" i="1"/>
  <c r="O30" i="1"/>
  <c r="E30" i="1"/>
  <c r="D30" i="1"/>
  <c r="N29" i="1"/>
  <c r="C29" i="1"/>
  <c r="N28" i="1"/>
  <c r="C28" i="1"/>
  <c r="N27" i="1"/>
  <c r="C27" i="1"/>
  <c r="N26" i="1"/>
  <c r="C26" i="1"/>
  <c r="N25" i="1"/>
  <c r="C25" i="1"/>
  <c r="N24" i="1"/>
  <c r="C24" i="1"/>
  <c r="N23" i="1"/>
  <c r="C23" i="1"/>
  <c r="N22" i="1"/>
  <c r="C22" i="1"/>
  <c r="N21" i="1"/>
  <c r="C21" i="1"/>
  <c r="N20" i="1"/>
  <c r="C20" i="1"/>
  <c r="N19" i="1"/>
  <c r="C19" i="1"/>
  <c r="N18" i="1"/>
  <c r="N30" i="1" s="1"/>
  <c r="N31" i="1" s="1"/>
  <c r="C18" i="1"/>
  <c r="C30" i="1" s="1"/>
  <c r="O31" i="1" l="1"/>
  <c r="C49" i="1"/>
  <c r="C67" i="1"/>
  <c r="E67" i="1"/>
  <c r="D67" i="1"/>
  <c r="H67" i="1"/>
  <c r="F109" i="1"/>
  <c r="C109" i="1"/>
  <c r="J109" i="1"/>
  <c r="D109" i="1"/>
  <c r="H109" i="1"/>
  <c r="H120" i="1"/>
  <c r="L120" i="1"/>
  <c r="D120" i="1"/>
  <c r="D134" i="1"/>
  <c r="H134" i="1"/>
  <c r="L134" i="1"/>
  <c r="P134" i="1"/>
  <c r="D171" i="1"/>
  <c r="C171" i="1" s="1"/>
  <c r="H171" i="1"/>
  <c r="L171" i="1"/>
  <c r="P171" i="1"/>
  <c r="I203" i="1"/>
  <c r="P31" i="1"/>
  <c r="P33" i="1"/>
  <c r="E49" i="1"/>
  <c r="I49" i="1"/>
  <c r="D92" i="1"/>
  <c r="C92" i="1" s="1"/>
  <c r="G92" i="1"/>
  <c r="K92" i="1"/>
  <c r="O92" i="1"/>
  <c r="E109" i="1"/>
  <c r="I109" i="1"/>
  <c r="E120" i="1"/>
  <c r="I120" i="1"/>
  <c r="E134" i="1"/>
  <c r="I134" i="1"/>
  <c r="M134" i="1"/>
  <c r="Q134" i="1"/>
  <c r="E171" i="1"/>
  <c r="I171" i="1"/>
  <c r="M171" i="1"/>
  <c r="Q171" i="1"/>
  <c r="D49" i="1"/>
  <c r="H49" i="1"/>
  <c r="C31" i="1"/>
  <c r="D31" i="1"/>
  <c r="F49" i="1"/>
  <c r="J49" i="1"/>
  <c r="H268" i="1"/>
  <c r="C243" i="1"/>
  <c r="C268" i="1" s="1"/>
  <c r="G203" i="1"/>
  <c r="L342" i="1"/>
  <c r="M342" i="1" s="1"/>
  <c r="M330" i="1"/>
  <c r="E31" i="1"/>
  <c r="R31" i="1"/>
  <c r="G49" i="1"/>
  <c r="K49" i="1"/>
  <c r="G171" i="1"/>
  <c r="K171" i="1"/>
  <c r="O171" i="1"/>
  <c r="D203" i="1"/>
  <c r="H203" i="1"/>
  <c r="C342" i="1"/>
  <c r="D237" i="1"/>
  <c r="C237" i="1" s="1"/>
  <c r="P32" i="1"/>
  <c r="P36" i="1" s="1"/>
  <c r="M282" i="1"/>
  <c r="N283" i="1" s="1"/>
  <c r="E283" i="1"/>
  <c r="D283" i="1" s="1"/>
  <c r="C202" i="1"/>
  <c r="F203" i="1" s="1"/>
  <c r="H269" i="1" l="1"/>
  <c r="J203" i="1"/>
  <c r="E203" i="1"/>
  <c r="C134" i="1"/>
  <c r="C203" i="1"/>
  <c r="F269" i="1"/>
  <c r="G269" i="1"/>
  <c r="D269" i="1"/>
  <c r="E269" i="1"/>
  <c r="C120" i="1"/>
  <c r="O283" i="1"/>
  <c r="M283" i="1" s="1"/>
  <c r="C269" i="1" l="1"/>
</calcChain>
</file>

<file path=xl/sharedStrings.xml><?xml version="1.0" encoding="utf-8"?>
<sst xmlns="http://schemas.openxmlformats.org/spreadsheetml/2006/main" count="499" uniqueCount="135">
  <si>
    <r>
      <t xml:space="preserve"> REPORTE ESTADÍSTICO DE CASOS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CENTROS EMERGENCIA MUJER Y FAMILIA</t>
    </r>
  </si>
  <si>
    <t xml:space="preserve">Periodo: Enero - Junio, 2026 (Preliminar) </t>
  </si>
  <si>
    <t xml:space="preserve">Mes </t>
  </si>
  <si>
    <t>Total</t>
  </si>
  <si>
    <t>Mujer</t>
  </si>
  <si>
    <t>Hombre</t>
  </si>
  <si>
    <t>Económica</t>
  </si>
  <si>
    <t>Psicológica</t>
  </si>
  <si>
    <t>Física</t>
  </si>
  <si>
    <t>Sexual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</si>
  <si>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</si>
  <si>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</si>
  <si>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</si>
  <si>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</si>
  <si>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</si>
  <si>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</si>
  <si>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</si>
  <si>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</si>
  <si>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</si>
  <si>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</si>
  <si>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</si>
  <si>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</si>
  <si>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</si>
  <si>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</si>
  <si>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</si>
  <si>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</si>
  <si>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</si>
  <si>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</si>
  <si>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</si>
  <si>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</si>
  <si>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</si>
  <si>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</si>
  <si>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</si>
  <si>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</si>
  <si>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</si>
  <si>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</si>
  <si>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</si>
  <si>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</si>
  <si>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</si>
  <si>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Derivado</t>
  </si>
  <si>
    <t>Continuador</t>
  </si>
  <si>
    <t>Abandono</t>
  </si>
  <si>
    <t>Violación sexual</t>
  </si>
  <si>
    <t>Trata de personas con fines de explotación sexual</t>
  </si>
  <si>
    <t>Acoso sexual en espacios públicos</t>
  </si>
  <si>
    <t>0 a 17 
años</t>
  </si>
  <si>
    <t>18 a 59 
años</t>
  </si>
  <si>
    <t>Tipo de Violencia</t>
  </si>
  <si>
    <t>Económica o patrimonial</t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</si>
  <si>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</si>
  <si>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</si>
  <si>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</si>
  <si>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</si>
  <si>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</si>
  <si>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</si>
  <si>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</si>
  <si>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</si>
  <si>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Otro</t>
  </si>
  <si>
    <t>No sabe/no responde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</si>
  <si>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</si>
  <si>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</si>
  <si>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</si>
  <si>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</si>
  <si>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</si>
  <si>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</si>
  <si>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</si>
  <si>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</si>
  <si>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</si>
  <si>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</si>
  <si>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</si>
  <si>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</si>
  <si>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Departamento</t>
  </si>
  <si>
    <t>Total de Casos</t>
  </si>
  <si>
    <t>Sexo</t>
  </si>
  <si>
    <t>Grupo de edad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</si>
  <si>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</si>
  <si>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</si>
  <si>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</si>
  <si>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</si>
  <si>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</si>
  <si>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</si>
  <si>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</si>
  <si>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</si>
  <si>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</si>
  <si>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</si>
  <si>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</si>
  <si>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</si>
  <si>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</si>
  <si>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</si>
  <si>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</si>
  <si>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</si>
  <si>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</si>
  <si>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</si>
  <si>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</si>
  <si>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</si>
  <si>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</si>
  <si>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</si>
  <si>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</si>
  <si>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</si>
  <si>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</si>
  <si>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Figura N° 1: Casos atendidos por los Centro Emergencia Mujer y Familia según departamento</t>
  </si>
  <si>
    <t>Valoración del riesgo para la integridad de la persona usuaria</t>
  </si>
  <si>
    <t>Persona usuaria interpuso denuncia por el último hecho de violencia previa a la intervención del Centro Emergencia Mujer y Familia</t>
  </si>
  <si>
    <t>Persona usuaria solicitó patrocinio legal del Centro Emergencia Mujer y Familia</t>
  </si>
  <si>
    <t>Leve</t>
  </si>
  <si>
    <t>Moderado</t>
  </si>
  <si>
    <t>Severo</t>
  </si>
  <si>
    <t>No</t>
  </si>
  <si>
    <t>Si</t>
  </si>
  <si>
    <t>Leyenda</t>
  </si>
  <si>
    <t>desde</t>
  </si>
  <si>
    <t>a</t>
  </si>
  <si>
    <t>a más</t>
  </si>
  <si>
    <t>* No se considera los casos de violación sexual mediante engaño.</t>
  </si>
  <si>
    <t>2026*</t>
  </si>
  <si>
    <t>* Información estadística preliminar correspondiente al periodo de enero a junio de 2026.</t>
  </si>
  <si>
    <t>Estado en la última agresión</t>
  </si>
  <si>
    <t>Sobrio/a</t>
  </si>
  <si>
    <t>Efectos de alcohol</t>
  </si>
  <si>
    <t>Efectos de drogas</t>
  </si>
  <si>
    <t>Ambos (efectos de alcohol y drogas)</t>
  </si>
  <si>
    <t>Categoría del Centro Emergencia Mujer y Familia</t>
  </si>
  <si>
    <t>Número de Centro Emergencia Mujer y Familia</t>
  </si>
  <si>
    <t>Sexo de la persona usuaria</t>
  </si>
  <si>
    <t>Grupo de edad de la persona usuaria</t>
  </si>
  <si>
    <t>Regular</t>
  </si>
  <si>
    <t>7 x 24</t>
  </si>
  <si>
    <t>Comisaría</t>
  </si>
  <si>
    <t>Centro de Salud</t>
  </si>
  <si>
    <t>Variación porcentual</t>
  </si>
  <si>
    <t>Admisión</t>
  </si>
  <si>
    <t>Psicología</t>
  </si>
  <si>
    <t>Social</t>
  </si>
  <si>
    <t>Legal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</si>
  <si>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Registro de casos del Centro Emergencia Mujer y Familia / SGIC / WARMI ÑAN / MIMP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</si>
</sst>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4"/>
      <color indexed="9"/>
      <name val="Arial"/>
      <family val="2"/>
    </font>
    <font>
      <sz val="8"/>
      <color theme="0"/>
      <name val="Arial Narrow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name val="Univers"/>
      <family val="2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rgb="FFE60008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auto="1"/>
      </bottom>
      <diagonal/>
    </border>
    <border>
      <left style="hair">
        <color theme="2" tint="-0.499984740745262"/>
      </left>
      <right/>
      <top/>
      <bottom style="hair">
        <color auto="1"/>
      </bottom>
      <diagonal/>
    </border>
    <border>
      <left/>
      <right style="hair">
        <color theme="2" tint="-0.499984740745262"/>
      </right>
      <top/>
      <bottom style="hair">
        <color auto="1"/>
      </bottom>
      <diagonal/>
    </border>
    <border>
      <left/>
      <right style="hair">
        <color theme="2" tint="-0.499984740745262"/>
      </right>
      <top style="thin">
        <color theme="0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/>
      <top style="hair">
        <color auto="1"/>
      </top>
      <bottom style="hair">
        <color auto="1"/>
      </bottom>
      <diagonal/>
    </border>
    <border>
      <left/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/>
      <top style="hair">
        <color auto="1"/>
      </top>
      <bottom style="medium">
        <color rgb="FFE60008"/>
      </bottom>
      <diagonal/>
    </border>
    <border>
      <left/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dotted">
        <color theme="2" tint="-9.9948118533890809E-2"/>
      </bottom>
      <diagonal/>
    </border>
    <border>
      <left style="hair">
        <color theme="2" tint="-9.9948118533890809E-2"/>
      </left>
      <right/>
      <top/>
      <bottom style="dotted">
        <color theme="2" tint="-9.9948118533890809E-2"/>
      </bottom>
      <diagonal/>
    </border>
    <border>
      <left/>
      <right/>
      <top style="dotted">
        <color theme="2" tint="-9.9978637043366805E-2"/>
      </top>
      <bottom style="medium">
        <color rgb="FFC0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medium">
        <color rgb="FFC00000"/>
      </bottom>
      <diagonal/>
    </border>
    <border>
      <left style="hair">
        <color theme="2" tint="-9.9948118533890809E-2"/>
      </left>
      <right/>
      <top/>
      <bottom style="medium">
        <color rgb="FFC00000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 style="dotted">
        <color theme="2" tint="-9.9948118533890809E-2"/>
      </top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/>
      <top style="dotted">
        <color theme="2" tint="-9.9948118533890809E-2"/>
      </top>
      <bottom style="medium">
        <color rgb="FFFF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Border="0"/>
    <xf numFmtId="0" fontId="35" fillId="0" borderId="0"/>
    <xf numFmtId="0" fontId="4" fillId="0" borderId="0"/>
  </cellStyleXfs>
  <cellXfs count="272">
    <xf numFmtId="0" fontId="0" fillId="0" borderId="0" xfId="0"/>
    <xf numFmtId="0" fontId="4" fillId="2" borderId="0" xfId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Continuous" vertical="center"/>
    </xf>
    <xf numFmtId="0" fontId="4" fillId="2" borderId="0" xfId="1" applyFill="1" applyAlignment="1">
      <alignment horizontal="centerContinuous" vertical="center"/>
    </xf>
    <xf numFmtId="0" fontId="7" fillId="3" borderId="0" xfId="1" applyFont="1" applyFill="1" applyAlignment="1">
      <alignment horizontal="centerContinuous" vertical="center"/>
    </xf>
    <xf numFmtId="0" fontId="4" fillId="3" borderId="0" xfId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14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4" borderId="0" xfId="1" applyFont="1" applyFill="1" applyAlignment="1" applyProtection="1">
      <alignment vertical="center"/>
      <protection hidden="1"/>
    </xf>
    <xf numFmtId="0" fontId="4" fillId="4" borderId="0" xfId="1" applyFill="1" applyAlignment="1">
      <alignment vertical="center"/>
    </xf>
    <xf numFmtId="3" fontId="4" fillId="4" borderId="0" xfId="1" applyNumberFormat="1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3" fontId="4" fillId="2" borderId="0" xfId="1" applyNumberFormat="1" applyFill="1" applyAlignment="1">
      <alignment vertical="center"/>
    </xf>
    <xf numFmtId="0" fontId="6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/>
    </xf>
    <xf numFmtId="0" fontId="19" fillId="6" borderId="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20" fillId="0" borderId="5" xfId="1" applyFont="1" applyBorder="1" applyAlignment="1">
      <alignment horizontal="left" vertical="center"/>
    </xf>
    <xf numFmtId="3" fontId="21" fillId="0" borderId="5" xfId="1" applyNumberFormat="1" applyFont="1" applyBorder="1" applyAlignment="1">
      <alignment horizontal="center" vertical="center"/>
    </xf>
    <xf numFmtId="3" fontId="22" fillId="0" borderId="5" xfId="1" applyNumberFormat="1" applyFont="1" applyBorder="1" applyAlignment="1">
      <alignment horizontal="center" vertical="center"/>
    </xf>
    <xf numFmtId="3" fontId="4" fillId="4" borderId="0" xfId="1" applyNumberFormat="1" applyFill="1" applyAlignment="1">
      <alignment horizontal="center" vertical="center"/>
    </xf>
    <xf numFmtId="0" fontId="23" fillId="4" borderId="0" xfId="1" applyFont="1" applyFill="1" applyAlignment="1">
      <alignment horizontal="left" vertical="center"/>
    </xf>
    <xf numFmtId="3" fontId="20" fillId="0" borderId="5" xfId="1" applyNumberFormat="1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1" applyFill="1" applyAlignment="1">
      <alignment horizontal="center" vertical="center"/>
    </xf>
    <xf numFmtId="3" fontId="20" fillId="0" borderId="6" xfId="1" applyNumberFormat="1" applyFont="1" applyBorder="1" applyAlignment="1">
      <alignment horizontal="left" vertical="center"/>
    </xf>
    <xf numFmtId="3" fontId="22" fillId="0" borderId="6" xfId="1" applyNumberFormat="1" applyFont="1" applyBorder="1" applyAlignment="1">
      <alignment horizontal="center" vertical="center"/>
    </xf>
    <xf numFmtId="0" fontId="20" fillId="7" borderId="7" xfId="1" applyFont="1" applyFill="1" applyBorder="1" applyAlignment="1">
      <alignment horizontal="center" vertical="center"/>
    </xf>
    <xf numFmtId="3" fontId="21" fillId="8" borderId="7" xfId="1" applyNumberFormat="1" applyFont="1" applyFill="1" applyBorder="1" applyAlignment="1">
      <alignment horizontal="center" vertical="center"/>
    </xf>
    <xf numFmtId="3" fontId="21" fillId="9" borderId="7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164" fontId="21" fillId="0" borderId="8" xfId="3" applyNumberFormat="1" applyFont="1" applyFill="1" applyBorder="1" applyAlignment="1">
      <alignment horizontal="center" vertical="center"/>
    </xf>
    <xf numFmtId="164" fontId="21" fillId="9" borderId="8" xfId="3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3" fontId="7" fillId="2" borderId="0" xfId="1" applyNumberFormat="1" applyFont="1" applyFill="1" applyAlignment="1">
      <alignment horizontal="center" vertical="center"/>
    </xf>
    <xf numFmtId="9" fontId="7" fillId="2" borderId="0" xfId="3" applyFont="1" applyFill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25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3" fontId="22" fillId="0" borderId="9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4" fontId="7" fillId="2" borderId="0" xfId="3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6" fillId="2" borderId="0" xfId="1" applyFont="1" applyFill="1" applyAlignment="1">
      <alignment vertical="center"/>
    </xf>
    <xf numFmtId="0" fontId="26" fillId="4" borderId="0" xfId="1" applyFont="1" applyFill="1" applyAlignment="1">
      <alignment vertical="center"/>
    </xf>
    <xf numFmtId="0" fontId="26" fillId="2" borderId="0" xfId="1" applyFont="1" applyFill="1" applyAlignment="1">
      <alignment horizontal="left" vertical="center"/>
    </xf>
    <xf numFmtId="0" fontId="26" fillId="4" borderId="0" xfId="1" applyFont="1" applyFill="1" applyAlignment="1">
      <alignment horizontal="left" vertical="center"/>
    </xf>
    <xf numFmtId="0" fontId="13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left" vertical="center"/>
    </xf>
    <xf numFmtId="3" fontId="22" fillId="4" borderId="0" xfId="1" applyNumberFormat="1" applyFont="1" applyFill="1" applyAlignment="1">
      <alignment horizontal="center" vertical="center"/>
    </xf>
    <xf numFmtId="3" fontId="21" fillId="4" borderId="0" xfId="1" applyNumberFormat="1" applyFont="1" applyFill="1" applyAlignment="1">
      <alignment horizontal="center" vertical="center"/>
    </xf>
    <xf numFmtId="164" fontId="22" fillId="4" borderId="0" xfId="4" applyNumberFormat="1" applyFont="1" applyFill="1" applyBorder="1" applyAlignment="1">
      <alignment horizontal="center" vertical="center"/>
    </xf>
    <xf numFmtId="0" fontId="4" fillId="2" borderId="0" xfId="1" applyFill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164" fontId="21" fillId="4" borderId="0" xfId="4" applyNumberFormat="1" applyFont="1" applyFill="1" applyBorder="1" applyAlignment="1">
      <alignment horizontal="center" vertical="center"/>
    </xf>
    <xf numFmtId="3" fontId="6" fillId="4" borderId="0" xfId="1" applyNumberFormat="1" applyFont="1" applyFill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9" fontId="4" fillId="2" borderId="0" xfId="3" applyFill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27" fillId="2" borderId="0" xfId="1" applyFont="1" applyFill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21" fillId="7" borderId="4" xfId="1" applyFont="1" applyFill="1" applyBorder="1" applyAlignment="1">
      <alignment horizontal="center" vertical="center" wrapText="1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/>
    </xf>
    <xf numFmtId="0" fontId="21" fillId="7" borderId="2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17" fillId="5" borderId="16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center" vertical="center"/>
    </xf>
    <xf numFmtId="3" fontId="20" fillId="0" borderId="17" xfId="1" applyNumberFormat="1" applyFont="1" applyBorder="1" applyAlignment="1">
      <alignment horizontal="left" vertical="center"/>
    </xf>
    <xf numFmtId="3" fontId="21" fillId="0" borderId="17" xfId="1" applyNumberFormat="1" applyFont="1" applyBorder="1" applyAlignment="1">
      <alignment horizontal="center" vertical="center"/>
    </xf>
    <xf numFmtId="3" fontId="22" fillId="0" borderId="17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3" fontId="21" fillId="9" borderId="18" xfId="1" applyNumberFormat="1" applyFont="1" applyFill="1" applyBorder="1" applyAlignment="1">
      <alignment horizontal="center" vertical="center"/>
    </xf>
    <xf numFmtId="3" fontId="21" fillId="7" borderId="18" xfId="1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28" fillId="2" borderId="0" xfId="1" applyFont="1" applyFill="1" applyAlignment="1">
      <alignment horizontal="center" vertical="center" wrapText="1"/>
    </xf>
    <xf numFmtId="3" fontId="7" fillId="4" borderId="0" xfId="1" applyNumberFormat="1" applyFont="1" applyFill="1" applyAlignment="1">
      <alignment horizontal="center" vertical="center"/>
    </xf>
    <xf numFmtId="0" fontId="21" fillId="7" borderId="0" xfId="1" applyFont="1" applyFill="1" applyAlignment="1">
      <alignment horizontal="center" vertical="center"/>
    </xf>
    <xf numFmtId="3" fontId="21" fillId="8" borderId="0" xfId="1" applyNumberFormat="1" applyFont="1" applyFill="1" applyAlignment="1">
      <alignment horizontal="center" vertical="center"/>
    </xf>
    <xf numFmtId="3" fontId="21" fillId="7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0" xfId="1" applyFont="1" applyFill="1" applyAlignment="1">
      <alignment vertical="center"/>
    </xf>
    <xf numFmtId="0" fontId="24" fillId="4" borderId="0" xfId="1" applyFont="1" applyFill="1" applyAlignment="1">
      <alignment vertical="center"/>
    </xf>
    <xf numFmtId="0" fontId="29" fillId="4" borderId="0" xfId="1" applyFont="1" applyFill="1" applyAlignment="1">
      <alignment vertical="center"/>
    </xf>
    <xf numFmtId="0" fontId="17" fillId="6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vertical="center" wrapText="1"/>
    </xf>
    <xf numFmtId="3" fontId="20" fillId="4" borderId="0" xfId="1" applyNumberFormat="1" applyFont="1" applyFill="1" applyAlignment="1">
      <alignment vertical="center"/>
    </xf>
    <xf numFmtId="3" fontId="20" fillId="4" borderId="0" xfId="1" applyNumberFormat="1" applyFont="1" applyFill="1" applyAlignment="1">
      <alignment horizontal="left" vertical="center"/>
    </xf>
    <xf numFmtId="10" fontId="21" fillId="9" borderId="8" xfId="3" applyNumberFormat="1" applyFont="1" applyFill="1" applyBorder="1" applyAlignment="1">
      <alignment horizontal="center" vertical="center"/>
    </xf>
    <xf numFmtId="0" fontId="30" fillId="2" borderId="19" xfId="1" applyFont="1" applyFill="1" applyBorder="1" applyAlignment="1">
      <alignment vertical="center" wrapText="1"/>
    </xf>
    <xf numFmtId="0" fontId="25" fillId="4" borderId="0" xfId="1" applyFont="1" applyFill="1" applyAlignment="1">
      <alignment vertical="center"/>
    </xf>
    <xf numFmtId="0" fontId="30" fillId="2" borderId="0" xfId="1" applyFont="1" applyFill="1" applyAlignment="1">
      <alignment vertical="center" wrapText="1"/>
    </xf>
    <xf numFmtId="0" fontId="20" fillId="4" borderId="0" xfId="1" applyFont="1" applyFill="1" applyAlignment="1">
      <alignment horizontal="left" vertical="center"/>
    </xf>
    <xf numFmtId="3" fontId="4" fillId="2" borderId="0" xfId="1" applyNumberFormat="1" applyFill="1" applyAlignment="1">
      <alignment horizontal="center" vertical="center"/>
    </xf>
    <xf numFmtId="0" fontId="6" fillId="4" borderId="0" xfId="1" applyFont="1" applyFill="1" applyAlignment="1">
      <alignment vertical="center"/>
    </xf>
    <xf numFmtId="0" fontId="17" fillId="6" borderId="4" xfId="1" applyFont="1" applyFill="1" applyBorder="1" applyAlignment="1">
      <alignment horizontal="center" vertical="center" wrapText="1"/>
    </xf>
    <xf numFmtId="0" fontId="17" fillId="6" borderId="10" xfId="1" applyFont="1" applyFill="1" applyBorder="1" applyAlignment="1">
      <alignment horizontal="center" vertical="center" wrapText="1"/>
    </xf>
    <xf numFmtId="0" fontId="17" fillId="6" borderId="11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17" fillId="5" borderId="22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5" borderId="23" xfId="1" applyFont="1" applyFill="1" applyBorder="1" applyAlignment="1">
      <alignment horizontal="center" vertical="center" wrapText="1"/>
    </xf>
    <xf numFmtId="0" fontId="17" fillId="5" borderId="24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3" fontId="22" fillId="0" borderId="0" xfId="1" applyNumberFormat="1" applyFont="1" applyAlignment="1">
      <alignment horizontal="center" vertical="center"/>
    </xf>
    <xf numFmtId="3" fontId="21" fillId="8" borderId="8" xfId="1" applyNumberFormat="1" applyFont="1" applyFill="1" applyBorder="1" applyAlignment="1">
      <alignment horizontal="center" vertical="center"/>
    </xf>
    <xf numFmtId="164" fontId="21" fillId="9" borderId="8" xfId="4" applyNumberFormat="1" applyFont="1" applyFill="1" applyBorder="1" applyAlignment="1">
      <alignment horizontal="center" vertical="center"/>
    </xf>
    <xf numFmtId="0" fontId="31" fillId="2" borderId="0" xfId="1" applyFont="1" applyFill="1" applyAlignment="1">
      <alignment horizontal="left" vertical="center" wrapText="1"/>
    </xf>
    <xf numFmtId="0" fontId="33" fillId="0" borderId="0" xfId="5" applyFont="1"/>
    <xf numFmtId="0" fontId="4" fillId="4" borderId="26" xfId="1" applyFill="1" applyBorder="1" applyAlignment="1">
      <alignment vertical="center"/>
    </xf>
    <xf numFmtId="0" fontId="34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0" fillId="0" borderId="26" xfId="0" applyBorder="1" applyAlignment="1">
      <alignment vertical="center"/>
    </xf>
    <xf numFmtId="3" fontId="21" fillId="4" borderId="0" xfId="1" applyNumberFormat="1" applyFont="1" applyFill="1" applyAlignment="1">
      <alignment vertical="center"/>
    </xf>
    <xf numFmtId="0" fontId="21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vertical="center"/>
    </xf>
    <xf numFmtId="0" fontId="33" fillId="10" borderId="0" xfId="6" applyFont="1" applyFill="1" applyAlignment="1">
      <alignment horizontal="left" vertical="center"/>
    </xf>
    <xf numFmtId="0" fontId="33" fillId="10" borderId="0" xfId="6" applyFont="1" applyFill="1" applyAlignment="1">
      <alignment horizontal="center" vertical="center"/>
    </xf>
    <xf numFmtId="0" fontId="33" fillId="11" borderId="0" xfId="6" applyFont="1" applyFill="1"/>
    <xf numFmtId="3" fontId="33" fillId="0" borderId="0" xfId="6" applyNumberFormat="1" applyFont="1" applyAlignment="1">
      <alignment horizontal="center"/>
    </xf>
    <xf numFmtId="3" fontId="36" fillId="0" borderId="0" xfId="6" applyNumberFormat="1" applyFont="1" applyAlignment="1">
      <alignment horizontal="center"/>
    </xf>
    <xf numFmtId="164" fontId="21" fillId="4" borderId="0" xfId="1" applyNumberFormat="1" applyFont="1" applyFill="1" applyAlignment="1">
      <alignment horizontal="center" vertical="center"/>
    </xf>
    <xf numFmtId="0" fontId="33" fillId="12" borderId="0" xfId="6" applyFont="1" applyFill="1"/>
    <xf numFmtId="0" fontId="33" fillId="13" borderId="0" xfId="6" applyFont="1" applyFill="1"/>
    <xf numFmtId="0" fontId="33" fillId="14" borderId="0" xfId="6" applyFont="1" applyFill="1"/>
    <xf numFmtId="0" fontId="0" fillId="2" borderId="0" xfId="0" applyFill="1" applyAlignment="1">
      <alignment vertical="center"/>
    </xf>
    <xf numFmtId="0" fontId="37" fillId="2" borderId="0" xfId="1" applyFont="1" applyFill="1" applyAlignment="1">
      <alignment vertical="center"/>
    </xf>
    <xf numFmtId="0" fontId="4" fillId="2" borderId="0" xfId="1" applyFill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3" fontId="21" fillId="0" borderId="27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1" fillId="0" borderId="28" xfId="1" applyNumberFormat="1" applyFont="1" applyBorder="1" applyAlignment="1">
      <alignment horizontal="center" vertical="center"/>
    </xf>
    <xf numFmtId="3" fontId="22" fillId="0" borderId="28" xfId="1" applyNumberFormat="1" applyFont="1" applyBorder="1" applyAlignment="1">
      <alignment horizontal="center" vertical="center"/>
    </xf>
    <xf numFmtId="0" fontId="30" fillId="2" borderId="0" xfId="1" applyFont="1" applyFill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17" fillId="5" borderId="3" xfId="1" applyFont="1" applyFill="1" applyBorder="1" applyAlignment="1">
      <alignment vertical="center" wrapText="1"/>
    </xf>
    <xf numFmtId="0" fontId="17" fillId="6" borderId="4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1" fillId="4" borderId="0" xfId="1" applyFont="1" applyFill="1" applyAlignment="1">
      <alignment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9" xfId="1" applyNumberFormat="1" applyFont="1" applyBorder="1" applyAlignment="1">
      <alignment horizontal="center" vertical="center"/>
    </xf>
    <xf numFmtId="3" fontId="22" fillId="0" borderId="30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30" fillId="4" borderId="0" xfId="1" applyFont="1" applyFill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13" fillId="5" borderId="3" xfId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center" vertical="center"/>
    </xf>
    <xf numFmtId="0" fontId="17" fillId="6" borderId="20" xfId="1" applyFont="1" applyFill="1" applyBorder="1" applyAlignment="1">
      <alignment horizontal="center" vertical="center" wrapText="1"/>
    </xf>
    <xf numFmtId="0" fontId="17" fillId="6" borderId="21" xfId="1" applyFont="1" applyFill="1" applyBorder="1" applyAlignment="1">
      <alignment horizontal="center" vertical="center" wrapText="1"/>
    </xf>
    <xf numFmtId="0" fontId="17" fillId="6" borderId="22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/>
    </xf>
    <xf numFmtId="0" fontId="17" fillId="6" borderId="23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23" fillId="0" borderId="31" xfId="1" applyFont="1" applyBorder="1" applyAlignment="1">
      <alignment horizontal="left" vertical="center"/>
    </xf>
    <xf numFmtId="3" fontId="21" fillId="0" borderId="32" xfId="1" applyNumberFormat="1" applyFont="1" applyBorder="1" applyAlignment="1">
      <alignment horizontal="center" vertical="center"/>
    </xf>
    <xf numFmtId="3" fontId="21" fillId="0" borderId="31" xfId="1" applyNumberFormat="1" applyFont="1" applyBorder="1" applyAlignment="1">
      <alignment horizontal="center" vertical="center"/>
    </xf>
    <xf numFmtId="3" fontId="22" fillId="4" borderId="33" xfId="1" applyNumberFormat="1" applyFont="1" applyFill="1" applyBorder="1" applyAlignment="1">
      <alignment horizontal="center" vertical="center"/>
    </xf>
    <xf numFmtId="3" fontId="22" fillId="4" borderId="34" xfId="1" applyNumberFormat="1" applyFont="1" applyFill="1" applyBorder="1" applyAlignment="1">
      <alignment horizontal="center" vertical="center"/>
    </xf>
    <xf numFmtId="3" fontId="22" fillId="0" borderId="31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0" fontId="23" fillId="0" borderId="36" xfId="1" applyFont="1" applyBorder="1" applyAlignment="1">
      <alignment horizontal="left" vertical="center"/>
    </xf>
    <xf numFmtId="3" fontId="21" fillId="0" borderId="37" xfId="1" applyNumberFormat="1" applyFont="1" applyBorder="1" applyAlignment="1">
      <alignment horizontal="center" vertical="center"/>
    </xf>
    <xf numFmtId="3" fontId="21" fillId="0" borderId="36" xfId="1" applyNumberFormat="1" applyFont="1" applyBorder="1" applyAlignment="1">
      <alignment horizontal="center" vertical="center"/>
    </xf>
    <xf numFmtId="3" fontId="22" fillId="4" borderId="38" xfId="1" applyNumberFormat="1" applyFont="1" applyFill="1" applyBorder="1" applyAlignment="1">
      <alignment horizontal="center" vertical="center"/>
    </xf>
    <xf numFmtId="3" fontId="22" fillId="4" borderId="39" xfId="1" applyNumberFormat="1" applyFont="1" applyFill="1" applyBorder="1" applyAlignment="1">
      <alignment horizontal="center" vertical="center"/>
    </xf>
    <xf numFmtId="3" fontId="22" fillId="0" borderId="36" xfId="1" applyNumberFormat="1" applyFont="1" applyBorder="1" applyAlignment="1">
      <alignment horizontal="center" vertical="center"/>
    </xf>
    <xf numFmtId="3" fontId="22" fillId="0" borderId="39" xfId="1" applyNumberFormat="1" applyFont="1" applyBorder="1" applyAlignment="1">
      <alignment horizontal="center" vertical="center"/>
    </xf>
    <xf numFmtId="0" fontId="23" fillId="0" borderId="40" xfId="1" applyFont="1" applyBorder="1" applyAlignment="1">
      <alignment horizontal="left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40" xfId="1" applyNumberFormat="1" applyFont="1" applyBorder="1" applyAlignment="1">
      <alignment horizontal="center" vertical="center"/>
    </xf>
    <xf numFmtId="3" fontId="22" fillId="4" borderId="42" xfId="1" applyNumberFormat="1" applyFont="1" applyFill="1" applyBorder="1" applyAlignment="1">
      <alignment horizontal="center" vertical="center"/>
    </xf>
    <xf numFmtId="3" fontId="22" fillId="4" borderId="43" xfId="1" applyNumberFormat="1" applyFont="1" applyFill="1" applyBorder="1" applyAlignment="1">
      <alignment horizontal="center" vertical="center"/>
    </xf>
    <xf numFmtId="3" fontId="22" fillId="0" borderId="40" xfId="1" applyNumberFormat="1" applyFont="1" applyBorder="1" applyAlignment="1">
      <alignment horizontal="center" vertical="center"/>
    </xf>
    <xf numFmtId="3" fontId="22" fillId="0" borderId="43" xfId="1" applyNumberFormat="1" applyFont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3" fontId="21" fillId="15" borderId="0" xfId="1" applyNumberFormat="1" applyFont="1" applyFill="1" applyAlignment="1">
      <alignment horizontal="center" vertical="center"/>
    </xf>
    <xf numFmtId="3" fontId="21" fillId="8" borderId="18" xfId="1" applyNumberFormat="1" applyFont="1" applyFill="1" applyBorder="1" applyAlignment="1">
      <alignment horizontal="center" vertical="center"/>
    </xf>
    <xf numFmtId="0" fontId="4" fillId="4" borderId="0" xfId="7" applyFill="1" applyAlignment="1">
      <alignment vertical="center"/>
    </xf>
    <xf numFmtId="3" fontId="21" fillId="0" borderId="44" xfId="1" applyNumberFormat="1" applyFont="1" applyBorder="1" applyAlignment="1">
      <alignment horizontal="center" vertical="center"/>
    </xf>
    <xf numFmtId="3" fontId="21" fillId="0" borderId="45" xfId="1" applyNumberFormat="1" applyFont="1" applyBorder="1" applyAlignment="1">
      <alignment horizontal="center" vertical="center"/>
    </xf>
    <xf numFmtId="3" fontId="22" fillId="0" borderId="46" xfId="1" applyNumberFormat="1" applyFont="1" applyBorder="1" applyAlignment="1">
      <alignment horizontal="center" vertical="center"/>
    </xf>
    <xf numFmtId="3" fontId="22" fillId="0" borderId="47" xfId="1" applyNumberFormat="1" applyFont="1" applyBorder="1" applyAlignment="1">
      <alignment horizontal="center" vertical="center"/>
    </xf>
    <xf numFmtId="164" fontId="21" fillId="0" borderId="46" xfId="4" applyNumberFormat="1" applyFont="1" applyFill="1" applyBorder="1" applyAlignment="1">
      <alignment horizontal="center" vertical="center"/>
    </xf>
    <xf numFmtId="3" fontId="21" fillId="0" borderId="48" xfId="1" applyNumberFormat="1" applyFont="1" applyBorder="1" applyAlignment="1">
      <alignment horizontal="center" vertical="center"/>
    </xf>
    <xf numFmtId="3" fontId="21" fillId="0" borderId="49" xfId="1" applyNumberFormat="1" applyFont="1" applyBorder="1" applyAlignment="1">
      <alignment horizontal="center" vertical="center"/>
    </xf>
    <xf numFmtId="3" fontId="22" fillId="0" borderId="50" xfId="1" applyNumberFormat="1" applyFont="1" applyBorder="1" applyAlignment="1">
      <alignment horizontal="center" vertical="center"/>
    </xf>
    <xf numFmtId="164" fontId="21" fillId="0" borderId="51" xfId="4" applyNumberFormat="1" applyFont="1" applyFill="1" applyBorder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164" fontId="21" fillId="7" borderId="0" xfId="4" applyNumberFormat="1" applyFont="1" applyFill="1" applyBorder="1" applyAlignment="1">
      <alignment horizontal="center" vertical="center"/>
    </xf>
    <xf numFmtId="3" fontId="20" fillId="4" borderId="0" xfId="1" applyNumberFormat="1" applyFont="1" applyFill="1" applyAlignment="1">
      <alignment vertical="center" wrapText="1"/>
    </xf>
    <xf numFmtId="0" fontId="38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center"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left" vertical="center"/>
    </xf>
    <xf numFmtId="3" fontId="21" fillId="0" borderId="52" xfId="1" applyNumberFormat="1" applyFont="1" applyBorder="1" applyAlignment="1">
      <alignment horizontal="left" vertical="center"/>
    </xf>
    <xf numFmtId="3" fontId="21" fillId="0" borderId="53" xfId="1" applyNumberFormat="1" applyFont="1" applyBorder="1" applyAlignment="1">
      <alignment horizontal="left" vertical="center"/>
    </xf>
    <xf numFmtId="3" fontId="22" fillId="0" borderId="53" xfId="1" applyNumberFormat="1" applyFont="1" applyBorder="1" applyAlignment="1">
      <alignment horizontal="center" vertical="center"/>
    </xf>
    <xf numFmtId="164" fontId="21" fillId="0" borderId="54" xfId="4" applyNumberFormat="1" applyFont="1" applyFill="1" applyBorder="1" applyAlignment="1">
      <alignment horizontal="center" vertical="center"/>
    </xf>
    <xf numFmtId="164" fontId="21" fillId="0" borderId="55" xfId="4" applyNumberFormat="1" applyFont="1" applyFill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6" xfId="1" applyNumberFormat="1" applyFont="1" applyBorder="1" applyAlignment="1">
      <alignment horizontal="center" vertical="center"/>
    </xf>
    <xf numFmtId="3" fontId="22" fillId="0" borderId="56" xfId="1" applyNumberFormat="1" applyFont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7" xfId="1" applyNumberFormat="1" applyFont="1" applyBorder="1" applyAlignment="1">
      <alignment horizontal="left" vertical="center"/>
    </xf>
    <xf numFmtId="3" fontId="22" fillId="0" borderId="58" xfId="1" applyNumberFormat="1" applyFont="1" applyBorder="1" applyAlignment="1">
      <alignment horizontal="center" vertical="center"/>
    </xf>
    <xf numFmtId="164" fontId="21" fillId="0" borderId="59" xfId="4" applyNumberFormat="1" applyFont="1" applyFill="1" applyBorder="1" applyAlignment="1">
      <alignment horizontal="center" vertical="center"/>
    </xf>
    <xf numFmtId="164" fontId="21" fillId="0" borderId="60" xfId="4" applyNumberFormat="1" applyFont="1" applyFill="1" applyBorder="1" applyAlignment="1">
      <alignment horizontal="center" vertical="center"/>
    </xf>
    <xf numFmtId="3" fontId="39" fillId="0" borderId="53" xfId="1" applyNumberFormat="1" applyFont="1" applyBorder="1" applyAlignment="1">
      <alignment horizontal="center" vertical="center"/>
    </xf>
    <xf numFmtId="164" fontId="17" fillId="0" borderId="54" xfId="4" applyNumberFormat="1" applyFont="1" applyFill="1" applyBorder="1" applyAlignment="1">
      <alignment horizontal="center" vertical="center"/>
    </xf>
    <xf numFmtId="164" fontId="17" fillId="0" borderId="55" xfId="4" applyNumberFormat="1" applyFont="1" applyFill="1" applyBorder="1" applyAlignment="1">
      <alignment horizontal="center" vertical="center"/>
    </xf>
    <xf numFmtId="3" fontId="21" fillId="0" borderId="17" xfId="1" applyNumberFormat="1" applyFont="1" applyBorder="1" applyAlignment="1">
      <alignment horizontal="left" vertical="center"/>
    </xf>
    <xf numFmtId="3" fontId="21" fillId="0" borderId="61" xfId="1" applyNumberFormat="1" applyFont="1" applyBorder="1" applyAlignment="1">
      <alignment horizontal="center" vertical="center"/>
    </xf>
    <xf numFmtId="0" fontId="21" fillId="2" borderId="62" xfId="1" applyFont="1" applyFill="1" applyBorder="1" applyAlignment="1">
      <alignment horizontal="left" vertical="center"/>
    </xf>
    <xf numFmtId="0" fontId="21" fillId="2" borderId="63" xfId="1" applyFont="1" applyFill="1" applyBorder="1" applyAlignment="1">
      <alignment horizontal="left" vertical="center"/>
    </xf>
    <xf numFmtId="3" fontId="39" fillId="2" borderId="64" xfId="1" applyNumberFormat="1" applyFont="1" applyFill="1" applyBorder="1" applyAlignment="1">
      <alignment horizontal="center" vertical="center"/>
    </xf>
    <xf numFmtId="164" fontId="17" fillId="0" borderId="64" xfId="4" applyNumberFormat="1" applyFont="1" applyFill="1" applyBorder="1" applyAlignment="1">
      <alignment horizontal="center" vertical="center"/>
    </xf>
    <xf numFmtId="164" fontId="17" fillId="0" borderId="65" xfId="4" applyNumberFormat="1" applyFont="1" applyFill="1" applyBorder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164" fontId="17" fillId="7" borderId="7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2" borderId="0" xfId="0" applyFont="1" applyFill="1" applyAlignment="1">
      <alignment vertical="center"/>
    </xf>
  </cellXfs>
  <cellStyles count="8">
    <cellStyle name="Normal" xfId="0" builtinId="0"/>
    <cellStyle name="Normal 2 2 2 2" xfId="5" xr:uid="{01B69950-822E-43D8-AF00-8E603A89C64F}"/>
    <cellStyle name="Normal 2 3" xfId="1" xr:uid="{9B07373D-6261-4216-93DC-D1D8153AA0E3}"/>
    <cellStyle name="Normal 2 4" xfId="6" xr:uid="{56ECAE92-FD85-462F-B64A-5B4ADE5D586B}"/>
    <cellStyle name="Normal 3 2" xfId="7" xr:uid="{1A8AEE23-DB80-4792-8490-FB977E77D52A}"/>
    <cellStyle name="Normal_Directorio CEMs - agos - 2009 - UGTAI" xfId="2" xr:uid="{A214E73A-D7F1-4BDC-9012-BF1CE3E27E82}"/>
    <cellStyle name="Porcentaje 10" xfId="4" xr:uid="{2CFDF8A6-DB6B-44AF-A6ED-A426BA5B5B7D}"/>
    <cellStyle name="Porcentaje 2 2" xfId="3" xr:uid="{1D78B705-E953-4F9F-BD27-C8AA2A4A60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atendidos según sexo de la persona usuaria (Porcentaje)</a:t>
            </a:r>
            <a:endParaRPr lang="es-PE" sz="12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4018809053693093"/>
          <c:y val="2.4820830735615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595113030922041"/>
          <c:y val="0.21648315985198019"/>
          <c:w val="0.40020731085507333"/>
          <c:h val="0.65302393993822083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6EE1-423C-8A5C-1DCDC75EEEFB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6EE1-423C-8A5C-1DCDC75EEEFB}"/>
              </c:ext>
            </c:extLst>
          </c:dPt>
          <c:dLbls>
            <c:dLbl>
              <c:idx val="0"/>
              <c:layout>
                <c:manualLayout>
                  <c:x val="0.15277777777777768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1-423C-8A5C-1DCDC75EEEFB}"/>
                </c:ext>
              </c:extLst>
            </c:dLbl>
            <c:dLbl>
              <c:idx val="1"/>
              <c:layout>
                <c:manualLayout>
                  <c:x val="-0.19661734990421317"/>
                  <c:y val="0.465415494843325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E1-423C-8A5C-1DCDC75EEEFB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del CEMF'!$D$17:$E$17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CEMF'!$D$30:$E$30</c:f>
              <c:numCache>
                <c:formatCode>#,##0</c:formatCode>
                <c:ptCount val="2"/>
                <c:pt idx="0">
                  <c:v>73753</c:v>
                </c:pt>
                <c:pt idx="1">
                  <c:v>15060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1-423C-8A5C-1DCDC75E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6113675447"/>
          <c:y val="0.17987066803126386"/>
          <c:w val="0.77358837903882705"/>
          <c:h val="0.81011962976382723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DCCD-464C-8A60-B7AEBB3ED61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DCCD-464C-8A60-B7AEBB3ED61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DCCD-464C-8A60-B7AEBB3ED61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DCCD-464C-8A60-B7AEBB3ED613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CD-464C-8A60-B7AEBB3ED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del CEMF'!$O$32:$O$35</c:f>
              <c:numCache>
                <c:formatCode>#,##0</c:formatCode>
                <c:ptCount val="4"/>
                <c:pt idx="0">
                  <c:v>16529</c:v>
                </c:pt>
                <c:pt idx="1">
                  <c:v>15692</c:v>
                </c:pt>
                <c:pt idx="2">
                  <c:v>50311</c:v>
                </c:pt>
                <c:pt idx="3">
                  <c:v>6281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CD-464C-8A60-B7AEBB3E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>
                <a:latin typeface="Arial Narrow" panose="020B0606020202030204" pitchFamily="34" charset="0"/>
              </a:rPr>
              <a:t>Gráfico N° 4: Casos atendidos por grupos de edad de la persona usuaria según tipo de violencia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980753801236915"/>
          <c:y val="0.19690736441098994"/>
          <c:w val="0.73095817231531801"/>
          <c:h val="0.722201512425989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'Casos del CEMF'!$M$104</c:f>
              <c:strCache>
                <c:ptCount val="1"/>
                <c:pt idx="0">
                  <c:v>Económica o patrimonial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CEMF'!$N$104:$Q$104</c:f>
              <c:numCache>
                <c:formatCode>#,##0</c:formatCode>
                <c:ptCount val="4"/>
                <c:pt idx="0">
                  <c:v>72</c:v>
                </c:pt>
                <c:pt idx="1">
                  <c:v>26</c:v>
                </c:pt>
                <c:pt idx="2">
                  <c:v>136</c:v>
                </c:pt>
                <c:pt idx="3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D-4E73-9868-8354790D8EE6}"/>
            </c:ext>
          </c:extLst>
        </c:ser>
        <c:ser>
          <c:idx val="1"/>
          <c:order val="1"/>
          <c:tx>
            <c:strRef>
              <c:f>'Casos del CEMF'!$M$105</c:f>
              <c:strCache>
                <c:ptCount val="1"/>
                <c:pt idx="0">
                  <c:v>Psicológica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CEMF'!$N$105:$Q$105</c:f>
              <c:numCache>
                <c:formatCode>#,##0</c:formatCode>
                <c:ptCount val="4"/>
                <c:pt idx="0">
                  <c:v>9052</c:v>
                </c:pt>
                <c:pt idx="1">
                  <c:v>4605</c:v>
                </c:pt>
                <c:pt idx="2">
                  <c:v>22079</c:v>
                </c:pt>
                <c:pt idx="3">
                  <c:v>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7D-4E73-9868-8354790D8EE6}"/>
            </c:ext>
          </c:extLst>
        </c:ser>
        <c:ser>
          <c:idx val="2"/>
          <c:order val="2"/>
          <c:tx>
            <c:strRef>
              <c:f>'Casos del CEMF'!$M$106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CEMF'!$N$106:$Q$106</c:f>
              <c:numCache>
                <c:formatCode>#,##0</c:formatCode>
                <c:ptCount val="4"/>
                <c:pt idx="0">
                  <c:v>4460</c:v>
                </c:pt>
                <c:pt idx="1">
                  <c:v>3849</c:v>
                </c:pt>
                <c:pt idx="2">
                  <c:v>22572</c:v>
                </c:pt>
                <c:pt idx="3">
                  <c:v>2317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7D-4E73-9868-8354790D8EE6}"/>
            </c:ext>
          </c:extLst>
        </c:ser>
        <c:ser>
          <c:idx val="3"/>
          <c:order val="3"/>
          <c:tx>
            <c:strRef>
              <c:f>'Casos del CEMF'!$M$107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CEMF'!$N$107:$Q$107</c:f>
              <c:numCache>
                <c:formatCode>#,##0</c:formatCode>
                <c:ptCount val="4"/>
                <c:pt idx="0">
                  <c:v>2945</c:v>
                </c:pt>
                <c:pt idx="1">
                  <c:v>7212</c:v>
                </c:pt>
                <c:pt idx="2">
                  <c:v>5524</c:v>
                </c:pt>
                <c:pt idx="3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D-4E73-9868-8354790D8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480736"/>
        <c:axId val="346481128"/>
      </c:barChart>
      <c:catAx>
        <c:axId val="346480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1128"/>
        <c:crosses val="autoZero"/>
        <c:auto val="1"/>
        <c:lblAlgn val="ctr"/>
        <c:lblOffset val="100"/>
        <c:noMultiLvlLbl val="0"/>
      </c:catAx>
      <c:valAx>
        <c:axId val="34648112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5: Ranking de casos de violación sexual*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CEMF'!$M$212:$M$236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Pasco</c:v>
                </c:pt>
                <c:pt idx="3">
                  <c:v>Madre De Dios</c:v>
                </c:pt>
                <c:pt idx="4">
                  <c:v>Huancavelica</c:v>
                </c:pt>
                <c:pt idx="5">
                  <c:v>Apurimac</c:v>
                </c:pt>
                <c:pt idx="6">
                  <c:v>Tacna</c:v>
                </c:pt>
                <c:pt idx="7">
                  <c:v>Callao</c:v>
                </c:pt>
                <c:pt idx="8">
                  <c:v>Puno</c:v>
                </c:pt>
                <c:pt idx="9">
                  <c:v>Lambayeque</c:v>
                </c:pt>
                <c:pt idx="10">
                  <c:v>Ancash</c:v>
                </c:pt>
                <c:pt idx="11">
                  <c:v>Loreto</c:v>
                </c:pt>
                <c:pt idx="12">
                  <c:v>Piura</c:v>
                </c:pt>
                <c:pt idx="13">
                  <c:v>Ucayali</c:v>
                </c:pt>
                <c:pt idx="14">
                  <c:v>Amazonas</c:v>
                </c:pt>
                <c:pt idx="15">
                  <c:v>Cajamarca</c:v>
                </c:pt>
                <c:pt idx="16">
                  <c:v>Ayacucho</c:v>
                </c:pt>
                <c:pt idx="17">
                  <c:v>Ica</c:v>
                </c:pt>
                <c:pt idx="18">
                  <c:v>Huanuco</c:v>
                </c:pt>
                <c:pt idx="19">
                  <c:v>La Libertad</c:v>
                </c:pt>
                <c:pt idx="20">
                  <c:v>San Martin</c:v>
                </c:pt>
                <c:pt idx="21">
                  <c:v>Junin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CEMF'!$N$212:$N$236</c:f>
              <c:numCache>
                <c:formatCode>#,##0</c:formatCode>
                <c:ptCount val="25"/>
                <c:pt idx="0">
                  <c:v>36</c:v>
                </c:pt>
                <c:pt idx="1">
                  <c:v>43</c:v>
                </c:pt>
                <c:pt idx="2">
                  <c:v>61</c:v>
                </c:pt>
                <c:pt idx="3">
                  <c:v>62</c:v>
                </c:pt>
                <c:pt idx="4">
                  <c:v>89</c:v>
                </c:pt>
                <c:pt idx="5">
                  <c:v>97</c:v>
                </c:pt>
                <c:pt idx="6">
                  <c:v>123</c:v>
                </c:pt>
                <c:pt idx="7">
                  <c:v>156</c:v>
                </c:pt>
                <c:pt idx="8">
                  <c:v>164</c:v>
                </c:pt>
                <c:pt idx="9">
                  <c:v>166</c:v>
                </c:pt>
                <c:pt idx="10">
                  <c:v>168</c:v>
                </c:pt>
                <c:pt idx="11">
                  <c:v>172</c:v>
                </c:pt>
                <c:pt idx="12">
                  <c:v>185</c:v>
                </c:pt>
                <c:pt idx="13">
                  <c:v>187</c:v>
                </c:pt>
                <c:pt idx="14">
                  <c:v>189</c:v>
                </c:pt>
                <c:pt idx="15">
                  <c:v>192</c:v>
                </c:pt>
                <c:pt idx="16">
                  <c:v>198</c:v>
                </c:pt>
                <c:pt idx="17">
                  <c:v>246</c:v>
                </c:pt>
                <c:pt idx="18">
                  <c:v>284</c:v>
                </c:pt>
                <c:pt idx="19">
                  <c:v>295</c:v>
                </c:pt>
                <c:pt idx="20">
                  <c:v>327</c:v>
                </c:pt>
                <c:pt idx="21">
                  <c:v>330</c:v>
                </c:pt>
                <c:pt idx="22">
                  <c:v>410</c:v>
                </c:pt>
                <c:pt idx="23">
                  <c:v>471</c:v>
                </c:pt>
                <c:pt idx="24">
                  <c:v>1820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4-4B63-8C04-5C3861D8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F60F-45D6-A55E-8D619D27CAD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F60F-45D6-A55E-8D619D27CAD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F60F-45D6-A55E-8D619D27CAD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F60F-45D6-A55E-8D619D27CAD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F60F-45D6-A55E-8D619D27CA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CEMF'!$D$53:$H$53</c:f>
              <c:strCache>
                <c:ptCount val="5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  <c:pt idx="4">
                  <c:v>Continuador</c:v>
                </c:pt>
              </c:strCache>
            </c:strRef>
          </c:cat>
          <c:val>
            <c:numRef>
              <c:f>'Casos del CEMF'!$D$66:$H$66</c:f>
              <c:numCache>
                <c:formatCode>#,##0</c:formatCode>
                <c:ptCount val="5"/>
                <c:pt idx="0">
                  <c:v>62882</c:v>
                </c:pt>
                <c:pt idx="1">
                  <c:v>9942</c:v>
                </c:pt>
                <c:pt idx="2">
                  <c:v>9110</c:v>
                </c:pt>
                <c:pt idx="3">
                  <c:v>6725</c:v>
                </c:pt>
                <c:pt idx="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0F-45D6-A55E-8D619D27C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CEMF'!$J$243:$J$267</c:f>
              <c:strCache>
                <c:ptCount val="25"/>
                <c:pt idx="0">
                  <c:v>Madre De Dios</c:v>
                </c:pt>
                <c:pt idx="1">
                  <c:v>Pasco</c:v>
                </c:pt>
                <c:pt idx="2">
                  <c:v>Moquegua</c:v>
                </c:pt>
                <c:pt idx="3">
                  <c:v>Tumbes</c:v>
                </c:pt>
                <c:pt idx="4">
                  <c:v>Amazonas</c:v>
                </c:pt>
                <c:pt idx="5">
                  <c:v>Huancavelica</c:v>
                </c:pt>
                <c:pt idx="6">
                  <c:v>Ucayali</c:v>
                </c:pt>
                <c:pt idx="7">
                  <c:v>Tacna</c:v>
                </c:pt>
                <c:pt idx="8">
                  <c:v>Apurimac</c:v>
                </c:pt>
                <c:pt idx="9">
                  <c:v>Loreto</c:v>
                </c:pt>
                <c:pt idx="10">
                  <c:v>Cajamarca</c:v>
                </c:pt>
                <c:pt idx="11">
                  <c:v>Lambayeque</c:v>
                </c:pt>
                <c:pt idx="12">
                  <c:v>Callao</c:v>
                </c:pt>
                <c:pt idx="13">
                  <c:v>Puno</c:v>
                </c:pt>
                <c:pt idx="14">
                  <c:v>Huanuco</c:v>
                </c:pt>
                <c:pt idx="15">
                  <c:v>Ayacucho</c:v>
                </c:pt>
                <c:pt idx="16">
                  <c:v>Ica</c:v>
                </c:pt>
                <c:pt idx="17">
                  <c:v>San Martin</c:v>
                </c:pt>
                <c:pt idx="18">
                  <c:v>Junin</c:v>
                </c:pt>
                <c:pt idx="19">
                  <c:v>Piura</c:v>
                </c:pt>
                <c:pt idx="20">
                  <c:v>La Libertad</c:v>
                </c:pt>
                <c:pt idx="21">
                  <c:v>Ancash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CEMF'!$K$243:$K$267</c:f>
              <c:numCache>
                <c:formatCode>#,##0</c:formatCode>
                <c:ptCount val="25"/>
                <c:pt idx="0">
                  <c:v>5932</c:v>
                </c:pt>
                <c:pt idx="1">
                  <c:v>6412</c:v>
                </c:pt>
                <c:pt idx="2">
                  <c:v>7474</c:v>
                </c:pt>
                <c:pt idx="3">
                  <c:v>9036</c:v>
                </c:pt>
                <c:pt idx="4">
                  <c:v>9132</c:v>
                </c:pt>
                <c:pt idx="5">
                  <c:v>11739</c:v>
                </c:pt>
                <c:pt idx="6">
                  <c:v>12335</c:v>
                </c:pt>
                <c:pt idx="7">
                  <c:v>13208</c:v>
                </c:pt>
                <c:pt idx="8">
                  <c:v>13951</c:v>
                </c:pt>
                <c:pt idx="9">
                  <c:v>14424</c:v>
                </c:pt>
                <c:pt idx="10">
                  <c:v>17355</c:v>
                </c:pt>
                <c:pt idx="11">
                  <c:v>17892</c:v>
                </c:pt>
                <c:pt idx="12">
                  <c:v>18264</c:v>
                </c:pt>
                <c:pt idx="13">
                  <c:v>21641</c:v>
                </c:pt>
                <c:pt idx="14">
                  <c:v>23656</c:v>
                </c:pt>
                <c:pt idx="15">
                  <c:v>23667</c:v>
                </c:pt>
                <c:pt idx="16">
                  <c:v>28526</c:v>
                </c:pt>
                <c:pt idx="17">
                  <c:v>30293</c:v>
                </c:pt>
                <c:pt idx="18">
                  <c:v>32177</c:v>
                </c:pt>
                <c:pt idx="19">
                  <c:v>34389</c:v>
                </c:pt>
                <c:pt idx="20">
                  <c:v>36961</c:v>
                </c:pt>
                <c:pt idx="21">
                  <c:v>37309</c:v>
                </c:pt>
                <c:pt idx="22">
                  <c:v>48189</c:v>
                </c:pt>
                <c:pt idx="23">
                  <c:v>72597</c:v>
                </c:pt>
                <c:pt idx="24">
                  <c:v>200797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4-4FAE-931A-E596E71C1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4.emf"/><Relationship Id="rId4" Type="http://schemas.openxmlformats.org/officeDocument/2006/relationships/chart" Target="../charts/chart2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837851</xdr:colOff>
      <xdr:row>14</xdr:row>
      <xdr:rowOff>48832</xdr:rowOff>
    </xdr:from>
    <xdr:to>
      <xdr:col>10</xdr:col>
      <xdr:colOff>369094</xdr:colOff>
      <xdr:row>32</xdr:row>
      <xdr:rowOff>83344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F9AA1BD-19C8-4035-B48A-703E2FA041FC}"/>
            </a:ext>
          </a:extLst>
        </xdr:cNvPr>
        <xdr:cNvGrpSpPr/>
      </xdr:nvGrpSpPr>
      <xdr:grpSpPr>
        <a:xfrm>
          <a:off x="6418380" y="3298538"/>
          <a:ext cx="3722243" cy="3878130"/>
          <a:chOff x="4378947" y="3109968"/>
          <a:chExt cx="5280382" cy="3206358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917B349-B3A6-4274-942C-14F4132FC3B3}"/>
              </a:ext>
            </a:extLst>
          </xdr:cNvPr>
          <xdr:cNvGraphicFramePr/>
        </xdr:nvGraphicFramePr>
        <xdr:xfrm>
          <a:off x="4378947" y="3109968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69717A8E-CDF8-470B-891E-6ABBF1C33981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9356" y="3798677"/>
            <a:ext cx="380997" cy="83692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F3E15EE0-F9A6-4178-A180-9A8E1859E935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26007" y="46102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14</xdr:col>
      <xdr:colOff>815788</xdr:colOff>
      <xdr:row>110</xdr:row>
      <xdr:rowOff>168953</xdr:rowOff>
    </xdr:from>
    <xdr:to>
      <xdr:col>18</xdr:col>
      <xdr:colOff>4803</xdr:colOff>
      <xdr:row>112</xdr:row>
      <xdr:rowOff>152079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20266797-E4F7-4F0C-A58B-C2FBC15BDBBB}"/>
            </a:ext>
          </a:extLst>
        </xdr:cNvPr>
        <xdr:cNvSpPr/>
      </xdr:nvSpPr>
      <xdr:spPr>
        <a:xfrm>
          <a:off x="14865163" y="23905253"/>
          <a:ext cx="3246665" cy="63082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tipo de violencia </a:t>
          </a:r>
        </a:p>
      </xdr:txBody>
    </xdr:sp>
    <xdr:clientData/>
  </xdr:twoCellAnchor>
  <xdr:twoCellAnchor>
    <xdr:from>
      <xdr:col>0</xdr:col>
      <xdr:colOff>47626</xdr:colOff>
      <xdr:row>68</xdr:row>
      <xdr:rowOff>179955</xdr:rowOff>
    </xdr:from>
    <xdr:to>
      <xdr:col>17</xdr:col>
      <xdr:colOff>938894</xdr:colOff>
      <xdr:row>71</xdr:row>
      <xdr:rowOff>107156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996FED3-805C-460D-BBB0-257A7C7982C8}"/>
            </a:ext>
          </a:extLst>
        </xdr:cNvPr>
        <xdr:cNvSpPr txBox="1"/>
      </xdr:nvSpPr>
      <xdr:spPr>
        <a:xfrm>
          <a:off x="47626" y="14200755"/>
          <a:ext cx="17921968" cy="670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Centro Emergencia Mujer y Familia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Centro Emergencia Mujer y Familia;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Continuador: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que su última atención fue hace más de un año y que requiere recibir atención interdisciplinaria mínimamente de dos servicios del Centro Emergencia Mujer y Familia.</a:t>
          </a:r>
        </a:p>
      </xdr:txBody>
    </xdr:sp>
    <xdr:clientData/>
  </xdr:twoCellAnchor>
  <xdr:twoCellAnchor>
    <xdr:from>
      <xdr:col>2</xdr:col>
      <xdr:colOff>206099</xdr:colOff>
      <xdr:row>11</xdr:row>
      <xdr:rowOff>164629</xdr:rowOff>
    </xdr:from>
    <xdr:to>
      <xdr:col>17</xdr:col>
      <xdr:colOff>949098</xdr:colOff>
      <xdr:row>13</xdr:row>
      <xdr:rowOff>109860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539F6011-564C-40A2-A93A-05F3C8BD3644}"/>
            </a:ext>
          </a:extLst>
        </xdr:cNvPr>
        <xdr:cNvSpPr/>
      </xdr:nvSpPr>
      <xdr:spPr>
        <a:xfrm>
          <a:off x="1596749" y="2793529"/>
          <a:ext cx="16383049" cy="35480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MES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164629</xdr:rowOff>
    </xdr:from>
    <xdr:to>
      <xdr:col>2</xdr:col>
      <xdr:colOff>281541</xdr:colOff>
      <xdr:row>13</xdr:row>
      <xdr:rowOff>108857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C004B94B-6672-4297-81C5-69F090944389}"/>
            </a:ext>
          </a:extLst>
        </xdr:cNvPr>
        <xdr:cNvSpPr/>
      </xdr:nvSpPr>
      <xdr:spPr>
        <a:xfrm>
          <a:off x="123825" y="2793529"/>
          <a:ext cx="1548366" cy="35380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A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432126</xdr:colOff>
      <xdr:row>0</xdr:row>
      <xdr:rowOff>166686</xdr:rowOff>
    </xdr:from>
    <xdr:to>
      <xdr:col>16</xdr:col>
      <xdr:colOff>85988</xdr:colOff>
      <xdr:row>2</xdr:row>
      <xdr:rowOff>215899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1FCEA98-1CBD-4334-BAA7-3E5F1984D7B8}"/>
            </a:ext>
          </a:extLst>
        </xdr:cNvPr>
        <xdr:cNvSpPr/>
      </xdr:nvSpPr>
      <xdr:spPr>
        <a:xfrm>
          <a:off x="7128201" y="166686"/>
          <a:ext cx="9045512" cy="5540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190500</xdr:colOff>
      <xdr:row>32</xdr:row>
      <xdr:rowOff>11907</xdr:rowOff>
    </xdr:from>
    <xdr:to>
      <xdr:col>17</xdr:col>
      <xdr:colOff>297656</xdr:colOff>
      <xdr:row>51</xdr:row>
      <xdr:rowOff>35720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347B1FDB-07FA-40BA-92FA-8143D832E4C7}"/>
            </a:ext>
          </a:extLst>
        </xdr:cNvPr>
        <xdr:cNvGrpSpPr/>
      </xdr:nvGrpSpPr>
      <xdr:grpSpPr>
        <a:xfrm>
          <a:off x="11037794" y="7105231"/>
          <a:ext cx="6281597" cy="3766577"/>
          <a:chOff x="10390189" y="6335074"/>
          <a:chExt cx="4798220" cy="3983677"/>
        </a:xfrm>
      </xdr:grpSpPr>
      <xdr:graphicFrame macro="">
        <xdr:nvGraphicFramePr>
          <xdr:cNvPr id="12" name="Chart 5">
            <a:extLst>
              <a:ext uri="{FF2B5EF4-FFF2-40B4-BE49-F238E27FC236}">
                <a16:creationId xmlns:a16="http://schemas.microsoft.com/office/drawing/2014/main" id="{2FC89F70-8B1D-4C52-9DA2-88DBA5D11F60}"/>
              </a:ext>
            </a:extLst>
          </xdr:cNvPr>
          <xdr:cNvGraphicFramePr>
            <a:graphicFrameLocks/>
          </xdr:cNvGraphicFramePr>
        </xdr:nvGraphicFramePr>
        <xdr:xfrm>
          <a:off x="10390189" y="6369845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F89EAED1-A1F3-4E5F-809A-5A22F336FC14}"/>
              </a:ext>
            </a:extLst>
          </xdr:cNvPr>
          <xdr:cNvSpPr txBox="1"/>
        </xdr:nvSpPr>
        <xdr:spPr>
          <a:xfrm>
            <a:off x="10925969" y="6335074"/>
            <a:ext cx="3976686" cy="94086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11908</xdr:colOff>
      <xdr:row>9</xdr:row>
      <xdr:rowOff>78243</xdr:rowOff>
    </xdr:from>
    <xdr:to>
      <xdr:col>17</xdr:col>
      <xdr:colOff>938895</xdr:colOff>
      <xdr:row>11</xdr:row>
      <xdr:rowOff>47624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F82C363-886F-4CD7-8D2B-D46F3E7E162F}"/>
            </a:ext>
          </a:extLst>
        </xdr:cNvPr>
        <xdr:cNvSpPr txBox="1"/>
      </xdr:nvSpPr>
      <xdr:spPr>
        <a:xfrm>
          <a:off x="135733" y="1897518"/>
          <a:ext cx="17833862" cy="77900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 atendido en el Centro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 toda situación de violencia contra las mujeres, los integrantes del grupo familiar y violencia sexual que ha sido atendido en un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a nivel nacional, que tiene patrocinio legal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 atención psicológica y/o social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cuya víctima está sujeta a protección según el TUO de la Ley N° 30364 “Ley para prevenir, sancionar y erradicar la violencia contra las mujeres y los integrantes del grupo familiar”. 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Además, 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 conoce como acción en la atención del caso, a las acciones ejecutadas por los/as profesionales del servicio de admisión, psicología, social y legal en beneficio de las personas usuarias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PE" sz="1100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847725</xdr:colOff>
      <xdr:row>14</xdr:row>
      <xdr:rowOff>154781</xdr:rowOff>
    </xdr:from>
    <xdr:to>
      <xdr:col>5</xdr:col>
      <xdr:colOff>0</xdr:colOff>
      <xdr:row>15</xdr:row>
      <xdr:rowOff>201531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B10D9A-0F0B-4458-BA89-7A90C1EF1A65}"/>
            </a:ext>
          </a:extLst>
        </xdr:cNvPr>
        <xdr:cNvSpPr/>
      </xdr:nvSpPr>
      <xdr:spPr>
        <a:xfrm>
          <a:off x="971550" y="3374231"/>
          <a:ext cx="3667125" cy="2753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según mes</a:t>
          </a:r>
        </a:p>
      </xdr:txBody>
    </xdr:sp>
    <xdr:clientData/>
  </xdr:twoCellAnchor>
  <xdr:twoCellAnchor>
    <xdr:from>
      <xdr:col>1</xdr:col>
      <xdr:colOff>17318</xdr:colOff>
      <xdr:row>14</xdr:row>
      <xdr:rowOff>142875</xdr:rowOff>
    </xdr:from>
    <xdr:to>
      <xdr:col>1</xdr:col>
      <xdr:colOff>1000125</xdr:colOff>
      <xdr:row>15</xdr:row>
      <xdr:rowOff>201529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F7D60647-8844-4961-B175-1877B38F16BB}"/>
            </a:ext>
          </a:extLst>
        </xdr:cNvPr>
        <xdr:cNvSpPr/>
      </xdr:nvSpPr>
      <xdr:spPr>
        <a:xfrm>
          <a:off x="141143" y="3362325"/>
          <a:ext cx="982807" cy="28725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32</xdr:row>
      <xdr:rowOff>122464</xdr:rowOff>
    </xdr:from>
    <xdr:to>
      <xdr:col>11</xdr:col>
      <xdr:colOff>0</xdr:colOff>
      <xdr:row>33</xdr:row>
      <xdr:rowOff>136072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2FD0B0F0-6093-4CDD-B119-AC43C7298CD2}"/>
            </a:ext>
          </a:extLst>
        </xdr:cNvPr>
        <xdr:cNvSpPr/>
      </xdr:nvSpPr>
      <xdr:spPr>
        <a:xfrm>
          <a:off x="1062408" y="7180489"/>
          <a:ext cx="9786567" cy="3088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mes</a:t>
          </a:r>
        </a:p>
      </xdr:txBody>
    </xdr:sp>
    <xdr:clientData/>
  </xdr:twoCellAnchor>
  <xdr:twoCellAnchor>
    <xdr:from>
      <xdr:col>1</xdr:col>
      <xdr:colOff>1</xdr:colOff>
      <xdr:row>32</xdr:row>
      <xdr:rowOff>138761</xdr:rowOff>
    </xdr:from>
    <xdr:to>
      <xdr:col>1</xdr:col>
      <xdr:colOff>1088573</xdr:colOff>
      <xdr:row>33</xdr:row>
      <xdr:rowOff>136071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7F699C2A-EAAF-497B-A8DC-1C135B2394F6}"/>
            </a:ext>
          </a:extLst>
        </xdr:cNvPr>
        <xdr:cNvSpPr/>
      </xdr:nvSpPr>
      <xdr:spPr>
        <a:xfrm>
          <a:off x="123826" y="7196786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13</xdr:col>
      <xdr:colOff>107156</xdr:colOff>
      <xdr:row>14</xdr:row>
      <xdr:rowOff>122464</xdr:rowOff>
    </xdr:from>
    <xdr:to>
      <xdr:col>18</xdr:col>
      <xdr:colOff>20012</xdr:colOff>
      <xdr:row>15</xdr:row>
      <xdr:rowOff>217714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3DAEBB07-19CD-4493-88E9-3D848AE54F16}"/>
            </a:ext>
          </a:extLst>
        </xdr:cNvPr>
        <xdr:cNvSpPr/>
      </xdr:nvSpPr>
      <xdr:spPr>
        <a:xfrm>
          <a:off x="13080206" y="3341914"/>
          <a:ext cx="5046831" cy="3238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 según mes</a:t>
          </a:r>
        </a:p>
      </xdr:txBody>
    </xdr:sp>
    <xdr:clientData/>
  </xdr:twoCellAnchor>
  <xdr:twoCellAnchor>
    <xdr:from>
      <xdr:col>11</xdr:col>
      <xdr:colOff>1041413</xdr:colOff>
      <xdr:row>14</xdr:row>
      <xdr:rowOff>121602</xdr:rowOff>
    </xdr:from>
    <xdr:to>
      <xdr:col>13</xdr:col>
      <xdr:colOff>202406</xdr:colOff>
      <xdr:row>15</xdr:row>
      <xdr:rowOff>217714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0D0CDDD7-45E0-49A0-AA70-2CAC52F8EB37}"/>
            </a:ext>
          </a:extLst>
        </xdr:cNvPr>
        <xdr:cNvSpPr/>
      </xdr:nvSpPr>
      <xdr:spPr>
        <a:xfrm>
          <a:off x="11890388" y="3341052"/>
          <a:ext cx="1285068" cy="32471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50</xdr:row>
      <xdr:rowOff>69027</xdr:rowOff>
    </xdr:from>
    <xdr:to>
      <xdr:col>8</xdr:col>
      <xdr:colOff>0</xdr:colOff>
      <xdr:row>51</xdr:row>
      <xdr:rowOff>111477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E7E1E2A3-5E51-44D2-9D6E-08C7D9991411}"/>
            </a:ext>
          </a:extLst>
        </xdr:cNvPr>
        <xdr:cNvSpPr/>
      </xdr:nvSpPr>
      <xdr:spPr>
        <a:xfrm>
          <a:off x="954231" y="10632252"/>
          <a:ext cx="6913419" cy="2424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condición del caso según mes</a:t>
          </a:r>
        </a:p>
      </xdr:txBody>
    </xdr:sp>
    <xdr:clientData/>
  </xdr:twoCellAnchor>
  <xdr:twoCellAnchor>
    <xdr:from>
      <xdr:col>1</xdr:col>
      <xdr:colOff>0</xdr:colOff>
      <xdr:row>50</xdr:row>
      <xdr:rowOff>69025</xdr:rowOff>
    </xdr:from>
    <xdr:to>
      <xdr:col>1</xdr:col>
      <xdr:colOff>974148</xdr:colOff>
      <xdr:row>51</xdr:row>
      <xdr:rowOff>111475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1BA46E81-8131-416C-8871-B45C0C211B46}"/>
            </a:ext>
          </a:extLst>
        </xdr:cNvPr>
        <xdr:cNvSpPr/>
      </xdr:nvSpPr>
      <xdr:spPr>
        <a:xfrm>
          <a:off x="123825" y="10632250"/>
          <a:ext cx="974148" cy="2424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815982</xdr:colOff>
      <xdr:row>74</xdr:row>
      <xdr:rowOff>70859</xdr:rowOff>
    </xdr:from>
    <xdr:to>
      <xdr:col>17</xdr:col>
      <xdr:colOff>928687</xdr:colOff>
      <xdr:row>75</xdr:row>
      <xdr:rowOff>142875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F51E0FD-EEA1-446E-A174-13434C4DDC84}"/>
            </a:ext>
          </a:extLst>
        </xdr:cNvPr>
        <xdr:cNvSpPr/>
      </xdr:nvSpPr>
      <xdr:spPr>
        <a:xfrm>
          <a:off x="939807" y="15406109"/>
          <a:ext cx="17019580" cy="2720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bandono, violación sexual, trata personas con fines de explotación sexual y acoso sexual en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espacios públicos, por grupos de edad de la persona usuaria según mes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90513</xdr:colOff>
      <xdr:row>74</xdr:row>
      <xdr:rowOff>70856</xdr:rowOff>
    </xdr:from>
    <xdr:to>
      <xdr:col>1</xdr:col>
      <xdr:colOff>965329</xdr:colOff>
      <xdr:row>75</xdr:row>
      <xdr:rowOff>132356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2EFEE7FF-C977-442E-A5B5-F2FF904C59B3}"/>
            </a:ext>
          </a:extLst>
        </xdr:cNvPr>
        <xdr:cNvSpPr/>
      </xdr:nvSpPr>
      <xdr:spPr>
        <a:xfrm>
          <a:off x="90513" y="15406106"/>
          <a:ext cx="998641" cy="26152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11905</xdr:colOff>
      <xdr:row>92</xdr:row>
      <xdr:rowOff>59530</xdr:rowOff>
    </xdr:from>
    <xdr:to>
      <xdr:col>17</xdr:col>
      <xdr:colOff>938893</xdr:colOff>
      <xdr:row>97</xdr:row>
      <xdr:rowOff>257736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8E6AADD8-DF4C-4052-8B41-5EE9F53E864E}"/>
            </a:ext>
          </a:extLst>
        </xdr:cNvPr>
        <xdr:cNvSpPr txBox="1"/>
      </xdr:nvSpPr>
      <xdr:spPr>
        <a:xfrm>
          <a:off x="135730" y="18890455"/>
          <a:ext cx="17833863" cy="15317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Abandono: </a:t>
          </a:r>
          <a:r>
            <a:rPr lang="es-MX" i="0">
              <a:solidFill>
                <a:schemeClr val="tx1"/>
              </a:solidFill>
            </a:rPr>
            <a:t>Acciones u omisiones cometidas permanentemente por parte de una persona responsable o cuidadora que genera daños físicos y/o psicológicos inminentes en algún niño, niña, adolescente, persona adulta mayor o persona con discapacidad. No </a:t>
          </a:r>
          <a:r>
            <a:rPr lang="es-MX" i="0" baseline="0">
              <a:solidFill>
                <a:schemeClr val="tx1"/>
              </a:solidFill>
            </a:rPr>
            <a:t> se considera </a:t>
          </a:r>
          <a:r>
            <a:rPr lang="es-MX" i="0">
              <a:solidFill>
                <a:schemeClr val="tx1"/>
              </a:solidFill>
            </a:rPr>
            <a:t>como abandono el hecho de retiro del hogar de la pareja.</a:t>
          </a:r>
          <a:r>
            <a:rPr lang="es-MX" i="0" baseline="0">
              <a:solidFill>
                <a:schemeClr val="tx1"/>
              </a:solidFill>
            </a:rPr>
            <a:t> </a:t>
          </a:r>
        </a:p>
        <a:p>
          <a:r>
            <a:rPr lang="es-MX" b="1" i="0">
              <a:solidFill>
                <a:schemeClr val="tx1"/>
              </a:solidFill>
            </a:rPr>
            <a:t>Violación</a:t>
          </a:r>
          <a:r>
            <a:rPr lang="es-MX" b="1" i="0" baseline="0">
              <a:solidFill>
                <a:schemeClr val="tx1"/>
              </a:solidFill>
            </a:rPr>
            <a:t> sexual: </a:t>
          </a:r>
          <a:r>
            <a:rPr lang="es-MX" b="0" i="0" baseline="0">
              <a:solidFill>
                <a:schemeClr val="tx1"/>
              </a:solidFill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se considera los casos de v</a:t>
          </a:r>
          <a:r>
            <a:rPr lang="es-P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iolación sexual mediante engaño.</a:t>
          </a:r>
          <a:endParaRPr lang="es-MX" b="0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Trata de personas con fines de explotación sexual: </a:t>
          </a:r>
          <a:r>
            <a:rPr lang="es-MX" i="0" baseline="0">
              <a:solidFill>
                <a:schemeClr val="tx1"/>
              </a:solidFill>
            </a:rPr>
            <a:t>Se entiende por trata al acto de separar o desarraigar a una persona de su entorno u origen para explotarla en otro lugar de destino diferente al de su residencia habitual para obligarla, mediante el uso de la violencia y otras formas coercitivas, a ejercer acciones contra su voluntad con fines de explotación sexual sometiendo a esta a la prostitución o a la esclavitud sexual</a:t>
          </a:r>
        </a:p>
        <a:p>
          <a:r>
            <a:rPr lang="es-MX" b="1" i="0" baseline="0">
              <a:solidFill>
                <a:schemeClr val="tx1"/>
              </a:solidFill>
            </a:rPr>
            <a:t>Acoso sexual en espacios públicos: </a:t>
          </a:r>
          <a:r>
            <a:rPr lang="es-MX" i="0" baseline="0">
              <a:solidFill>
                <a:schemeClr val="tx1"/>
              </a:solidFill>
            </a:rPr>
            <a:t>Es la conducta física o verbal de naturaleza o connotación sexual realizada por una o más personas en contra de otra u otras, quienes no desean o rechazan estas conductas por considerar que afectan su dignidad, sus derechos fundamentales como la libertad, la integridad y el libre tránsito, creando en ellas intimidación, hostilidad, degradación, humillación o un ambiente ofensivo en los espacios públicos.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219707</xdr:colOff>
      <xdr:row>98</xdr:row>
      <xdr:rowOff>27013</xdr:rowOff>
    </xdr:from>
    <xdr:to>
      <xdr:col>18</xdr:col>
      <xdr:colOff>10206</xdr:colOff>
      <xdr:row>99</xdr:row>
      <xdr:rowOff>129870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0C26421D-6BD0-43B5-9FFB-8E7DE22CE99F}"/>
            </a:ext>
          </a:extLst>
        </xdr:cNvPr>
        <xdr:cNvSpPr/>
      </xdr:nvSpPr>
      <xdr:spPr>
        <a:xfrm>
          <a:off x="1610357" y="20496238"/>
          <a:ext cx="16506874" cy="33145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TIPO DE VIOLENCIA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83344</xdr:colOff>
      <xdr:row>98</xdr:row>
      <xdr:rowOff>11206</xdr:rowOff>
    </xdr:from>
    <xdr:to>
      <xdr:col>2</xdr:col>
      <xdr:colOff>257729</xdr:colOff>
      <xdr:row>99</xdr:row>
      <xdr:rowOff>130969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124171EC-45EB-4CAA-891F-EDACA9442E10}"/>
            </a:ext>
          </a:extLst>
        </xdr:cNvPr>
        <xdr:cNvSpPr/>
      </xdr:nvSpPr>
      <xdr:spPr>
        <a:xfrm>
          <a:off x="83344" y="20480431"/>
          <a:ext cx="1565035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289240</xdr:colOff>
      <xdr:row>100</xdr:row>
      <xdr:rowOff>25315</xdr:rowOff>
    </xdr:from>
    <xdr:to>
      <xdr:col>17</xdr:col>
      <xdr:colOff>842642</xdr:colOff>
      <xdr:row>110</xdr:row>
      <xdr:rowOff>92337</xdr:rowOff>
    </xdr:to>
    <xdr:graphicFrame macro="">
      <xdr:nvGraphicFramePr>
        <xdr:cNvPr id="28" name="Gráfico 5">
          <a:extLst>
            <a:ext uri="{FF2B5EF4-FFF2-40B4-BE49-F238E27FC236}">
              <a16:creationId xmlns:a16="http://schemas.microsoft.com/office/drawing/2014/main" id="{4898F650-4A1A-4449-9434-44389CB2C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810737</xdr:colOff>
      <xdr:row>100</xdr:row>
      <xdr:rowOff>47625</xdr:rowOff>
    </xdr:from>
    <xdr:to>
      <xdr:col>11</xdr:col>
      <xdr:colOff>9525</xdr:colOff>
      <xdr:row>101</xdr:row>
      <xdr:rowOff>104124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9FB6973C-57AE-4EC5-A92C-2208D5E85D1E}"/>
            </a:ext>
          </a:extLst>
        </xdr:cNvPr>
        <xdr:cNvSpPr/>
      </xdr:nvSpPr>
      <xdr:spPr>
        <a:xfrm>
          <a:off x="934562" y="20926425"/>
          <a:ext cx="9923938" cy="2565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tipo de violencia</a:t>
          </a:r>
        </a:p>
      </xdr:txBody>
    </xdr:sp>
    <xdr:clientData/>
  </xdr:twoCellAnchor>
  <xdr:twoCellAnchor>
    <xdr:from>
      <xdr:col>0</xdr:col>
      <xdr:colOff>100228</xdr:colOff>
      <xdr:row>100</xdr:row>
      <xdr:rowOff>47623</xdr:rowOff>
    </xdr:from>
    <xdr:to>
      <xdr:col>1</xdr:col>
      <xdr:colOff>966385</xdr:colOff>
      <xdr:row>101</xdr:row>
      <xdr:rowOff>104122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87D1F5E7-1BF0-425C-B0A4-C45FA66BC4F8}"/>
            </a:ext>
          </a:extLst>
        </xdr:cNvPr>
        <xdr:cNvSpPr/>
      </xdr:nvSpPr>
      <xdr:spPr>
        <a:xfrm>
          <a:off x="100228" y="20926423"/>
          <a:ext cx="989982" cy="25652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</xdr:col>
      <xdr:colOff>884464</xdr:colOff>
      <xdr:row>111</xdr:row>
      <xdr:rowOff>28372</xdr:rowOff>
    </xdr:from>
    <xdr:to>
      <xdr:col>12</xdr:col>
      <xdr:colOff>11205</xdr:colOff>
      <xdr:row>112</xdr:row>
      <xdr:rowOff>117053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87A8F389-998E-4A92-83BB-6F6CA19C7C87}"/>
            </a:ext>
          </a:extLst>
        </xdr:cNvPr>
        <xdr:cNvSpPr/>
      </xdr:nvSpPr>
      <xdr:spPr>
        <a:xfrm>
          <a:off x="1008289" y="24031372"/>
          <a:ext cx="11052041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111</xdr:row>
      <xdr:rowOff>28372</xdr:rowOff>
    </xdr:from>
    <xdr:to>
      <xdr:col>1</xdr:col>
      <xdr:colOff>992899</xdr:colOff>
      <xdr:row>111</xdr:row>
      <xdr:rowOff>326571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1FAA806C-8848-41EC-BFB2-133512CC086F}"/>
            </a:ext>
          </a:extLst>
        </xdr:cNvPr>
        <xdr:cNvSpPr/>
      </xdr:nvSpPr>
      <xdr:spPr>
        <a:xfrm>
          <a:off x="144111" y="24031372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2</xdr:col>
      <xdr:colOff>209501</xdr:colOff>
      <xdr:row>137</xdr:row>
      <xdr:rowOff>164629</xdr:rowOff>
    </xdr:from>
    <xdr:to>
      <xdr:col>18</xdr:col>
      <xdr:colOff>0</xdr:colOff>
      <xdr:row>139</xdr:row>
      <xdr:rowOff>109860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5E136401-8DC9-4FC5-9CEC-E5ECCE3C30E9}"/>
            </a:ext>
          </a:extLst>
        </xdr:cNvPr>
        <xdr:cNvSpPr/>
      </xdr:nvSpPr>
      <xdr:spPr>
        <a:xfrm>
          <a:off x="1600151" y="32359129"/>
          <a:ext cx="16506874" cy="354806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DEPARTAMENTO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137</xdr:row>
      <xdr:rowOff>164629</xdr:rowOff>
    </xdr:from>
    <xdr:to>
      <xdr:col>2</xdr:col>
      <xdr:colOff>281541</xdr:colOff>
      <xdr:row>139</xdr:row>
      <xdr:rowOff>108857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518E194E-E97D-4F90-9F23-4105196527E8}"/>
            </a:ext>
          </a:extLst>
        </xdr:cNvPr>
        <xdr:cNvSpPr/>
      </xdr:nvSpPr>
      <xdr:spPr>
        <a:xfrm>
          <a:off x="123825" y="32359129"/>
          <a:ext cx="1548366" cy="35380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C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89647</xdr:colOff>
      <xdr:row>120</xdr:row>
      <xdr:rowOff>58131</xdr:rowOff>
    </xdr:from>
    <xdr:to>
      <xdr:col>12</xdr:col>
      <xdr:colOff>11205</xdr:colOff>
      <xdr:row>122</xdr:row>
      <xdr:rowOff>145676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DB8F8347-A220-4327-8A4D-DF9AE196FCA7}"/>
            </a:ext>
          </a:extLst>
        </xdr:cNvPr>
        <xdr:cNvSpPr txBox="1"/>
      </xdr:nvSpPr>
      <xdr:spPr>
        <a:xfrm>
          <a:off x="89647" y="27413931"/>
          <a:ext cx="11970683" cy="4590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862853</xdr:colOff>
      <xdr:row>173</xdr:row>
      <xdr:rowOff>22418</xdr:rowOff>
    </xdr:from>
    <xdr:to>
      <xdr:col>10</xdr:col>
      <xdr:colOff>1</xdr:colOff>
      <xdr:row>173</xdr:row>
      <xdr:rowOff>268945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76DAC5BD-55D9-45BE-A2EB-3CAC13EF3ECA}"/>
            </a:ext>
          </a:extLst>
        </xdr:cNvPr>
        <xdr:cNvSpPr/>
      </xdr:nvSpPr>
      <xdr:spPr>
        <a:xfrm>
          <a:off x="986678" y="40408418"/>
          <a:ext cx="8785973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173</xdr:row>
      <xdr:rowOff>22417</xdr:rowOff>
    </xdr:from>
    <xdr:to>
      <xdr:col>1</xdr:col>
      <xdr:colOff>961407</xdr:colOff>
      <xdr:row>173</xdr:row>
      <xdr:rowOff>274417</xdr:rowOff>
    </xdr:to>
    <xdr:sp macro="" textlink="">
      <xdr:nvSpPr>
        <xdr:cNvPr id="37" name="Rectángulo 51">
          <a:extLst>
            <a:ext uri="{FF2B5EF4-FFF2-40B4-BE49-F238E27FC236}">
              <a16:creationId xmlns:a16="http://schemas.microsoft.com/office/drawing/2014/main" id="{A6D78686-747E-4CE8-B9A8-3CF0BB4D8496}"/>
            </a:ext>
          </a:extLst>
        </xdr:cNvPr>
        <xdr:cNvSpPr/>
      </xdr:nvSpPr>
      <xdr:spPr>
        <a:xfrm>
          <a:off x="89647" y="40408417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1</xdr:col>
      <xdr:colOff>11907</xdr:colOff>
      <xdr:row>203</xdr:row>
      <xdr:rowOff>83344</xdr:rowOff>
    </xdr:from>
    <xdr:to>
      <xdr:col>10</xdr:col>
      <xdr:colOff>11906</xdr:colOff>
      <xdr:row>206</xdr:row>
      <xdr:rowOff>119062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BA70F305-ADFF-4824-B275-F1D8B83542EA}"/>
            </a:ext>
          </a:extLst>
        </xdr:cNvPr>
        <xdr:cNvSpPr txBox="1"/>
      </xdr:nvSpPr>
      <xdr:spPr>
        <a:xfrm>
          <a:off x="135732" y="48022669"/>
          <a:ext cx="9648824" cy="5881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2</xdr:col>
      <xdr:colOff>209501</xdr:colOff>
      <xdr:row>271</xdr:row>
      <xdr:rowOff>163286</xdr:rowOff>
    </xdr:from>
    <xdr:to>
      <xdr:col>18</xdr:col>
      <xdr:colOff>0</xdr:colOff>
      <xdr:row>273</xdr:row>
      <xdr:rowOff>96253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62C9630F-6F6F-4355-8499-F693CE2A3F41}"/>
            </a:ext>
          </a:extLst>
        </xdr:cNvPr>
        <xdr:cNvSpPr/>
      </xdr:nvSpPr>
      <xdr:spPr>
        <a:xfrm>
          <a:off x="1600151" y="63485486"/>
          <a:ext cx="16506874" cy="342542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ESTADO DE LA PRESUNTA PERSONA AGRESORA Y DE LA PERSONA USUARIA EN LA ÚLTIMA AGRESIÓN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271</xdr:row>
      <xdr:rowOff>163286</xdr:rowOff>
    </xdr:from>
    <xdr:to>
      <xdr:col>2</xdr:col>
      <xdr:colOff>281541</xdr:colOff>
      <xdr:row>273</xdr:row>
      <xdr:rowOff>96253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1F5DFF6B-3B0E-4429-B5BB-D06E2DAE8445}"/>
            </a:ext>
          </a:extLst>
        </xdr:cNvPr>
        <xdr:cNvSpPr/>
      </xdr:nvSpPr>
      <xdr:spPr>
        <a:xfrm>
          <a:off x="123825" y="63485486"/>
          <a:ext cx="1548366" cy="34254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D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976314</xdr:colOff>
      <xdr:row>275</xdr:row>
      <xdr:rowOff>70188</xdr:rowOff>
    </xdr:from>
    <xdr:to>
      <xdr:col>6</xdr:col>
      <xdr:colOff>11906</xdr:colOff>
      <xdr:row>275</xdr:row>
      <xdr:rowOff>535781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0D5AB953-7F64-4C3D-ABD0-09E38CF68006}"/>
            </a:ext>
          </a:extLst>
        </xdr:cNvPr>
        <xdr:cNvSpPr/>
      </xdr:nvSpPr>
      <xdr:spPr>
        <a:xfrm>
          <a:off x="1100139" y="64173438"/>
          <a:ext cx="4493417" cy="46559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presunta persona agresora según su estado en la última agresión</a:t>
          </a:r>
        </a:p>
      </xdr:txBody>
    </xdr:sp>
    <xdr:clientData/>
  </xdr:twoCellAnchor>
  <xdr:twoCellAnchor>
    <xdr:from>
      <xdr:col>1</xdr:col>
      <xdr:colOff>11906</xdr:colOff>
      <xdr:row>275</xdr:row>
      <xdr:rowOff>70187</xdr:rowOff>
    </xdr:from>
    <xdr:to>
      <xdr:col>2</xdr:col>
      <xdr:colOff>47625</xdr:colOff>
      <xdr:row>275</xdr:row>
      <xdr:rowOff>333374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25714409-05C1-4FD9-8BC7-E7FCBFF5568D}"/>
            </a:ext>
          </a:extLst>
        </xdr:cNvPr>
        <xdr:cNvSpPr/>
      </xdr:nvSpPr>
      <xdr:spPr>
        <a:xfrm>
          <a:off x="135731" y="64173437"/>
          <a:ext cx="1302544" cy="26318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14</a:t>
          </a:r>
        </a:p>
      </xdr:txBody>
    </xdr:sp>
    <xdr:clientData/>
  </xdr:twoCellAnchor>
  <xdr:twoCellAnchor>
    <xdr:from>
      <xdr:col>11</xdr:col>
      <xdr:colOff>23812</xdr:colOff>
      <xdr:row>275</xdr:row>
      <xdr:rowOff>62024</xdr:rowOff>
    </xdr:from>
    <xdr:to>
      <xdr:col>15</xdr:col>
      <xdr:colOff>11906</xdr:colOff>
      <xdr:row>275</xdr:row>
      <xdr:rowOff>523875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6EEAC9B8-43D1-40D3-AD80-CFBC2B8E5D77}"/>
            </a:ext>
          </a:extLst>
        </xdr:cNvPr>
        <xdr:cNvSpPr/>
      </xdr:nvSpPr>
      <xdr:spPr>
        <a:xfrm>
          <a:off x="10872787" y="64165274"/>
          <a:ext cx="4188619" cy="4618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su estado en la última agresión</a:t>
          </a:r>
        </a:p>
      </xdr:txBody>
    </xdr:sp>
    <xdr:clientData/>
  </xdr:twoCellAnchor>
  <xdr:twoCellAnchor>
    <xdr:from>
      <xdr:col>9</xdr:col>
      <xdr:colOff>797718</xdr:colOff>
      <xdr:row>275</xdr:row>
      <xdr:rowOff>66788</xdr:rowOff>
    </xdr:from>
    <xdr:to>
      <xdr:col>11</xdr:col>
      <xdr:colOff>153855</xdr:colOff>
      <xdr:row>275</xdr:row>
      <xdr:rowOff>357187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435F7A86-CB52-4F7B-8CB3-7DF632C9E9BE}"/>
            </a:ext>
          </a:extLst>
        </xdr:cNvPr>
        <xdr:cNvSpPr/>
      </xdr:nvSpPr>
      <xdr:spPr>
        <a:xfrm>
          <a:off x="9646443" y="64170038"/>
          <a:ext cx="1356387" cy="2903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15</a:t>
          </a:r>
        </a:p>
      </xdr:txBody>
    </xdr:sp>
    <xdr:clientData/>
  </xdr:twoCellAnchor>
  <xdr:twoCellAnchor>
    <xdr:from>
      <xdr:col>2</xdr:col>
      <xdr:colOff>207233</xdr:colOff>
      <xdr:row>285</xdr:row>
      <xdr:rowOff>0</xdr:rowOff>
    </xdr:from>
    <xdr:to>
      <xdr:col>17</xdr:col>
      <xdr:colOff>950232</xdr:colOff>
      <xdr:row>286</xdr:row>
      <xdr:rowOff>128003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EA7EE600-A42F-4F61-A7CE-B1406FA21245}"/>
            </a:ext>
          </a:extLst>
        </xdr:cNvPr>
        <xdr:cNvSpPr/>
      </xdr:nvSpPr>
      <xdr:spPr>
        <a:xfrm>
          <a:off x="1597883" y="67351275"/>
          <a:ext cx="16383049" cy="35660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CATEGORÍA DEL CEM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281541</xdr:colOff>
      <xdr:row>286</xdr:row>
      <xdr:rowOff>122464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EB1D02B3-D48E-4C16-A331-4F5579AB214B}"/>
            </a:ext>
          </a:extLst>
        </xdr:cNvPr>
        <xdr:cNvSpPr/>
      </xdr:nvSpPr>
      <xdr:spPr>
        <a:xfrm>
          <a:off x="123825" y="67351275"/>
          <a:ext cx="1548366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E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7143</xdr:colOff>
      <xdr:row>287</xdr:row>
      <xdr:rowOff>128802</xdr:rowOff>
    </xdr:from>
    <xdr:to>
      <xdr:col>13</xdr:col>
      <xdr:colOff>0</xdr:colOff>
      <xdr:row>288</xdr:row>
      <xdr:rowOff>190500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662D21B8-DB6D-4588-B50C-71ACE2CE8CB4}"/>
            </a:ext>
          </a:extLst>
        </xdr:cNvPr>
        <xdr:cNvSpPr/>
      </xdr:nvSpPr>
      <xdr:spPr>
        <a:xfrm>
          <a:off x="1397793" y="67889652"/>
          <a:ext cx="11575257" cy="2426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sexo,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grupo de edad y tipo de violencia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categoría del Centro Emergencia Mujer y Familia</a:t>
          </a:r>
        </a:p>
      </xdr:txBody>
    </xdr:sp>
    <xdr:clientData/>
  </xdr:twoCellAnchor>
  <xdr:twoCellAnchor>
    <xdr:from>
      <xdr:col>0</xdr:col>
      <xdr:colOff>103043</xdr:colOff>
      <xdr:row>287</xdr:row>
      <xdr:rowOff>128803</xdr:rowOff>
    </xdr:from>
    <xdr:to>
      <xdr:col>2</xdr:col>
      <xdr:colOff>142074</xdr:colOff>
      <xdr:row>288</xdr:row>
      <xdr:rowOff>180975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5FC60F7B-349A-4EB3-9069-64F08C771AC6}"/>
            </a:ext>
          </a:extLst>
        </xdr:cNvPr>
        <xdr:cNvSpPr/>
      </xdr:nvSpPr>
      <xdr:spPr>
        <a:xfrm>
          <a:off x="103043" y="67889653"/>
          <a:ext cx="1429681" cy="23314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16</a:t>
          </a:r>
        </a:p>
      </xdr:txBody>
    </xdr:sp>
    <xdr:clientData/>
  </xdr:twoCellAnchor>
  <xdr:twoCellAnchor>
    <xdr:from>
      <xdr:col>1</xdr:col>
      <xdr:colOff>1026319</xdr:colOff>
      <xdr:row>304</xdr:row>
      <xdr:rowOff>0</xdr:rowOff>
    </xdr:from>
    <xdr:to>
      <xdr:col>6</xdr:col>
      <xdr:colOff>11906</xdr:colOff>
      <xdr:row>305</xdr:row>
      <xdr:rowOff>238125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33795FFB-C144-4947-807C-C704AD533477}"/>
            </a:ext>
          </a:extLst>
        </xdr:cNvPr>
        <xdr:cNvSpPr/>
      </xdr:nvSpPr>
      <xdr:spPr>
        <a:xfrm>
          <a:off x="1150144" y="72037575"/>
          <a:ext cx="4443412" cy="4476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304</xdr:row>
      <xdr:rowOff>0</xdr:rowOff>
    </xdr:from>
    <xdr:to>
      <xdr:col>2</xdr:col>
      <xdr:colOff>73138</xdr:colOff>
      <xdr:row>305</xdr:row>
      <xdr:rowOff>34018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61983A10-4783-4402-9C6B-A6988851B8C4}"/>
            </a:ext>
          </a:extLst>
        </xdr:cNvPr>
        <xdr:cNvSpPr/>
      </xdr:nvSpPr>
      <xdr:spPr>
        <a:xfrm>
          <a:off x="137432" y="72037575"/>
          <a:ext cx="1326356" cy="2435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17</a:t>
          </a:r>
        </a:p>
      </xdr:txBody>
    </xdr:sp>
    <xdr:clientData/>
  </xdr:twoCellAnchor>
  <xdr:twoCellAnchor>
    <xdr:from>
      <xdr:col>8</xdr:col>
      <xdr:colOff>398017</xdr:colOff>
      <xdr:row>306</xdr:row>
      <xdr:rowOff>181122</xdr:rowOff>
    </xdr:from>
    <xdr:to>
      <xdr:col>13</xdr:col>
      <xdr:colOff>829234</xdr:colOff>
      <xdr:row>308</xdr:row>
      <xdr:rowOff>67236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B4102915-AED2-4EAC-8509-9953339FF51D}"/>
            </a:ext>
          </a:extLst>
        </xdr:cNvPr>
        <xdr:cNvSpPr txBox="1"/>
      </xdr:nvSpPr>
      <xdr:spPr>
        <a:xfrm>
          <a:off x="8265667" y="72723522"/>
          <a:ext cx="5536617" cy="810039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atendidos en</a:t>
          </a:r>
          <a:r>
            <a:rPr lang="es-PE" sz="1100" b="0" i="1" baseline="0"/>
            <a:t> </a:t>
          </a:r>
          <a:r>
            <a:rPr lang="es-PE" sz="1100" b="0" i="1"/>
            <a:t>los Centro Emergencia Mujer y Familia, se observa un</a:t>
          </a:r>
          <a:r>
            <a:rPr lang="es-PE" sz="1100" b="0" i="1" baseline="0"/>
            <a:t> incremento</a:t>
          </a:r>
          <a:r>
            <a:rPr lang="es-PE" sz="1100" b="0" i="1"/>
            <a:t> de 3,1 puntos porcentuales en el periodo de enero a junio de 2026 frente a lo registrado en el mismo mes del año anterior.</a:t>
          </a:r>
        </a:p>
      </xdr:txBody>
    </xdr:sp>
    <xdr:clientData/>
  </xdr:twoCellAnchor>
  <xdr:twoCellAnchor>
    <xdr:from>
      <xdr:col>6</xdr:col>
      <xdr:colOff>314518</xdr:colOff>
      <xdr:row>306</xdr:row>
      <xdr:rowOff>345815</xdr:rowOff>
    </xdr:from>
    <xdr:to>
      <xdr:col>7</xdr:col>
      <xdr:colOff>980863</xdr:colOff>
      <xdr:row>307</xdr:row>
      <xdr:rowOff>279082</xdr:rowOff>
    </xdr:to>
    <xdr:sp macro="" textlink="">
      <xdr:nvSpPr>
        <xdr:cNvPr id="52" name="Flecha a la derecha con bandas 9">
          <a:extLst>
            <a:ext uri="{FF2B5EF4-FFF2-40B4-BE49-F238E27FC236}">
              <a16:creationId xmlns:a16="http://schemas.microsoft.com/office/drawing/2014/main" id="{2DA09992-8ADD-417F-82E8-CDE547CA6090}"/>
            </a:ext>
          </a:extLst>
        </xdr:cNvPr>
        <xdr:cNvSpPr/>
      </xdr:nvSpPr>
      <xdr:spPr bwMode="auto">
        <a:xfrm>
          <a:off x="5896168" y="72888215"/>
          <a:ext cx="1780770" cy="485717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862854</xdr:colOff>
      <xdr:row>208</xdr:row>
      <xdr:rowOff>22418</xdr:rowOff>
    </xdr:from>
    <xdr:to>
      <xdr:col>11</xdr:col>
      <xdr:colOff>11907</xdr:colOff>
      <xdr:row>208</xdr:row>
      <xdr:rowOff>273843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61FF9CD8-614F-4DB8-96C9-D9A4348AD6A1}"/>
            </a:ext>
          </a:extLst>
        </xdr:cNvPr>
        <xdr:cNvSpPr/>
      </xdr:nvSpPr>
      <xdr:spPr>
        <a:xfrm>
          <a:off x="986679" y="48885668"/>
          <a:ext cx="9874203" cy="2514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sexual* por sexo y grupo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edad de la persona usuaria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departamento</a:t>
          </a:r>
        </a:p>
      </xdr:txBody>
    </xdr:sp>
    <xdr:clientData/>
  </xdr:twoCellAnchor>
  <xdr:twoCellAnchor>
    <xdr:from>
      <xdr:col>0</xdr:col>
      <xdr:colOff>89647</xdr:colOff>
      <xdr:row>208</xdr:row>
      <xdr:rowOff>22417</xdr:rowOff>
    </xdr:from>
    <xdr:to>
      <xdr:col>1</xdr:col>
      <xdr:colOff>961407</xdr:colOff>
      <xdr:row>208</xdr:row>
      <xdr:rowOff>274417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E4E54834-3B7D-450A-811F-C8D19B498741}"/>
            </a:ext>
          </a:extLst>
        </xdr:cNvPr>
        <xdr:cNvSpPr/>
      </xdr:nvSpPr>
      <xdr:spPr>
        <a:xfrm>
          <a:off x="89647" y="48885667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12</a:t>
          </a:r>
        </a:p>
      </xdr:txBody>
    </xdr:sp>
    <xdr:clientData/>
  </xdr:twoCellAnchor>
  <xdr:twoCellAnchor>
    <xdr:from>
      <xdr:col>0</xdr:col>
      <xdr:colOff>95251</xdr:colOff>
      <xdr:row>297</xdr:row>
      <xdr:rowOff>47626</xdr:rowOff>
    </xdr:from>
    <xdr:to>
      <xdr:col>12</xdr:col>
      <xdr:colOff>797719</xdr:colOff>
      <xdr:row>303</xdr:row>
      <xdr:rowOff>0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122B00E2-F85D-4773-A648-5E96BD9672DF}"/>
            </a:ext>
          </a:extLst>
        </xdr:cNvPr>
        <xdr:cNvSpPr txBox="1"/>
      </xdr:nvSpPr>
      <xdr:spPr>
        <a:xfrm>
          <a:off x="95251" y="70685026"/>
          <a:ext cx="12751593" cy="11525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Regular: </a:t>
          </a:r>
          <a:r>
            <a:rPr lang="es-MX" i="0">
              <a:solidFill>
                <a:schemeClr val="tx1"/>
              </a:solidFill>
            </a:rPr>
            <a:t>Funcionan en el marco de convenios de cooperación suscritos con los gobiernos provinciales y locales. Horario de atención de lunes a viernes, desde las 08:00 hrs hasta las 16:15</a:t>
          </a:r>
          <a:r>
            <a:rPr lang="es-MX" i="0" baseline="0">
              <a:solidFill>
                <a:schemeClr val="tx1"/>
              </a:solidFill>
            </a:rPr>
            <a:t> hrs.</a:t>
          </a:r>
          <a:endParaRPr lang="es-MX" i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>
              <a:solidFill>
                <a:schemeClr val="tx1"/>
              </a:solidFill>
            </a:rPr>
            <a:t>7 x 24</a:t>
          </a:r>
          <a:r>
            <a:rPr lang="es-MX" b="1" i="0" baseline="0">
              <a:solidFill>
                <a:schemeClr val="tx1"/>
              </a:solidFill>
            </a:rPr>
            <a:t>: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Funcionan en el marco de convenios de cooperación suscritos con los gobiernos provinciales y locales. Horario de atención,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 baseline="0">
              <a:solidFill>
                <a:schemeClr val="tx1"/>
              </a:solidFill>
            </a:rPr>
            <a:t>Comisaría: </a:t>
          </a:r>
          <a:r>
            <a:rPr lang="es-MX" b="0" i="0" baseline="0">
              <a:solidFill>
                <a:schemeClr val="tx1"/>
              </a:solidFill>
            </a:rPr>
            <a:t>Funcionan en el marco del Convenio </a:t>
          </a:r>
          <a:r>
            <a:rPr lang="es-MX" i="0" baseline="0">
              <a:solidFill>
                <a:schemeClr val="tx1"/>
              </a:solidFill>
            </a:rPr>
            <a:t>de Cooperación Interinstitucional entre el Ministerio de la Mujer y Poblaciones Vulnerables (MIMP) y el Ministerio del Interior (MININTER), con intervención de la PNP.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atención, 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  <a:endParaRPr lang="es-MX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Centro de Salud: </a:t>
          </a:r>
          <a:r>
            <a:rPr lang="es-MX" b="0" i="0" baseline="0">
              <a:solidFill>
                <a:schemeClr val="tx1"/>
              </a:solidFill>
            </a:rPr>
            <a:t>Funcionan en el marco de convenio de cooperación suscrito con el gobierno regional de Piura.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 de lunes a viernes, desde las 07:00 hrs hasta las 00:00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hrs.; sábados y domingos, desde las 08:00 hrs hasta las 20:00 hrs. 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160415</xdr:colOff>
      <xdr:row>210</xdr:row>
      <xdr:rowOff>70064</xdr:rowOff>
    </xdr:from>
    <xdr:to>
      <xdr:col>17</xdr:col>
      <xdr:colOff>696195</xdr:colOff>
      <xdr:row>237</xdr:row>
      <xdr:rowOff>59751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CFD267D6-B26D-46A1-AE1A-CC986462B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332012</xdr:colOff>
      <xdr:row>51</xdr:row>
      <xdr:rowOff>165086</xdr:rowOff>
    </xdr:from>
    <xdr:to>
      <xdr:col>15</xdr:col>
      <xdr:colOff>47626</xdr:colOff>
      <xdr:row>68</xdr:row>
      <xdr:rowOff>35719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CDB60E30-7D5E-47DF-AF49-0B7F001A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862854</xdr:colOff>
      <xdr:row>240</xdr:row>
      <xdr:rowOff>22418</xdr:rowOff>
    </xdr:from>
    <xdr:to>
      <xdr:col>8</xdr:col>
      <xdr:colOff>1</xdr:colOff>
      <xdr:row>240</xdr:row>
      <xdr:rowOff>272142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91B8C07D-28FD-4403-9E36-439C92A1D2DD}"/>
            </a:ext>
          </a:extLst>
        </xdr:cNvPr>
        <xdr:cNvSpPr/>
      </xdr:nvSpPr>
      <xdr:spPr>
        <a:xfrm>
          <a:off x="986679" y="56267543"/>
          <a:ext cx="6880972" cy="2497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240</xdr:row>
      <xdr:rowOff>22417</xdr:rowOff>
    </xdr:from>
    <xdr:to>
      <xdr:col>1</xdr:col>
      <xdr:colOff>961407</xdr:colOff>
      <xdr:row>240</xdr:row>
      <xdr:rowOff>274417</xdr:rowOff>
    </xdr:to>
    <xdr:sp macro="" textlink="">
      <xdr:nvSpPr>
        <xdr:cNvPr id="59" name="Rectángulo 51">
          <a:extLst>
            <a:ext uri="{FF2B5EF4-FFF2-40B4-BE49-F238E27FC236}">
              <a16:creationId xmlns:a16="http://schemas.microsoft.com/office/drawing/2014/main" id="{46ACF4EC-FE3D-40D4-9031-15A8D6AE31A5}"/>
            </a:ext>
          </a:extLst>
        </xdr:cNvPr>
        <xdr:cNvSpPr/>
      </xdr:nvSpPr>
      <xdr:spPr>
        <a:xfrm>
          <a:off x="89647" y="56267542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13</a:t>
          </a:r>
        </a:p>
      </xdr:txBody>
    </xdr:sp>
    <xdr:clientData/>
  </xdr:twoCellAnchor>
  <xdr:twoCellAnchor>
    <xdr:from>
      <xdr:col>8</xdr:col>
      <xdr:colOff>699101</xdr:colOff>
      <xdr:row>241</xdr:row>
      <xdr:rowOff>129936</xdr:rowOff>
    </xdr:from>
    <xdr:to>
      <xdr:col>15</xdr:col>
      <xdr:colOff>583908</xdr:colOff>
      <xdr:row>268</xdr:row>
      <xdr:rowOff>53155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4FD468B-5406-4370-BE62-007174FE4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950374</xdr:colOff>
      <xdr:row>110</xdr:row>
      <xdr:rowOff>180453</xdr:rowOff>
    </xdr:from>
    <xdr:to>
      <xdr:col>15</xdr:col>
      <xdr:colOff>58328</xdr:colOff>
      <xdr:row>111</xdr:row>
      <xdr:rowOff>288151</xdr:rowOff>
    </xdr:to>
    <xdr:sp macro="" textlink="">
      <xdr:nvSpPr>
        <xdr:cNvPr id="61" name="Rectángulo 51">
          <a:extLst>
            <a:ext uri="{FF2B5EF4-FFF2-40B4-BE49-F238E27FC236}">
              <a16:creationId xmlns:a16="http://schemas.microsoft.com/office/drawing/2014/main" id="{71537916-6457-41AA-AFFB-D0FA2A05717C}"/>
            </a:ext>
          </a:extLst>
        </xdr:cNvPr>
        <xdr:cNvSpPr/>
      </xdr:nvSpPr>
      <xdr:spPr>
        <a:xfrm>
          <a:off x="13923424" y="23916753"/>
          <a:ext cx="1184404" cy="37439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1</xdr:col>
      <xdr:colOff>862853</xdr:colOff>
      <xdr:row>141</xdr:row>
      <xdr:rowOff>22418</xdr:rowOff>
    </xdr:from>
    <xdr:to>
      <xdr:col>10</xdr:col>
      <xdr:colOff>1</xdr:colOff>
      <xdr:row>141</xdr:row>
      <xdr:rowOff>268945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639B4140-AA74-4F1D-97D5-8DBAC47176FE}"/>
            </a:ext>
          </a:extLst>
        </xdr:cNvPr>
        <xdr:cNvSpPr/>
      </xdr:nvSpPr>
      <xdr:spPr>
        <a:xfrm>
          <a:off x="986678" y="33017018"/>
          <a:ext cx="8785973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violencia,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141</xdr:row>
      <xdr:rowOff>22417</xdr:rowOff>
    </xdr:from>
    <xdr:to>
      <xdr:col>1</xdr:col>
      <xdr:colOff>961407</xdr:colOff>
      <xdr:row>141</xdr:row>
      <xdr:rowOff>274417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CD968887-DE99-4BF7-B2D8-211B56EE9D00}"/>
            </a:ext>
          </a:extLst>
        </xdr:cNvPr>
        <xdr:cNvSpPr/>
      </xdr:nvSpPr>
      <xdr:spPr>
        <a:xfrm>
          <a:off x="89647" y="33017017"/>
          <a:ext cx="99558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1</xdr:col>
      <xdr:colOff>817229</xdr:colOff>
      <xdr:row>125</xdr:row>
      <xdr:rowOff>118020</xdr:rowOff>
    </xdr:from>
    <xdr:to>
      <xdr:col>10</xdr:col>
      <xdr:colOff>896471</xdr:colOff>
      <xdr:row>126</xdr:row>
      <xdr:rowOff>67235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876F727E-8A7D-48D6-AF65-9F968648B723}"/>
            </a:ext>
          </a:extLst>
        </xdr:cNvPr>
        <xdr:cNvSpPr/>
      </xdr:nvSpPr>
      <xdr:spPr>
        <a:xfrm>
          <a:off x="941054" y="28464420"/>
          <a:ext cx="9728067" cy="330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9080</xdr:colOff>
      <xdr:row>125</xdr:row>
      <xdr:rowOff>118019</xdr:rowOff>
    </xdr:from>
    <xdr:to>
      <xdr:col>1</xdr:col>
      <xdr:colOff>981693</xdr:colOff>
      <xdr:row>126</xdr:row>
      <xdr:rowOff>35218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D28AF713-CE05-4C06-9EE9-3436B1CDA0AC}"/>
            </a:ext>
          </a:extLst>
        </xdr:cNvPr>
        <xdr:cNvSpPr/>
      </xdr:nvSpPr>
      <xdr:spPr>
        <a:xfrm>
          <a:off x="132905" y="28464419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2</xdr:colOff>
      <xdr:row>134</xdr:row>
      <xdr:rowOff>102956</xdr:rowOff>
    </xdr:from>
    <xdr:to>
      <xdr:col>18</xdr:col>
      <xdr:colOff>11206</xdr:colOff>
      <xdr:row>137</xdr:row>
      <xdr:rowOff>6723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D9F54883-6B89-4E9A-8292-AFCF1AF92633}"/>
            </a:ext>
          </a:extLst>
        </xdr:cNvPr>
        <xdr:cNvSpPr txBox="1"/>
      </xdr:nvSpPr>
      <xdr:spPr>
        <a:xfrm>
          <a:off x="123827" y="31716431"/>
          <a:ext cx="17994404" cy="48479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9546</xdr:colOff>
      <xdr:row>321</xdr:row>
      <xdr:rowOff>8986</xdr:rowOff>
    </xdr:from>
    <xdr:to>
      <xdr:col>17</xdr:col>
      <xdr:colOff>943514</xdr:colOff>
      <xdr:row>322</xdr:row>
      <xdr:rowOff>145976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7164C98C-0892-45F8-A3F6-88578FCAF121}"/>
            </a:ext>
          </a:extLst>
        </xdr:cNvPr>
        <xdr:cNvSpPr/>
      </xdr:nvSpPr>
      <xdr:spPr>
        <a:xfrm>
          <a:off x="133371" y="75923236"/>
          <a:ext cx="17840843" cy="35606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ACCIONES EN LA ATENCIÓN DEL CASO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323</xdr:row>
      <xdr:rowOff>0</xdr:rowOff>
    </xdr:from>
    <xdr:to>
      <xdr:col>2</xdr:col>
      <xdr:colOff>281541</xdr:colOff>
      <xdr:row>324</xdr:row>
      <xdr:rowOff>122464</xdr:rowOff>
    </xdr:to>
    <xdr:sp macro="" textlink="">
      <xdr:nvSpPr>
        <xdr:cNvPr id="68" name="Rectángulo 67">
          <a:extLst>
            <a:ext uri="{FF2B5EF4-FFF2-40B4-BE49-F238E27FC236}">
              <a16:creationId xmlns:a16="http://schemas.microsoft.com/office/drawing/2014/main" id="{F63D7875-BC2F-4421-ABC3-4B865AC64AEA}"/>
            </a:ext>
          </a:extLst>
        </xdr:cNvPr>
        <xdr:cNvSpPr/>
      </xdr:nvSpPr>
      <xdr:spPr>
        <a:xfrm>
          <a:off x="123825" y="76352400"/>
          <a:ext cx="1548366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F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13609</xdr:colOff>
      <xdr:row>325</xdr:row>
      <xdr:rowOff>171290</xdr:rowOff>
    </xdr:from>
    <xdr:to>
      <xdr:col>6</xdr:col>
      <xdr:colOff>952501</xdr:colOff>
      <xdr:row>327</xdr:row>
      <xdr:rowOff>168088</xdr:rowOff>
    </xdr:to>
    <xdr:sp macro="" textlink="">
      <xdr:nvSpPr>
        <xdr:cNvPr id="69" name="Rectángulo 68">
          <a:extLst>
            <a:ext uri="{FF2B5EF4-FFF2-40B4-BE49-F238E27FC236}">
              <a16:creationId xmlns:a16="http://schemas.microsoft.com/office/drawing/2014/main" id="{4C7AFAA2-04CA-4C83-BBC4-0ED983A912B9}"/>
            </a:ext>
          </a:extLst>
        </xdr:cNvPr>
        <xdr:cNvSpPr/>
      </xdr:nvSpPr>
      <xdr:spPr>
        <a:xfrm>
          <a:off x="1404259" y="76933265"/>
          <a:ext cx="5129892" cy="52067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del caso realizadas por los servicios del Centro Emergencia Mujer y Familia según mes</a:t>
          </a:r>
        </a:p>
      </xdr:txBody>
    </xdr:sp>
    <xdr:clientData/>
  </xdr:twoCellAnchor>
  <xdr:twoCellAnchor>
    <xdr:from>
      <xdr:col>1</xdr:col>
      <xdr:colOff>4911</xdr:colOff>
      <xdr:row>325</xdr:row>
      <xdr:rowOff>165526</xdr:rowOff>
    </xdr:from>
    <xdr:to>
      <xdr:col>2</xdr:col>
      <xdr:colOff>147063</xdr:colOff>
      <xdr:row>326</xdr:row>
      <xdr:rowOff>325129</xdr:rowOff>
    </xdr:to>
    <xdr:sp macro="" textlink="">
      <xdr:nvSpPr>
        <xdr:cNvPr id="70" name="Rectángulo 51">
          <a:extLst>
            <a:ext uri="{FF2B5EF4-FFF2-40B4-BE49-F238E27FC236}">
              <a16:creationId xmlns:a16="http://schemas.microsoft.com/office/drawing/2014/main" id="{BBA95610-AED5-4ACA-842B-A509A3A22DB9}"/>
            </a:ext>
          </a:extLst>
        </xdr:cNvPr>
        <xdr:cNvSpPr/>
      </xdr:nvSpPr>
      <xdr:spPr>
        <a:xfrm>
          <a:off x="128736" y="76927501"/>
          <a:ext cx="1408977" cy="34057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18</a:t>
          </a:r>
        </a:p>
      </xdr:txBody>
    </xdr:sp>
    <xdr:clientData/>
  </xdr:twoCellAnchor>
  <xdr:twoCellAnchor>
    <xdr:from>
      <xdr:col>9</xdr:col>
      <xdr:colOff>44823</xdr:colOff>
      <xdr:row>326</xdr:row>
      <xdr:rowOff>3586</xdr:rowOff>
    </xdr:from>
    <xdr:to>
      <xdr:col>13</xdr:col>
      <xdr:colOff>940333</xdr:colOff>
      <xdr:row>327</xdr:row>
      <xdr:rowOff>145675</xdr:rowOff>
    </xdr:to>
    <xdr:sp macro="" textlink="">
      <xdr:nvSpPr>
        <xdr:cNvPr id="71" name="Rectángulo 70">
          <a:extLst>
            <a:ext uri="{FF2B5EF4-FFF2-40B4-BE49-F238E27FC236}">
              <a16:creationId xmlns:a16="http://schemas.microsoft.com/office/drawing/2014/main" id="{52FDFCE8-A923-4AF7-9664-E18277CED50A}"/>
            </a:ext>
          </a:extLst>
        </xdr:cNvPr>
        <xdr:cNvSpPr/>
      </xdr:nvSpPr>
      <xdr:spPr>
        <a:xfrm>
          <a:off x="8893548" y="76946536"/>
          <a:ext cx="5019835" cy="48498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en la atención del caso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año 2026 en relación al año 2025</a:t>
          </a:r>
        </a:p>
      </xdr:txBody>
    </xdr:sp>
    <xdr:clientData/>
  </xdr:twoCellAnchor>
  <xdr:twoCellAnchor>
    <xdr:from>
      <xdr:col>8</xdr:col>
      <xdr:colOff>2402</xdr:colOff>
      <xdr:row>326</xdr:row>
      <xdr:rowOff>0</xdr:rowOff>
    </xdr:from>
    <xdr:to>
      <xdr:col>9</xdr:col>
      <xdr:colOff>201705</xdr:colOff>
      <xdr:row>326</xdr:row>
      <xdr:rowOff>319368</xdr:rowOff>
    </xdr:to>
    <xdr:sp macro="" textlink="">
      <xdr:nvSpPr>
        <xdr:cNvPr id="72" name="Rectángulo 51">
          <a:extLst>
            <a:ext uri="{FF2B5EF4-FFF2-40B4-BE49-F238E27FC236}">
              <a16:creationId xmlns:a16="http://schemas.microsoft.com/office/drawing/2014/main" id="{E64285FB-2F63-4A02-A46F-1B940CE82463}"/>
            </a:ext>
          </a:extLst>
        </xdr:cNvPr>
        <xdr:cNvSpPr/>
      </xdr:nvSpPr>
      <xdr:spPr>
        <a:xfrm>
          <a:off x="7870052" y="76942950"/>
          <a:ext cx="1180378" cy="319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19</a:t>
          </a:r>
        </a:p>
      </xdr:txBody>
    </xdr:sp>
    <xdr:clientData/>
  </xdr:twoCellAnchor>
  <xdr:twoCellAnchor>
    <xdr:from>
      <xdr:col>14</xdr:col>
      <xdr:colOff>54966</xdr:colOff>
      <xdr:row>328</xdr:row>
      <xdr:rowOff>188067</xdr:rowOff>
    </xdr:from>
    <xdr:to>
      <xdr:col>15</xdr:col>
      <xdr:colOff>560295</xdr:colOff>
      <xdr:row>330</xdr:row>
      <xdr:rowOff>0</xdr:rowOff>
    </xdr:to>
    <xdr:sp macro="" textlink="">
      <xdr:nvSpPr>
        <xdr:cNvPr id="73" name="Flecha a la derecha con bandas 9">
          <a:extLst>
            <a:ext uri="{FF2B5EF4-FFF2-40B4-BE49-F238E27FC236}">
              <a16:creationId xmlns:a16="http://schemas.microsoft.com/office/drawing/2014/main" id="{5F4D35EC-DEEC-462B-BFEE-66F8B31F0498}"/>
            </a:ext>
          </a:extLst>
        </xdr:cNvPr>
        <xdr:cNvSpPr/>
      </xdr:nvSpPr>
      <xdr:spPr bwMode="auto">
        <a:xfrm>
          <a:off x="14104341" y="77692992"/>
          <a:ext cx="1505454" cy="640608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15</xdr:col>
      <xdr:colOff>700289</xdr:colOff>
      <xdr:row>326</xdr:row>
      <xdr:rowOff>303878</xdr:rowOff>
    </xdr:from>
    <xdr:to>
      <xdr:col>18</xdr:col>
      <xdr:colOff>0</xdr:colOff>
      <xdr:row>331</xdr:row>
      <xdr:rowOff>324970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7C230208-95DE-4E89-845B-52E38370931D}"/>
            </a:ext>
          </a:extLst>
        </xdr:cNvPr>
        <xdr:cNvSpPr txBox="1"/>
      </xdr:nvSpPr>
      <xdr:spPr>
        <a:xfrm>
          <a:off x="15749789" y="77246828"/>
          <a:ext cx="2357236" cy="1859417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las</a:t>
          </a:r>
          <a:r>
            <a:rPr lang="es-PE" sz="1100" b="0" i="1"/>
            <a:t> acciones en</a:t>
          </a:r>
          <a:r>
            <a:rPr lang="es-PE" sz="1100" b="0" i="1" baseline="0"/>
            <a:t> la atención del caso,</a:t>
          </a:r>
          <a:r>
            <a:rPr lang="es-PE" sz="1100" b="0" i="1"/>
            <a:t> se observa un incremento de 0,3 puntos porcentuales en el periodo de enero a junio de 2026 frente a lo registrado en el mismo mes del año anterior.</a:t>
          </a:r>
        </a:p>
      </xdr:txBody>
    </xdr:sp>
    <xdr:clientData/>
  </xdr:twoCellAnchor>
  <xdr:twoCellAnchor editAs="oneCell">
    <xdr:from>
      <xdr:col>1</xdr:col>
      <xdr:colOff>11206</xdr:colOff>
      <xdr:row>0</xdr:row>
      <xdr:rowOff>67234</xdr:rowOff>
    </xdr:from>
    <xdr:to>
      <xdr:col>7</xdr:col>
      <xdr:colOff>227018</xdr:colOff>
      <xdr:row>2</xdr:row>
      <xdr:rowOff>185696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D6760ABB-ED25-46A2-A373-7EFBA8966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31" y="67234"/>
          <a:ext cx="6788062" cy="634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176892</xdr:colOff>
      <xdr:row>173</xdr:row>
      <xdr:rowOff>330701</xdr:rowOff>
    </xdr:from>
    <xdr:to>
      <xdr:col>17</xdr:col>
      <xdr:colOff>681158</xdr:colOff>
      <xdr:row>206</xdr:row>
      <xdr:rowOff>83608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7858A5C4-D5B3-43EA-9811-E817540497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200"/>
        <a:stretch>
          <a:fillRect/>
        </a:stretch>
      </xdr:blipFill>
      <xdr:spPr bwMode="auto">
        <a:xfrm>
          <a:off x="11025867" y="40716701"/>
          <a:ext cx="6685991" cy="78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  <sheetName val="HPI"/>
      <sheetName val="EDU"/>
    </sheetNames>
    <sheetDataSet>
      <sheetData sheetId="0">
        <row r="17">
          <cell r="D17" t="str">
            <v>Mujer</v>
          </cell>
          <cell r="E17" t="str">
            <v>Hombre</v>
          </cell>
        </row>
        <row r="30">
          <cell r="D30">
            <v>73753</v>
          </cell>
          <cell r="E30">
            <v>15060</v>
          </cell>
        </row>
        <row r="32">
          <cell r="O32">
            <v>16529</v>
          </cell>
        </row>
        <row r="33">
          <cell r="O33">
            <v>15692</v>
          </cell>
        </row>
        <row r="34">
          <cell r="O34">
            <v>50311</v>
          </cell>
        </row>
        <row r="35">
          <cell r="O35">
            <v>6281</v>
          </cell>
        </row>
        <row r="53">
          <cell r="D53" t="str">
            <v>Nuevo</v>
          </cell>
          <cell r="E53" t="str">
            <v>Reingreso</v>
          </cell>
          <cell r="F53" t="str">
            <v>Reincidente</v>
          </cell>
          <cell r="G53" t="str">
            <v>Derivado</v>
          </cell>
          <cell r="H53" t="str">
            <v>Continuador</v>
          </cell>
        </row>
        <row r="66">
          <cell r="D66">
            <v>62882</v>
          </cell>
          <cell r="E66">
            <v>9942</v>
          </cell>
          <cell r="F66">
            <v>9110</v>
          </cell>
          <cell r="G66">
            <v>6725</v>
          </cell>
          <cell r="H66">
            <v>154</v>
          </cell>
        </row>
        <row r="103">
          <cell r="N103" t="str">
            <v>Niños y niñas</v>
          </cell>
          <cell r="O103" t="str">
            <v>Adolescentes</v>
          </cell>
          <cell r="P103" t="str">
            <v>Personas Adultas</v>
          </cell>
          <cell r="Q103" t="str">
            <v>Personas Adultas Mayores</v>
          </cell>
        </row>
        <row r="104">
          <cell r="M104" t="str">
            <v>Económica o patrimonial</v>
          </cell>
          <cell r="N104">
            <v>72</v>
          </cell>
          <cell r="O104">
            <v>26</v>
          </cell>
          <cell r="P104">
            <v>136</v>
          </cell>
          <cell r="Q104">
            <v>125</v>
          </cell>
        </row>
        <row r="105">
          <cell r="M105" t="str">
            <v>Psicológica</v>
          </cell>
          <cell r="N105">
            <v>9052</v>
          </cell>
          <cell r="O105">
            <v>4605</v>
          </cell>
          <cell r="P105">
            <v>22079</v>
          </cell>
          <cell r="Q105">
            <v>3723</v>
          </cell>
        </row>
        <row r="106">
          <cell r="M106" t="str">
            <v>Física</v>
          </cell>
          <cell r="N106">
            <v>4460</v>
          </cell>
          <cell r="O106">
            <v>3849</v>
          </cell>
          <cell r="P106">
            <v>22572</v>
          </cell>
          <cell r="Q106">
            <v>2317</v>
          </cell>
        </row>
        <row r="107">
          <cell r="M107" t="str">
            <v>Sexual</v>
          </cell>
          <cell r="N107">
            <v>2945</v>
          </cell>
          <cell r="O107">
            <v>7212</v>
          </cell>
          <cell r="P107">
            <v>5524</v>
          </cell>
          <cell r="Q107">
            <v>116</v>
          </cell>
        </row>
        <row r="212">
          <cell r="M212" t="str">
            <v>Tumbes</v>
          </cell>
          <cell r="N212">
            <v>36</v>
          </cell>
        </row>
        <row r="213">
          <cell r="M213" t="str">
            <v>Moquegua</v>
          </cell>
          <cell r="N213">
            <v>43</v>
          </cell>
        </row>
        <row r="214">
          <cell r="M214" t="str">
            <v>Pasco</v>
          </cell>
          <cell r="N214">
            <v>61</v>
          </cell>
        </row>
        <row r="215">
          <cell r="M215" t="str">
            <v>Madre De Dios</v>
          </cell>
          <cell r="N215">
            <v>62</v>
          </cell>
        </row>
        <row r="216">
          <cell r="M216" t="str">
            <v>Huancavelica</v>
          </cell>
          <cell r="N216">
            <v>89</v>
          </cell>
        </row>
        <row r="217">
          <cell r="M217" t="str">
            <v>Apurimac</v>
          </cell>
          <cell r="N217">
            <v>97</v>
          </cell>
        </row>
        <row r="218">
          <cell r="M218" t="str">
            <v>Tacna</v>
          </cell>
          <cell r="N218">
            <v>123</v>
          </cell>
        </row>
        <row r="219">
          <cell r="M219" t="str">
            <v>Callao</v>
          </cell>
          <cell r="N219">
            <v>156</v>
          </cell>
        </row>
        <row r="220">
          <cell r="M220" t="str">
            <v>Puno</v>
          </cell>
          <cell r="N220">
            <v>164</v>
          </cell>
        </row>
        <row r="221">
          <cell r="M221" t="str">
            <v>Lambayeque</v>
          </cell>
          <cell r="N221">
            <v>166</v>
          </cell>
        </row>
        <row r="222">
          <cell r="M222" t="str">
            <v>Ancash</v>
          </cell>
          <cell r="N222">
            <v>168</v>
          </cell>
        </row>
        <row r="223">
          <cell r="M223" t="str">
            <v>Loreto</v>
          </cell>
          <cell r="N223">
            <v>172</v>
          </cell>
        </row>
        <row r="224">
          <cell r="M224" t="str">
            <v>Piura</v>
          </cell>
          <cell r="N224">
            <v>185</v>
          </cell>
        </row>
        <row r="225">
          <cell r="M225" t="str">
            <v>Ucayali</v>
          </cell>
          <cell r="N225">
            <v>187</v>
          </cell>
        </row>
        <row r="226">
          <cell r="M226" t="str">
            <v>Amazonas</v>
          </cell>
          <cell r="N226">
            <v>189</v>
          </cell>
        </row>
        <row r="227">
          <cell r="M227" t="str">
            <v>Cajamarca</v>
          </cell>
          <cell r="N227">
            <v>192</v>
          </cell>
        </row>
        <row r="228">
          <cell r="M228" t="str">
            <v>Ayacucho</v>
          </cell>
          <cell r="N228">
            <v>198</v>
          </cell>
        </row>
        <row r="229">
          <cell r="M229" t="str">
            <v>Ica</v>
          </cell>
          <cell r="N229">
            <v>246</v>
          </cell>
        </row>
        <row r="230">
          <cell r="M230" t="str">
            <v>Huanuco</v>
          </cell>
          <cell r="N230">
            <v>284</v>
          </cell>
        </row>
        <row r="231">
          <cell r="M231" t="str">
            <v>La Libertad</v>
          </cell>
          <cell r="N231">
            <v>295</v>
          </cell>
        </row>
        <row r="232">
          <cell r="M232" t="str">
            <v>San Martin</v>
          </cell>
          <cell r="N232">
            <v>327</v>
          </cell>
        </row>
        <row r="233">
          <cell r="M233" t="str">
            <v>Junin</v>
          </cell>
          <cell r="N233">
            <v>330</v>
          </cell>
        </row>
        <row r="234">
          <cell r="M234" t="str">
            <v>Cusco</v>
          </cell>
          <cell r="N234">
            <v>410</v>
          </cell>
        </row>
        <row r="235">
          <cell r="M235" t="str">
            <v>Arequipa</v>
          </cell>
          <cell r="N235">
            <v>471</v>
          </cell>
        </row>
        <row r="236">
          <cell r="M236" t="str">
            <v>Lima</v>
          </cell>
          <cell r="N236">
            <v>1820</v>
          </cell>
        </row>
        <row r="243">
          <cell r="J243" t="str">
            <v>Madre De Dios</v>
          </cell>
          <cell r="K243">
            <v>5932</v>
          </cell>
        </row>
        <row r="244">
          <cell r="J244" t="str">
            <v>Pasco</v>
          </cell>
          <cell r="K244">
            <v>6412</v>
          </cell>
        </row>
        <row r="245">
          <cell r="J245" t="str">
            <v>Moquegua</v>
          </cell>
          <cell r="K245">
            <v>7474</v>
          </cell>
        </row>
        <row r="246">
          <cell r="J246" t="str">
            <v>Tumbes</v>
          </cell>
          <cell r="K246">
            <v>9036</v>
          </cell>
        </row>
        <row r="247">
          <cell r="J247" t="str">
            <v>Amazonas</v>
          </cell>
          <cell r="K247">
            <v>9132</v>
          </cell>
        </row>
        <row r="248">
          <cell r="J248" t="str">
            <v>Huancavelica</v>
          </cell>
          <cell r="K248">
            <v>11739</v>
          </cell>
        </row>
        <row r="249">
          <cell r="J249" t="str">
            <v>Ucayali</v>
          </cell>
          <cell r="K249">
            <v>12335</v>
          </cell>
        </row>
        <row r="250">
          <cell r="J250" t="str">
            <v>Tacna</v>
          </cell>
          <cell r="K250">
            <v>13208</v>
          </cell>
        </row>
        <row r="251">
          <cell r="J251" t="str">
            <v>Apurimac</v>
          </cell>
          <cell r="K251">
            <v>13951</v>
          </cell>
        </row>
        <row r="252">
          <cell r="J252" t="str">
            <v>Loreto</v>
          </cell>
          <cell r="K252">
            <v>14424</v>
          </cell>
        </row>
        <row r="253">
          <cell r="J253" t="str">
            <v>Cajamarca</v>
          </cell>
          <cell r="K253">
            <v>17355</v>
          </cell>
        </row>
        <row r="254">
          <cell r="J254" t="str">
            <v>Lambayeque</v>
          </cell>
          <cell r="K254">
            <v>17892</v>
          </cell>
        </row>
        <row r="255">
          <cell r="J255" t="str">
            <v>Callao</v>
          </cell>
          <cell r="K255">
            <v>18264</v>
          </cell>
        </row>
        <row r="256">
          <cell r="J256" t="str">
            <v>Puno</v>
          </cell>
          <cell r="K256">
            <v>21641</v>
          </cell>
        </row>
        <row r="257">
          <cell r="J257" t="str">
            <v>Huanuco</v>
          </cell>
          <cell r="K257">
            <v>23656</v>
          </cell>
        </row>
        <row r="258">
          <cell r="J258" t="str">
            <v>Ayacucho</v>
          </cell>
          <cell r="K258">
            <v>23667</v>
          </cell>
        </row>
        <row r="259">
          <cell r="J259" t="str">
            <v>Ica</v>
          </cell>
          <cell r="K259">
            <v>28526</v>
          </cell>
        </row>
        <row r="260">
          <cell r="J260" t="str">
            <v>San Martin</v>
          </cell>
          <cell r="K260">
            <v>30293</v>
          </cell>
        </row>
        <row r="261">
          <cell r="J261" t="str">
            <v>Junin</v>
          </cell>
          <cell r="K261">
            <v>32177</v>
          </cell>
        </row>
        <row r="262">
          <cell r="J262" t="str">
            <v>Piura</v>
          </cell>
          <cell r="K262">
            <v>34389</v>
          </cell>
        </row>
        <row r="263">
          <cell r="J263" t="str">
            <v>La Libertad</v>
          </cell>
          <cell r="K263">
            <v>36961</v>
          </cell>
        </row>
        <row r="264">
          <cell r="J264" t="str">
            <v>Ancash</v>
          </cell>
          <cell r="K264">
            <v>37309</v>
          </cell>
        </row>
        <row r="265">
          <cell r="J265" t="str">
            <v>Cusco</v>
          </cell>
          <cell r="K265">
            <v>48189</v>
          </cell>
        </row>
        <row r="266">
          <cell r="J266" t="str">
            <v>Arequipa</v>
          </cell>
          <cell r="K266">
            <v>72597</v>
          </cell>
        </row>
        <row r="267">
          <cell r="J267" t="str">
            <v>Lima</v>
          </cell>
          <cell r="K267">
            <v>200797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6A2C-0679-4FA1-AA05-1D64F54A5095}">
  <sheetPr>
    <tabColor theme="1" tint="0.14999847407452621"/>
  </sheetPr>
  <dimension ref="B1:AZ346"/>
  <sheetViews>
    <sheetView showGridLines="0" tabSelected="1" view="pageBreakPreview" topLeftCell="C3" zoomScale="85" zoomScaleNormal="85" zoomScaleSheetLayoutView="85" workbookViewId="0">
      <selection activeCell="A400" sqref="A400"/>
    </sheetView>
  </sheetViews>
  <sheetFormatPr baseColWidth="10" defaultColWidth="13" defaultRowHeight="15" x14ac:dyDescent="0.25"/>
  <cols>
    <col min="1" max="1" width="1.85546875" style="2" customWidth="1"/>
    <col min="2" max="2" width="19" style="2" customWidth="1"/>
    <col min="3" max="3" width="16.140625" style="2" customWidth="1"/>
    <col min="4" max="4" width="17" style="2" customWidth="1"/>
    <col min="5" max="5" width="15.5703125" style="2" customWidth="1"/>
    <col min="6" max="6" width="14.140625" style="2" customWidth="1"/>
    <col min="7" max="7" width="16.7109375" style="2" customWidth="1"/>
    <col min="8" max="8" width="17.5703125" style="2" customWidth="1"/>
    <col min="9" max="9" width="14.7109375" style="2" customWidth="1"/>
    <col min="10" max="10" width="13.85546875" style="2" customWidth="1"/>
    <col min="11" max="11" width="16.140625" style="2" customWidth="1"/>
    <col min="12" max="12" width="18" style="2" customWidth="1"/>
    <col min="13" max="13" width="13.85546875" style="2" customWidth="1"/>
    <col min="14" max="14" width="16.140625" style="2" customWidth="1"/>
    <col min="15" max="15" width="15" style="2" customWidth="1"/>
    <col min="16" max="16" width="15.5703125" style="2" customWidth="1"/>
    <col min="17" max="17" width="14.140625" style="2" customWidth="1"/>
    <col min="18" max="18" width="16.140625" style="2" customWidth="1"/>
    <col min="19" max="19" width="1.28515625" style="2" customWidth="1"/>
    <col min="20" max="16384" width="13" style="2"/>
  </cols>
  <sheetData>
    <row r="1" spans="2: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25.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3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</row>
    <row r="5" spans="2:1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2:18" ht="23.25" x14ac:dyDescent="0.2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6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20.25" x14ac:dyDescent="0.25">
      <c r="B8" s="11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ht="11.25" customHeight="1" x14ac:dyDescent="0.25">
      <c r="B9" s="12"/>
      <c r="C9" s="13"/>
      <c r="D9" s="13"/>
      <c r="E9" s="13"/>
      <c r="F9" s="13"/>
      <c r="G9" s="13"/>
      <c r="H9" s="13"/>
      <c r="I9" s="13"/>
      <c r="J9" s="7"/>
      <c r="K9" s="7"/>
      <c r="L9" s="13"/>
      <c r="M9" s="13"/>
      <c r="N9" s="13"/>
      <c r="O9" s="13"/>
      <c r="P9" s="13"/>
      <c r="Q9" s="13"/>
      <c r="R9" s="8"/>
    </row>
    <row r="10" spans="2:18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5" customFormat="1" ht="56.25" customHeight="1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18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2:18" ht="14.25" customHeigh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7"/>
      <c r="Q14" s="17"/>
      <c r="R14" s="17"/>
    </row>
    <row r="15" spans="2:18" ht="18" customHeight="1" x14ac:dyDescent="0.25">
      <c r="B15" s="19"/>
      <c r="C15" s="19"/>
      <c r="D15" s="19"/>
      <c r="E15" s="19"/>
      <c r="F15" s="20"/>
      <c r="G15" s="20"/>
      <c r="M15" s="1"/>
      <c r="N15" s="1"/>
      <c r="O15" s="21"/>
      <c r="P15" s="21"/>
      <c r="Q15" s="21"/>
      <c r="R15" s="1"/>
    </row>
    <row r="16" spans="2:18" ht="22.5" customHeight="1" x14ac:dyDescent="0.25">
      <c r="B16" s="22"/>
      <c r="C16" s="1"/>
      <c r="D16" s="1"/>
      <c r="E16" s="1"/>
      <c r="F16" s="17"/>
      <c r="G16" s="17"/>
    </row>
    <row r="17" spans="2:29" ht="32.25" customHeight="1" x14ac:dyDescent="0.25">
      <c r="B17" s="23" t="s">
        <v>2</v>
      </c>
      <c r="C17" s="24" t="s">
        <v>3</v>
      </c>
      <c r="D17" s="25" t="s">
        <v>4</v>
      </c>
      <c r="E17" s="26" t="s">
        <v>5</v>
      </c>
      <c r="F17" s="27"/>
      <c r="G17" s="28"/>
      <c r="M17" s="29" t="s">
        <v>2</v>
      </c>
      <c r="N17" s="30" t="s">
        <v>3</v>
      </c>
      <c r="O17" s="31" t="s">
        <v>6</v>
      </c>
      <c r="P17" s="31" t="s">
        <v>7</v>
      </c>
      <c r="Q17" s="31" t="s">
        <v>8</v>
      </c>
      <c r="R17" s="32" t="s">
        <v>9</v>
      </c>
    </row>
    <row r="18" spans="2:29" ht="27.6" customHeight="1" x14ac:dyDescent="0.25">
      <c r="B18" s="33" t="s">
        <v>10</v>
      </c>
      <c r="C18" s="34">
        <f>SUM(D18:E18)</f>
        <v>13667</v>
      </c>
      <c r="D18" s="35">
        <v>11518</v>
      </c>
      <c r="E18" s="35">
        <v>2149</v>
      </c>
      <c r="F18" s="36"/>
      <c r="G18" s="37"/>
      <c r="M18" s="38" t="s">
        <v>10</v>
      </c>
      <c r="N18" s="34">
        <f>SUM(O18:R18)</f>
        <v>13667</v>
      </c>
      <c r="O18" s="35">
        <v>44</v>
      </c>
      <c r="P18" s="35">
        <v>6247</v>
      </c>
      <c r="Q18" s="35">
        <v>5107</v>
      </c>
      <c r="R18" s="35">
        <v>2269</v>
      </c>
      <c r="W18" s="39"/>
      <c r="X18" s="39"/>
      <c r="Y18" s="39"/>
      <c r="Z18" s="39"/>
      <c r="AA18" s="39"/>
      <c r="AB18" s="39"/>
      <c r="AC18" s="39"/>
    </row>
    <row r="19" spans="2:29" ht="27.75" customHeight="1" x14ac:dyDescent="0.25">
      <c r="B19" s="33" t="s">
        <v>11</v>
      </c>
      <c r="C19" s="34">
        <f>SUM(D19:E19)</f>
        <v>13489</v>
      </c>
      <c r="D19" s="35">
        <v>11181</v>
      </c>
      <c r="E19" s="35">
        <v>2308</v>
      </c>
      <c r="F19" s="36"/>
      <c r="G19" s="37"/>
      <c r="M19" s="38" t="s">
        <v>11</v>
      </c>
      <c r="N19" s="34">
        <f t="shared" ref="N19:N29" si="0">SUM(O19:R19)</f>
        <v>13489</v>
      </c>
      <c r="O19" s="35">
        <v>51</v>
      </c>
      <c r="P19" s="35">
        <v>6030</v>
      </c>
      <c r="Q19" s="35">
        <v>5013</v>
      </c>
      <c r="R19" s="35">
        <v>2395</v>
      </c>
      <c r="W19" s="39"/>
      <c r="X19" s="39"/>
      <c r="Y19" s="39"/>
      <c r="Z19" s="39"/>
      <c r="AA19" s="39"/>
      <c r="AB19" s="39"/>
      <c r="AC19" s="39"/>
    </row>
    <row r="20" spans="2:29" ht="27.75" customHeight="1" x14ac:dyDescent="0.25">
      <c r="B20" s="33" t="s">
        <v>12</v>
      </c>
      <c r="C20" s="34">
        <f t="shared" ref="C20:C29" si="1">SUM(D20:E20)</f>
        <v>15233</v>
      </c>
      <c r="D20" s="35">
        <v>12664</v>
      </c>
      <c r="E20" s="35">
        <v>2569</v>
      </c>
      <c r="F20" s="36"/>
      <c r="G20" s="37"/>
      <c r="M20" s="38" t="s">
        <v>12</v>
      </c>
      <c r="N20" s="34">
        <f t="shared" si="0"/>
        <v>15233</v>
      </c>
      <c r="O20" s="35">
        <v>72</v>
      </c>
      <c r="P20" s="35">
        <v>6833</v>
      </c>
      <c r="Q20" s="35">
        <v>5732</v>
      </c>
      <c r="R20" s="35">
        <v>2596</v>
      </c>
      <c r="W20" s="39"/>
      <c r="X20" s="39"/>
      <c r="Y20" s="39"/>
      <c r="Z20" s="39"/>
      <c r="AA20" s="39"/>
      <c r="AB20" s="39"/>
      <c r="AC20" s="39"/>
    </row>
    <row r="21" spans="2:29" ht="28.5" customHeight="1" x14ac:dyDescent="0.25">
      <c r="B21" s="33" t="s">
        <v>13</v>
      </c>
      <c r="C21" s="34">
        <f t="shared" si="1"/>
        <v>15120</v>
      </c>
      <c r="D21" s="35">
        <v>12556</v>
      </c>
      <c r="E21" s="35">
        <v>2564</v>
      </c>
      <c r="F21" s="36"/>
      <c r="G21" s="37"/>
      <c r="M21" s="38" t="s">
        <v>13</v>
      </c>
      <c r="N21" s="34">
        <f t="shared" si="0"/>
        <v>15120</v>
      </c>
      <c r="O21" s="35">
        <v>45</v>
      </c>
      <c r="P21" s="35">
        <v>6690</v>
      </c>
      <c r="Q21" s="35">
        <v>5538</v>
      </c>
      <c r="R21" s="35">
        <v>2847</v>
      </c>
      <c r="W21" s="39"/>
      <c r="X21" s="39"/>
      <c r="Y21" s="39"/>
      <c r="Z21" s="39"/>
      <c r="AA21" s="39"/>
      <c r="AB21" s="39"/>
      <c r="AC21" s="39"/>
    </row>
    <row r="22" spans="2:29" ht="28.5" customHeight="1" x14ac:dyDescent="0.25">
      <c r="B22" s="33" t="s">
        <v>14</v>
      </c>
      <c r="C22" s="34">
        <f t="shared" si="1"/>
        <v>15359</v>
      </c>
      <c r="D22" s="35">
        <v>12702</v>
      </c>
      <c r="E22" s="35">
        <v>2657</v>
      </c>
      <c r="F22" s="36"/>
      <c r="G22" s="40"/>
      <c r="M22" s="38" t="s">
        <v>14</v>
      </c>
      <c r="N22" s="34">
        <f t="shared" si="0"/>
        <v>15359</v>
      </c>
      <c r="O22" s="35">
        <v>78</v>
      </c>
      <c r="P22" s="35">
        <v>6651</v>
      </c>
      <c r="Q22" s="35">
        <v>5865</v>
      </c>
      <c r="R22" s="35">
        <v>2765</v>
      </c>
    </row>
    <row r="23" spans="2:29" ht="28.5" customHeight="1" thickBot="1" x14ac:dyDescent="0.3">
      <c r="B23" s="33" t="s">
        <v>15</v>
      </c>
      <c r="C23" s="34">
        <f t="shared" si="1"/>
        <v>15945</v>
      </c>
      <c r="D23" s="35">
        <v>13132</v>
      </c>
      <c r="E23" s="35">
        <v>2813</v>
      </c>
      <c r="F23" s="36"/>
      <c r="G23" s="41"/>
      <c r="M23" s="42" t="s">
        <v>15</v>
      </c>
      <c r="N23" s="34">
        <f t="shared" si="0"/>
        <v>15945</v>
      </c>
      <c r="O23" s="43">
        <v>69</v>
      </c>
      <c r="P23" s="43">
        <v>7008</v>
      </c>
      <c r="Q23" s="43">
        <v>5943</v>
      </c>
      <c r="R23" s="43">
        <v>2925</v>
      </c>
    </row>
    <row r="24" spans="2:29" ht="28.5" hidden="1" customHeight="1" x14ac:dyDescent="0.25">
      <c r="B24" s="33" t="s">
        <v>16</v>
      </c>
      <c r="C24" s="34">
        <f t="shared" si="1"/>
        <v>0</v>
      </c>
      <c r="D24" s="35"/>
      <c r="E24" s="35"/>
      <c r="F24" s="36"/>
      <c r="G24" s="41"/>
      <c r="M24" s="38" t="s">
        <v>16</v>
      </c>
      <c r="N24" s="34">
        <f t="shared" si="0"/>
        <v>0</v>
      </c>
      <c r="O24" s="35"/>
      <c r="P24" s="35"/>
      <c r="Q24" s="35"/>
      <c r="R24" s="35"/>
    </row>
    <row r="25" spans="2:29" ht="28.5" hidden="1" customHeight="1" x14ac:dyDescent="0.25">
      <c r="B25" s="33" t="s">
        <v>17</v>
      </c>
      <c r="C25" s="34">
        <f t="shared" si="1"/>
        <v>0</v>
      </c>
      <c r="D25" s="35"/>
      <c r="E25" s="35"/>
      <c r="F25" s="36"/>
      <c r="G25" s="41"/>
      <c r="M25" s="38" t="s">
        <v>17</v>
      </c>
      <c r="N25" s="34">
        <f t="shared" si="0"/>
        <v>0</v>
      </c>
      <c r="O25" s="35"/>
      <c r="P25" s="35"/>
      <c r="Q25" s="35"/>
      <c r="R25" s="35"/>
    </row>
    <row r="26" spans="2:29" ht="28.5" hidden="1" customHeight="1" x14ac:dyDescent="0.25">
      <c r="B26" s="33" t="s">
        <v>18</v>
      </c>
      <c r="C26" s="34">
        <f t="shared" si="1"/>
        <v>0</v>
      </c>
      <c r="D26" s="35"/>
      <c r="E26" s="35"/>
      <c r="F26" s="36"/>
      <c r="G26" s="41"/>
      <c r="M26" s="38" t="s">
        <v>18</v>
      </c>
      <c r="N26" s="34">
        <f t="shared" si="0"/>
        <v>0</v>
      </c>
      <c r="O26" s="35"/>
      <c r="P26" s="35"/>
      <c r="Q26" s="35"/>
      <c r="R26" s="35"/>
    </row>
    <row r="27" spans="2:29" ht="28.5" hidden="1" customHeight="1" x14ac:dyDescent="0.25">
      <c r="B27" s="33" t="s">
        <v>19</v>
      </c>
      <c r="C27" s="34">
        <f t="shared" si="1"/>
        <v>0</v>
      </c>
      <c r="D27" s="43"/>
      <c r="E27" s="43"/>
      <c r="F27" s="36"/>
      <c r="G27" s="41"/>
      <c r="M27" s="38" t="s">
        <v>19</v>
      </c>
      <c r="N27" s="34">
        <f t="shared" si="0"/>
        <v>0</v>
      </c>
      <c r="O27" s="35"/>
      <c r="P27" s="35"/>
      <c r="Q27" s="35"/>
      <c r="R27" s="35"/>
    </row>
    <row r="28" spans="2:29" ht="28.15" hidden="1" customHeight="1" x14ac:dyDescent="0.25">
      <c r="B28" s="33" t="s">
        <v>20</v>
      </c>
      <c r="C28" s="34">
        <f t="shared" si="1"/>
        <v>0</v>
      </c>
      <c r="D28" s="35"/>
      <c r="E28" s="35"/>
      <c r="F28" s="36"/>
      <c r="G28" s="41"/>
      <c r="M28" s="38" t="s">
        <v>20</v>
      </c>
      <c r="N28" s="34">
        <f t="shared" si="0"/>
        <v>0</v>
      </c>
      <c r="O28" s="35"/>
      <c r="P28" s="35"/>
      <c r="Q28" s="35"/>
      <c r="R28" s="35"/>
    </row>
    <row r="29" spans="2:29" ht="28.5" hidden="1" customHeight="1" thickBot="1" x14ac:dyDescent="0.3">
      <c r="B29" s="33" t="s">
        <v>21</v>
      </c>
      <c r="C29" s="34">
        <f t="shared" si="1"/>
        <v>0</v>
      </c>
      <c r="D29" s="35"/>
      <c r="E29" s="35"/>
      <c r="F29" s="36"/>
      <c r="G29" s="41"/>
      <c r="M29" s="38" t="s">
        <v>21</v>
      </c>
      <c r="N29" s="34">
        <f t="shared" si="0"/>
        <v>0</v>
      </c>
      <c r="O29" s="35"/>
      <c r="P29" s="35"/>
      <c r="Q29" s="35"/>
      <c r="R29" s="35"/>
    </row>
    <row r="30" spans="2:29" ht="24.75" customHeight="1" x14ac:dyDescent="0.25">
      <c r="B30" s="44" t="s">
        <v>3</v>
      </c>
      <c r="C30" s="45">
        <f>SUM(C18:C29)</f>
        <v>88813</v>
      </c>
      <c r="D30" s="46">
        <f>SUM(D18:D29)</f>
        <v>73753</v>
      </c>
      <c r="E30" s="46">
        <f>SUM(E18:E29)</f>
        <v>15060</v>
      </c>
      <c r="F30" s="41"/>
      <c r="G30" s="47"/>
      <c r="M30" s="48" t="s">
        <v>3</v>
      </c>
      <c r="N30" s="45">
        <f>SUM(N18:N29)</f>
        <v>88813</v>
      </c>
      <c r="O30" s="45">
        <f>SUM(O18:O29)</f>
        <v>359</v>
      </c>
      <c r="P30" s="45">
        <f>SUM(P18:P29)</f>
        <v>39459</v>
      </c>
      <c r="Q30" s="45">
        <f>SUM(Q18:Q29)</f>
        <v>33198</v>
      </c>
      <c r="R30" s="45">
        <f>SUM(R18:R29)</f>
        <v>15797</v>
      </c>
    </row>
    <row r="31" spans="2:29" ht="22.5" customHeight="1" thickBot="1" x14ac:dyDescent="0.3">
      <c r="B31" s="49" t="s">
        <v>22</v>
      </c>
      <c r="C31" s="50">
        <f>C30/$C30</f>
        <v>1</v>
      </c>
      <c r="D31" s="50">
        <f>D30/$C30</f>
        <v>0.83043022980869918</v>
      </c>
      <c r="E31" s="50">
        <f>E30/$C30</f>
        <v>0.16956977019130082</v>
      </c>
      <c r="F31" s="1"/>
      <c r="M31" s="49" t="s">
        <v>22</v>
      </c>
      <c r="N31" s="51">
        <f>N30/$N30</f>
        <v>1</v>
      </c>
      <c r="O31" s="51">
        <f>O30/$N30</f>
        <v>4.0422010291286184E-3</v>
      </c>
      <c r="P31" s="51">
        <f>P30/$N30</f>
        <v>0.44429306520441825</v>
      </c>
      <c r="Q31" s="51">
        <f>Q30/$N30</f>
        <v>0.37379662887189941</v>
      </c>
      <c r="R31" s="51">
        <f>R30/$N30</f>
        <v>0.17786810489455374</v>
      </c>
    </row>
    <row r="32" spans="2:29" x14ac:dyDescent="0.25">
      <c r="B32" s="1"/>
      <c r="C32" s="1"/>
      <c r="D32" s="1"/>
      <c r="E32" s="1"/>
      <c r="F32" s="1"/>
      <c r="G32" s="1"/>
      <c r="N32" s="52" t="s">
        <v>23</v>
      </c>
      <c r="O32" s="53">
        <f>+D48+E48</f>
        <v>16529</v>
      </c>
      <c r="P32" s="54">
        <f>O32/O$36</f>
        <v>0.18611014153333408</v>
      </c>
      <c r="S32" s="1"/>
    </row>
    <row r="33" spans="2:37" ht="23.25" customHeight="1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1"/>
      <c r="M33" s="1"/>
      <c r="N33" s="52" t="s">
        <v>24</v>
      </c>
      <c r="O33" s="53">
        <f>+F48</f>
        <v>15692</v>
      </c>
      <c r="P33" s="54">
        <f>O33/O$36</f>
        <v>0.17668584554063033</v>
      </c>
      <c r="Q33" s="56"/>
      <c r="R33" s="56"/>
    </row>
    <row r="34" spans="2:37" ht="21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2" t="s">
        <v>25</v>
      </c>
      <c r="O34" s="53">
        <f>+G48+H48+I48+J48</f>
        <v>50311</v>
      </c>
      <c r="P34" s="54">
        <f>O34/O$36</f>
        <v>0.56648238433562659</v>
      </c>
      <c r="Q34" s="56"/>
      <c r="R34" s="56"/>
    </row>
    <row r="35" spans="2:37" ht="32.25" customHeight="1" x14ac:dyDescent="0.25">
      <c r="B35" s="57" t="s">
        <v>26</v>
      </c>
      <c r="C35" s="58" t="s">
        <v>3</v>
      </c>
      <c r="D35" s="57" t="s">
        <v>27</v>
      </c>
      <c r="E35" s="59" t="s">
        <v>28</v>
      </c>
      <c r="F35" s="59" t="s">
        <v>29</v>
      </c>
      <c r="G35" s="60" t="s">
        <v>30</v>
      </c>
      <c r="H35" s="59" t="s">
        <v>31</v>
      </c>
      <c r="I35" s="59" t="s">
        <v>32</v>
      </c>
      <c r="J35" s="59" t="s">
        <v>33</v>
      </c>
      <c r="K35" s="32" t="s">
        <v>34</v>
      </c>
      <c r="L35" s="1"/>
      <c r="M35" s="1"/>
      <c r="N35" s="52" t="s">
        <v>35</v>
      </c>
      <c r="O35" s="53">
        <f>+K48</f>
        <v>6281</v>
      </c>
      <c r="P35" s="54">
        <f>O35/O$36</f>
        <v>7.0721628590409064E-2</v>
      </c>
      <c r="Q35" s="56"/>
      <c r="R35" s="56"/>
    </row>
    <row r="36" spans="2:37" ht="22.15" customHeight="1" x14ac:dyDescent="0.25">
      <c r="B36" s="38" t="s">
        <v>10</v>
      </c>
      <c r="C36" s="34">
        <f>SUM(D36:K36)</f>
        <v>13667</v>
      </c>
      <c r="D36" s="35">
        <v>809</v>
      </c>
      <c r="E36" s="35">
        <v>1578</v>
      </c>
      <c r="F36" s="35">
        <v>2209</v>
      </c>
      <c r="G36" s="61">
        <v>1802</v>
      </c>
      <c r="H36" s="35">
        <v>2804</v>
      </c>
      <c r="I36" s="35">
        <v>2164</v>
      </c>
      <c r="J36" s="35">
        <v>1385</v>
      </c>
      <c r="K36" s="35">
        <v>916</v>
      </c>
      <c r="L36" s="1"/>
      <c r="M36" s="56"/>
      <c r="N36" s="62" t="s">
        <v>3</v>
      </c>
      <c r="O36" s="53">
        <f>SUM(O32:O35)</f>
        <v>88813</v>
      </c>
      <c r="P36" s="63">
        <f>SUM(P32:P35)</f>
        <v>1</v>
      </c>
      <c r="Q36" s="56"/>
      <c r="R36" s="56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2:37" ht="22.15" customHeight="1" x14ac:dyDescent="0.25">
      <c r="B37" s="38" t="s">
        <v>11</v>
      </c>
      <c r="C37" s="34">
        <f t="shared" ref="C37:C47" si="2">SUM(D37:K37)</f>
        <v>13489</v>
      </c>
      <c r="D37" s="35">
        <v>903</v>
      </c>
      <c r="E37" s="35">
        <v>1666</v>
      </c>
      <c r="F37" s="35">
        <v>2331</v>
      </c>
      <c r="G37" s="35">
        <v>1811</v>
      </c>
      <c r="H37" s="35">
        <v>2591</v>
      </c>
      <c r="I37" s="35">
        <v>2077</v>
      </c>
      <c r="J37" s="35">
        <v>1229</v>
      </c>
      <c r="K37" s="35">
        <v>881</v>
      </c>
      <c r="L37" s="1"/>
      <c r="M37" s="56"/>
      <c r="Q37" s="56"/>
      <c r="R37" s="56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2:37" ht="22.15" customHeight="1" x14ac:dyDescent="0.25">
      <c r="B38" s="38" t="s">
        <v>12</v>
      </c>
      <c r="C38" s="34">
        <f t="shared" si="2"/>
        <v>15233</v>
      </c>
      <c r="D38" s="35">
        <v>991</v>
      </c>
      <c r="E38" s="35">
        <v>1926</v>
      </c>
      <c r="F38" s="35">
        <v>2563</v>
      </c>
      <c r="G38" s="35">
        <v>1931</v>
      </c>
      <c r="H38" s="35">
        <v>3023</v>
      </c>
      <c r="I38" s="35">
        <v>2280</v>
      </c>
      <c r="J38" s="35">
        <v>1413</v>
      </c>
      <c r="K38" s="35">
        <v>1106</v>
      </c>
      <c r="L38" s="1"/>
      <c r="M38" s="56"/>
      <c r="Q38" s="56"/>
      <c r="R38" s="56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2:37" ht="22.15" customHeight="1" x14ac:dyDescent="0.25">
      <c r="B39" s="38" t="s">
        <v>13</v>
      </c>
      <c r="C39" s="34">
        <f t="shared" si="2"/>
        <v>15120</v>
      </c>
      <c r="D39" s="35">
        <v>944</v>
      </c>
      <c r="E39" s="35">
        <v>1807</v>
      </c>
      <c r="F39" s="35">
        <v>2753</v>
      </c>
      <c r="G39" s="35">
        <v>2034</v>
      </c>
      <c r="H39" s="35">
        <v>2965</v>
      </c>
      <c r="I39" s="35">
        <v>2126</v>
      </c>
      <c r="J39" s="35">
        <v>1425</v>
      </c>
      <c r="K39" s="35">
        <v>1066</v>
      </c>
      <c r="L39" s="1"/>
      <c r="M39" s="56"/>
      <c r="N39" s="64"/>
      <c r="O39" s="64"/>
      <c r="P39" s="64"/>
      <c r="Q39" s="56"/>
      <c r="R39" s="56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2:37" ht="22.15" customHeight="1" x14ac:dyDescent="0.25">
      <c r="B40" s="38" t="s">
        <v>14</v>
      </c>
      <c r="C40" s="34">
        <f t="shared" si="2"/>
        <v>15359</v>
      </c>
      <c r="D40" s="35">
        <v>947</v>
      </c>
      <c r="E40" s="35">
        <v>1914</v>
      </c>
      <c r="F40" s="35">
        <v>2718</v>
      </c>
      <c r="G40" s="35">
        <v>2049</v>
      </c>
      <c r="H40" s="35">
        <v>2957</v>
      </c>
      <c r="I40" s="35">
        <v>2297</v>
      </c>
      <c r="J40" s="35">
        <v>1350</v>
      </c>
      <c r="K40" s="35">
        <v>1127</v>
      </c>
      <c r="L40" s="1"/>
      <c r="M40" s="56"/>
      <c r="N40" s="64"/>
      <c r="O40" s="64"/>
      <c r="P40" s="64"/>
      <c r="Q40" s="56"/>
      <c r="R40" s="56"/>
    </row>
    <row r="41" spans="2:37" ht="22.15" customHeight="1" thickBot="1" x14ac:dyDescent="0.3">
      <c r="B41" s="38" t="s">
        <v>15</v>
      </c>
      <c r="C41" s="34">
        <f t="shared" si="2"/>
        <v>15945</v>
      </c>
      <c r="D41" s="35">
        <v>1062</v>
      </c>
      <c r="E41" s="35">
        <v>1982</v>
      </c>
      <c r="F41" s="35">
        <v>3118</v>
      </c>
      <c r="G41" s="35">
        <v>2021</v>
      </c>
      <c r="H41" s="35">
        <v>2904</v>
      </c>
      <c r="I41" s="35">
        <v>2318</v>
      </c>
      <c r="J41" s="35">
        <v>1355</v>
      </c>
      <c r="K41" s="35">
        <v>1185</v>
      </c>
      <c r="L41" s="1"/>
      <c r="M41" s="56"/>
      <c r="N41" s="64"/>
      <c r="O41" s="64"/>
      <c r="P41" s="64"/>
      <c r="Q41" s="56"/>
      <c r="R41" s="1"/>
    </row>
    <row r="42" spans="2:37" ht="22.15" hidden="1" customHeight="1" x14ac:dyDescent="0.25">
      <c r="B42" s="42" t="s">
        <v>16</v>
      </c>
      <c r="C42" s="34">
        <f t="shared" si="2"/>
        <v>0</v>
      </c>
      <c r="D42" s="43"/>
      <c r="E42" s="43"/>
      <c r="F42" s="43"/>
      <c r="G42" s="43"/>
      <c r="H42" s="43"/>
      <c r="I42" s="43"/>
      <c r="J42" s="43"/>
      <c r="K42" s="43"/>
      <c r="L42" s="1"/>
      <c r="M42" s="56"/>
      <c r="N42" s="56"/>
      <c r="O42" s="64"/>
      <c r="P42" s="56"/>
      <c r="Q42" s="1"/>
      <c r="R42" s="1"/>
    </row>
    <row r="43" spans="2:37" ht="22.15" hidden="1" customHeight="1" x14ac:dyDescent="0.25">
      <c r="B43" s="38" t="s">
        <v>17</v>
      </c>
      <c r="C43" s="34">
        <f t="shared" si="2"/>
        <v>0</v>
      </c>
      <c r="D43" s="35"/>
      <c r="E43" s="35"/>
      <c r="F43" s="35"/>
      <c r="G43" s="35"/>
      <c r="H43" s="35"/>
      <c r="I43" s="35"/>
      <c r="J43" s="35"/>
      <c r="K43" s="35"/>
      <c r="L43" s="1"/>
      <c r="M43" s="56"/>
      <c r="N43" s="56"/>
      <c r="O43" s="64"/>
      <c r="P43" s="56"/>
      <c r="Q43" s="1"/>
      <c r="R43" s="1"/>
    </row>
    <row r="44" spans="2:37" ht="22.15" hidden="1" customHeight="1" x14ac:dyDescent="0.25">
      <c r="B44" s="38" t="s">
        <v>18</v>
      </c>
      <c r="C44" s="34">
        <f t="shared" si="2"/>
        <v>0</v>
      </c>
      <c r="D44" s="35"/>
      <c r="E44" s="35"/>
      <c r="F44" s="35"/>
      <c r="G44" s="35"/>
      <c r="H44" s="35"/>
      <c r="I44" s="35"/>
      <c r="J44" s="35"/>
      <c r="K44" s="35"/>
      <c r="L44" s="1"/>
      <c r="M44" s="56"/>
      <c r="N44" s="56"/>
      <c r="O44" s="64"/>
      <c r="P44" s="56"/>
      <c r="Q44" s="1"/>
      <c r="R44" s="1"/>
    </row>
    <row r="45" spans="2:37" ht="22.15" hidden="1" customHeight="1" x14ac:dyDescent="0.25">
      <c r="B45" s="38" t="s">
        <v>19</v>
      </c>
      <c r="C45" s="34">
        <f t="shared" si="2"/>
        <v>0</v>
      </c>
      <c r="D45" s="35"/>
      <c r="E45" s="35"/>
      <c r="F45" s="35"/>
      <c r="G45" s="35"/>
      <c r="H45" s="35"/>
      <c r="I45" s="35"/>
      <c r="J45" s="35"/>
      <c r="K45" s="35"/>
      <c r="L45" s="1"/>
      <c r="M45" s="56"/>
      <c r="N45" s="56"/>
      <c r="O45" s="56"/>
      <c r="P45" s="56"/>
      <c r="Q45" s="1"/>
      <c r="R45" s="1"/>
    </row>
    <row r="46" spans="2:37" ht="22.15" hidden="1" customHeight="1" x14ac:dyDescent="0.25">
      <c r="B46" s="38" t="s">
        <v>20</v>
      </c>
      <c r="C46" s="34">
        <f t="shared" si="2"/>
        <v>0</v>
      </c>
      <c r="D46" s="35"/>
      <c r="E46" s="35"/>
      <c r="F46" s="35"/>
      <c r="G46" s="35"/>
      <c r="H46" s="35"/>
      <c r="I46" s="35"/>
      <c r="J46" s="35"/>
      <c r="K46" s="35"/>
      <c r="L46" s="1"/>
      <c r="M46" s="1"/>
      <c r="N46" s="1"/>
      <c r="O46" s="1"/>
      <c r="P46" s="1"/>
      <c r="Q46" s="1"/>
      <c r="R46" s="1"/>
    </row>
    <row r="47" spans="2:37" ht="22.15" hidden="1" customHeight="1" thickBot="1" x14ac:dyDescent="0.3">
      <c r="B47" s="38" t="s">
        <v>21</v>
      </c>
      <c r="C47" s="34">
        <f t="shared" si="2"/>
        <v>0</v>
      </c>
      <c r="D47" s="35"/>
      <c r="E47" s="35"/>
      <c r="F47" s="35"/>
      <c r="G47" s="35"/>
      <c r="H47" s="35"/>
      <c r="I47" s="35"/>
      <c r="J47" s="35"/>
      <c r="K47" s="35"/>
      <c r="L47" s="1"/>
      <c r="M47" s="1"/>
      <c r="N47" s="1"/>
      <c r="O47" s="1"/>
      <c r="P47" s="1"/>
      <c r="Q47" s="1"/>
      <c r="R47" s="1"/>
    </row>
    <row r="48" spans="2:37" ht="22.15" customHeight="1" x14ac:dyDescent="0.25">
      <c r="B48" s="48" t="s">
        <v>3</v>
      </c>
      <c r="C48" s="45">
        <f t="shared" ref="C48:K48" si="3">SUM(C36:C47)</f>
        <v>88813</v>
      </c>
      <c r="D48" s="45">
        <f t="shared" si="3"/>
        <v>5656</v>
      </c>
      <c r="E48" s="45">
        <f t="shared" si="3"/>
        <v>10873</v>
      </c>
      <c r="F48" s="45">
        <f t="shared" si="3"/>
        <v>15692</v>
      </c>
      <c r="G48" s="45">
        <f t="shared" si="3"/>
        <v>11648</v>
      </c>
      <c r="H48" s="45">
        <f t="shared" si="3"/>
        <v>17244</v>
      </c>
      <c r="I48" s="45">
        <f t="shared" si="3"/>
        <v>13262</v>
      </c>
      <c r="J48" s="45">
        <f t="shared" si="3"/>
        <v>8157</v>
      </c>
      <c r="K48" s="45">
        <f t="shared" si="3"/>
        <v>6281</v>
      </c>
      <c r="L48" s="1"/>
      <c r="M48" s="1"/>
      <c r="N48" s="1"/>
      <c r="O48" s="1"/>
      <c r="P48" s="1"/>
      <c r="Q48" s="1"/>
      <c r="R48" s="1"/>
    </row>
    <row r="49" spans="2:31" ht="24.75" customHeight="1" thickBot="1" x14ac:dyDescent="0.3">
      <c r="B49" s="49" t="s">
        <v>22</v>
      </c>
      <c r="C49" s="51">
        <f t="shared" ref="C49:K49" si="4">C48/$C30</f>
        <v>1</v>
      </c>
      <c r="D49" s="51">
        <f t="shared" si="4"/>
        <v>6.3684370531341128E-2</v>
      </c>
      <c r="E49" s="51">
        <f t="shared" si="4"/>
        <v>0.12242577100199295</v>
      </c>
      <c r="F49" s="51">
        <f t="shared" si="4"/>
        <v>0.17668584554063033</v>
      </c>
      <c r="G49" s="51">
        <f t="shared" si="4"/>
        <v>0.13115197099523718</v>
      </c>
      <c r="H49" s="51">
        <f t="shared" si="4"/>
        <v>0.19416076475290781</v>
      </c>
      <c r="I49" s="51">
        <f t="shared" si="4"/>
        <v>0.14932498620697421</v>
      </c>
      <c r="J49" s="51">
        <f t="shared" si="4"/>
        <v>9.1844662380507355E-2</v>
      </c>
      <c r="K49" s="51">
        <f t="shared" si="4"/>
        <v>7.0721628590409064E-2</v>
      </c>
      <c r="L49" s="1"/>
      <c r="M49" s="1"/>
      <c r="N49" s="1"/>
      <c r="O49" s="1"/>
      <c r="P49" s="1"/>
      <c r="Q49" s="1"/>
      <c r="R49" s="1"/>
    </row>
    <row r="50" spans="2:31" ht="21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31" ht="15.75" x14ac:dyDescent="0.25">
      <c r="B51" s="19"/>
      <c r="C51" s="65"/>
      <c r="D51" s="65"/>
      <c r="E51" s="65"/>
      <c r="F51" s="65"/>
      <c r="G51" s="65"/>
      <c r="H51" s="19"/>
      <c r="I51" s="66"/>
      <c r="J51" s="20"/>
      <c r="K51" s="66"/>
      <c r="L51" s="66"/>
      <c r="M51" s="66"/>
      <c r="N51" s="66"/>
      <c r="O51" s="66"/>
      <c r="P51" s="65"/>
      <c r="Q51" s="65"/>
      <c r="R51" s="65"/>
    </row>
    <row r="52" spans="2:31" ht="15.75" customHeight="1" x14ac:dyDescent="0.25">
      <c r="B52" s="67"/>
      <c r="C52" s="67"/>
      <c r="D52" s="67"/>
      <c r="E52" s="67"/>
      <c r="F52" s="67"/>
      <c r="G52" s="67"/>
      <c r="H52" s="67"/>
      <c r="I52" s="68"/>
      <c r="J52" s="68"/>
      <c r="K52" s="68"/>
      <c r="L52" s="68"/>
      <c r="M52" s="68"/>
      <c r="N52" s="68"/>
      <c r="O52" s="68"/>
      <c r="P52" s="67"/>
      <c r="Q52" s="67"/>
      <c r="R52" s="1"/>
    </row>
    <row r="53" spans="2:31" ht="41.25" customHeight="1" x14ac:dyDescent="0.25">
      <c r="B53" s="23" t="s">
        <v>2</v>
      </c>
      <c r="C53" s="24" t="s">
        <v>3</v>
      </c>
      <c r="D53" s="25" t="s">
        <v>36</v>
      </c>
      <c r="E53" s="25" t="s">
        <v>37</v>
      </c>
      <c r="F53" s="25" t="s">
        <v>38</v>
      </c>
      <c r="G53" s="25" t="s">
        <v>39</v>
      </c>
      <c r="H53" s="26" t="s">
        <v>40</v>
      </c>
      <c r="I53" s="69"/>
      <c r="J53" s="70"/>
      <c r="K53" s="70"/>
      <c r="L53" s="70"/>
      <c r="M53" s="71"/>
      <c r="N53" s="71"/>
      <c r="O53" s="17"/>
      <c r="P53" s="1"/>
      <c r="Q53" s="1"/>
      <c r="R53" s="1"/>
    </row>
    <row r="54" spans="2:31" ht="22.15" customHeight="1" x14ac:dyDescent="0.25">
      <c r="B54" s="38" t="s">
        <v>10</v>
      </c>
      <c r="C54" s="34">
        <f>SUM(D54:H54)</f>
        <v>13667</v>
      </c>
      <c r="D54" s="35">
        <v>9821</v>
      </c>
      <c r="E54" s="35">
        <v>1416</v>
      </c>
      <c r="F54" s="35">
        <v>1413</v>
      </c>
      <c r="G54" s="35">
        <v>1001</v>
      </c>
      <c r="H54" s="35">
        <v>16</v>
      </c>
      <c r="I54" s="72"/>
      <c r="J54" s="73"/>
      <c r="K54" s="73"/>
      <c r="L54" s="40"/>
      <c r="M54" s="74"/>
      <c r="N54" s="75"/>
      <c r="O54" s="41"/>
      <c r="P54" s="76"/>
      <c r="Q54" s="76"/>
      <c r="R54" s="76"/>
      <c r="Z54" s="39"/>
      <c r="AA54" s="39"/>
      <c r="AB54" s="39"/>
      <c r="AC54" s="39"/>
      <c r="AD54" s="39"/>
      <c r="AE54" s="39"/>
    </row>
    <row r="55" spans="2:31" ht="22.15" customHeight="1" x14ac:dyDescent="0.25">
      <c r="B55" s="38" t="s">
        <v>11</v>
      </c>
      <c r="C55" s="34">
        <f t="shared" ref="C55:C65" si="5">SUM(D55:H55)</f>
        <v>13489</v>
      </c>
      <c r="D55" s="35">
        <v>9545</v>
      </c>
      <c r="E55" s="35">
        <v>1483</v>
      </c>
      <c r="F55" s="35">
        <v>1420</v>
      </c>
      <c r="G55" s="35">
        <v>1026</v>
      </c>
      <c r="H55" s="35">
        <v>15</v>
      </c>
      <c r="I55" s="41"/>
      <c r="J55" s="73"/>
      <c r="K55" s="73"/>
      <c r="L55" s="73"/>
      <c r="M55" s="74"/>
      <c r="N55" s="75"/>
      <c r="O55" s="41"/>
      <c r="P55" s="76"/>
      <c r="Q55" s="76"/>
      <c r="R55" s="76"/>
      <c r="Z55" s="39"/>
      <c r="AA55" s="39"/>
      <c r="AB55" s="39"/>
      <c r="AC55" s="39"/>
      <c r="AD55" s="39"/>
      <c r="AE55" s="39"/>
    </row>
    <row r="56" spans="2:31" ht="22.15" customHeight="1" x14ac:dyDescent="0.25">
      <c r="B56" s="38" t="s">
        <v>12</v>
      </c>
      <c r="C56" s="34">
        <f t="shared" si="5"/>
        <v>15233</v>
      </c>
      <c r="D56" s="35">
        <v>10735</v>
      </c>
      <c r="E56" s="35">
        <v>1687</v>
      </c>
      <c r="F56" s="35">
        <v>1588</v>
      </c>
      <c r="G56" s="35">
        <v>1193</v>
      </c>
      <c r="H56" s="35">
        <v>30</v>
      </c>
      <c r="I56" s="41"/>
      <c r="J56" s="77"/>
      <c r="K56" s="77"/>
      <c r="L56" s="77"/>
      <c r="M56" s="74"/>
      <c r="N56" s="78"/>
      <c r="O56" s="41"/>
      <c r="P56" s="76"/>
      <c r="Q56" s="76"/>
      <c r="R56" s="76"/>
      <c r="Z56" s="39"/>
      <c r="AA56" s="39"/>
      <c r="AB56" s="39"/>
      <c r="AC56" s="39"/>
      <c r="AD56" s="39"/>
      <c r="AE56" s="39"/>
    </row>
    <row r="57" spans="2:31" ht="22.15" customHeight="1" x14ac:dyDescent="0.25">
      <c r="B57" s="38" t="s">
        <v>13</v>
      </c>
      <c r="C57" s="34">
        <f t="shared" si="5"/>
        <v>15120</v>
      </c>
      <c r="D57" s="35">
        <v>10748</v>
      </c>
      <c r="E57" s="35">
        <v>1677</v>
      </c>
      <c r="F57" s="35">
        <v>1551</v>
      </c>
      <c r="G57" s="35">
        <v>1108</v>
      </c>
      <c r="H57" s="35">
        <v>36</v>
      </c>
      <c r="I57" s="41"/>
      <c r="J57" s="76"/>
      <c r="K57" s="76"/>
      <c r="M57" s="76"/>
      <c r="N57" s="76"/>
      <c r="O57" s="76"/>
      <c r="P57" s="76"/>
      <c r="Q57" s="76"/>
      <c r="R57" s="76"/>
      <c r="Z57" s="39"/>
      <c r="AA57" s="39"/>
      <c r="AB57" s="39"/>
      <c r="AC57" s="39"/>
      <c r="AD57" s="39"/>
      <c r="AE57" s="39"/>
    </row>
    <row r="58" spans="2:31" ht="22.15" customHeight="1" x14ac:dyDescent="0.25">
      <c r="B58" s="38" t="s">
        <v>14</v>
      </c>
      <c r="C58" s="34">
        <f t="shared" si="5"/>
        <v>15359</v>
      </c>
      <c r="D58" s="35">
        <v>10864</v>
      </c>
      <c r="E58" s="35">
        <v>1796</v>
      </c>
      <c r="F58" s="35">
        <v>1540</v>
      </c>
      <c r="G58" s="35">
        <v>1134</v>
      </c>
      <c r="H58" s="35">
        <v>25</v>
      </c>
      <c r="I58" s="41"/>
      <c r="J58" s="76"/>
      <c r="M58" s="76"/>
      <c r="N58" s="76"/>
      <c r="O58" s="79"/>
      <c r="P58" s="36"/>
      <c r="Q58" s="76"/>
      <c r="R58" s="76"/>
    </row>
    <row r="59" spans="2:31" ht="22.15" customHeight="1" thickBot="1" x14ac:dyDescent="0.3">
      <c r="B59" s="38" t="s">
        <v>15</v>
      </c>
      <c r="C59" s="34">
        <f t="shared" si="5"/>
        <v>15945</v>
      </c>
      <c r="D59" s="35">
        <v>11169</v>
      </c>
      <c r="E59" s="35">
        <v>1883</v>
      </c>
      <c r="F59" s="35">
        <v>1598</v>
      </c>
      <c r="G59" s="35">
        <v>1263</v>
      </c>
      <c r="H59" s="35">
        <v>32</v>
      </c>
      <c r="I59" s="41"/>
      <c r="J59" s="76"/>
      <c r="K59" s="76"/>
      <c r="M59" s="76"/>
      <c r="N59" s="76"/>
      <c r="O59" s="79"/>
      <c r="P59" s="36"/>
      <c r="Q59" s="76"/>
      <c r="R59" s="76"/>
    </row>
    <row r="60" spans="2:31" ht="22.15" hidden="1" customHeight="1" x14ac:dyDescent="0.25">
      <c r="B60" s="38" t="s">
        <v>16</v>
      </c>
      <c r="C60" s="34">
        <f t="shared" si="5"/>
        <v>0</v>
      </c>
      <c r="D60" s="35"/>
      <c r="E60" s="35"/>
      <c r="F60" s="35"/>
      <c r="G60" s="35"/>
      <c r="H60" s="35"/>
      <c r="I60" s="41"/>
      <c r="J60" s="76"/>
      <c r="N60" s="76"/>
      <c r="O60" s="79"/>
      <c r="P60" s="36"/>
      <c r="Q60" s="76"/>
      <c r="R60" s="76"/>
    </row>
    <row r="61" spans="2:31" ht="22.15" hidden="1" customHeight="1" x14ac:dyDescent="0.25">
      <c r="B61" s="38" t="s">
        <v>17</v>
      </c>
      <c r="C61" s="34">
        <f t="shared" si="5"/>
        <v>0</v>
      </c>
      <c r="D61" s="43"/>
      <c r="E61" s="43"/>
      <c r="F61" s="43"/>
      <c r="G61" s="43"/>
      <c r="H61" s="43"/>
      <c r="I61" s="41"/>
      <c r="J61" s="76"/>
      <c r="N61" s="76"/>
      <c r="O61" s="79"/>
      <c r="P61" s="36"/>
      <c r="Q61" s="76"/>
      <c r="R61" s="76"/>
    </row>
    <row r="62" spans="2:31" ht="22.15" hidden="1" customHeight="1" x14ac:dyDescent="0.25">
      <c r="B62" s="38" t="s">
        <v>18</v>
      </c>
      <c r="C62" s="34">
        <f t="shared" si="5"/>
        <v>0</v>
      </c>
      <c r="D62" s="35"/>
      <c r="E62" s="35"/>
      <c r="F62" s="35"/>
      <c r="G62" s="35"/>
      <c r="H62" s="35"/>
      <c r="I62" s="41"/>
      <c r="J62" s="76"/>
      <c r="N62" s="76"/>
      <c r="O62" s="79"/>
      <c r="P62" s="36"/>
      <c r="Q62" s="76"/>
      <c r="R62" s="76"/>
    </row>
    <row r="63" spans="2:31" ht="22.15" hidden="1" customHeight="1" x14ac:dyDescent="0.25">
      <c r="B63" s="38" t="s">
        <v>19</v>
      </c>
      <c r="C63" s="34">
        <f t="shared" si="5"/>
        <v>0</v>
      </c>
      <c r="D63" s="35"/>
      <c r="E63" s="35"/>
      <c r="F63" s="35"/>
      <c r="G63" s="35"/>
      <c r="H63" s="35"/>
      <c r="I63" s="41"/>
      <c r="J63" s="76"/>
      <c r="N63" s="76"/>
      <c r="O63" s="79"/>
      <c r="P63" s="36"/>
      <c r="Q63" s="76"/>
      <c r="R63" s="76"/>
    </row>
    <row r="64" spans="2:31" ht="22.15" hidden="1" customHeight="1" x14ac:dyDescent="0.25">
      <c r="B64" s="38" t="s">
        <v>20</v>
      </c>
      <c r="C64" s="34">
        <f t="shared" si="5"/>
        <v>0</v>
      </c>
      <c r="D64" s="35"/>
      <c r="E64" s="35"/>
      <c r="F64" s="35"/>
      <c r="G64" s="35"/>
      <c r="H64" s="35"/>
      <c r="I64" s="41"/>
      <c r="J64" s="76"/>
      <c r="N64" s="76"/>
      <c r="O64" s="79"/>
      <c r="P64" s="36"/>
      <c r="Q64" s="76"/>
      <c r="R64" s="76"/>
    </row>
    <row r="65" spans="2:52" ht="22.15" hidden="1" customHeight="1" thickBot="1" x14ac:dyDescent="0.3">
      <c r="B65" s="38" t="s">
        <v>21</v>
      </c>
      <c r="C65" s="34">
        <f t="shared" si="5"/>
        <v>0</v>
      </c>
      <c r="D65" s="35"/>
      <c r="E65" s="35"/>
      <c r="F65" s="35"/>
      <c r="G65" s="35"/>
      <c r="H65" s="35"/>
      <c r="I65" s="41"/>
      <c r="J65" s="76"/>
      <c r="N65" s="76"/>
      <c r="O65" s="79"/>
      <c r="P65" s="36"/>
      <c r="Q65" s="76"/>
      <c r="R65" s="76"/>
    </row>
    <row r="66" spans="2:52" ht="22.15" customHeight="1" x14ac:dyDescent="0.25">
      <c r="B66" s="44" t="s">
        <v>3</v>
      </c>
      <c r="C66" s="45">
        <f t="shared" ref="C66:H66" si="6">SUM(C54:C65)</f>
        <v>88813</v>
      </c>
      <c r="D66" s="80">
        <f t="shared" si="6"/>
        <v>62882</v>
      </c>
      <c r="E66" s="80">
        <f t="shared" si="6"/>
        <v>9942</v>
      </c>
      <c r="F66" s="80">
        <f t="shared" si="6"/>
        <v>9110</v>
      </c>
      <c r="G66" s="80">
        <f t="shared" si="6"/>
        <v>6725</v>
      </c>
      <c r="H66" s="80">
        <f t="shared" si="6"/>
        <v>154</v>
      </c>
      <c r="I66" s="72"/>
      <c r="O66" s="81"/>
      <c r="P66" s="81"/>
      <c r="Q66" s="76"/>
      <c r="R66" s="76"/>
    </row>
    <row r="67" spans="2:52" ht="25.5" customHeight="1" thickBot="1" x14ac:dyDescent="0.3">
      <c r="B67" s="49" t="s">
        <v>22</v>
      </c>
      <c r="C67" s="51">
        <f t="shared" ref="C67:H67" si="7">C66/$C66</f>
        <v>1</v>
      </c>
      <c r="D67" s="51">
        <f t="shared" si="7"/>
        <v>0.70802697803249526</v>
      </c>
      <c r="E67" s="51">
        <f t="shared" si="7"/>
        <v>0.11194307139720537</v>
      </c>
      <c r="F67" s="51">
        <f t="shared" si="7"/>
        <v>0.10257507346897414</v>
      </c>
      <c r="G67" s="51">
        <f t="shared" si="7"/>
        <v>7.5720896715570918E-2</v>
      </c>
      <c r="H67" s="51">
        <f t="shared" si="7"/>
        <v>1.7339803857543377E-3</v>
      </c>
      <c r="I67" s="72"/>
      <c r="O67" s="1"/>
      <c r="P67" s="1"/>
      <c r="Q67" s="81"/>
      <c r="R67" s="1"/>
    </row>
    <row r="68" spans="2:52" ht="21.75" customHeight="1" x14ac:dyDescent="0.25">
      <c r="B68" s="19"/>
      <c r="C68" s="19"/>
      <c r="D68" s="19"/>
      <c r="E68" s="19"/>
      <c r="F68" s="19"/>
      <c r="G68" s="19"/>
      <c r="H68" s="19"/>
      <c r="I68" s="72"/>
      <c r="O68" s="1"/>
      <c r="P68" s="1"/>
      <c r="Q68" s="81"/>
      <c r="R68" s="1"/>
    </row>
    <row r="69" spans="2:52" ht="21.75" customHeight="1" x14ac:dyDescent="0.25">
      <c r="B69" s="19"/>
      <c r="C69" s="19"/>
      <c r="D69" s="19"/>
      <c r="E69" s="19"/>
      <c r="F69" s="19"/>
      <c r="G69" s="19"/>
      <c r="H69" s="19"/>
      <c r="I69" s="72"/>
      <c r="O69" s="1"/>
      <c r="P69" s="1"/>
      <c r="Q69" s="81"/>
      <c r="R69" s="1"/>
    </row>
    <row r="70" spans="2:52" ht="21.75" customHeight="1" x14ac:dyDescent="0.25">
      <c r="B70" s="19"/>
      <c r="C70" s="19"/>
      <c r="D70" s="19"/>
      <c r="E70" s="19"/>
      <c r="F70" s="19"/>
      <c r="G70" s="19"/>
      <c r="H70" s="19"/>
      <c r="I70" s="72"/>
      <c r="O70" s="1"/>
      <c r="P70" s="1"/>
      <c r="Q70" s="81"/>
      <c r="R70" s="1"/>
    </row>
    <row r="71" spans="2:52" ht="15" customHeight="1" x14ac:dyDescent="0.25">
      <c r="B71" s="82"/>
      <c r="C71" s="19"/>
      <c r="D71" s="19"/>
      <c r="E71" s="19"/>
      <c r="F71" s="19"/>
      <c r="G71" s="19"/>
      <c r="H71" s="19"/>
      <c r="I71" s="72"/>
      <c r="O71" s="1"/>
      <c r="P71" s="1"/>
      <c r="Q71" s="81"/>
      <c r="R71" s="1"/>
    </row>
    <row r="72" spans="2:52" ht="15" customHeight="1" x14ac:dyDescent="0.25">
      <c r="B72" s="82"/>
      <c r="C72" s="19"/>
      <c r="D72" s="19"/>
      <c r="E72" s="19"/>
      <c r="F72" s="19"/>
      <c r="G72" s="19"/>
      <c r="H72" s="19"/>
      <c r="I72" s="72"/>
      <c r="O72" s="1"/>
      <c r="P72" s="1"/>
      <c r="Q72" s="81"/>
      <c r="R72" s="1"/>
    </row>
    <row r="73" spans="2:52" ht="15" customHeight="1" x14ac:dyDescent="0.25">
      <c r="B73" s="82"/>
      <c r="C73" s="19"/>
      <c r="D73" s="19"/>
      <c r="E73" s="19"/>
      <c r="F73" s="19"/>
      <c r="G73" s="19"/>
      <c r="H73" s="19"/>
      <c r="I73" s="72"/>
      <c r="O73" s="1"/>
      <c r="P73" s="1"/>
      <c r="Q73" s="81"/>
      <c r="R73" s="1"/>
    </row>
    <row r="74" spans="2:52" ht="15" customHeight="1" x14ac:dyDescent="0.25">
      <c r="B74" s="82"/>
      <c r="C74" s="19"/>
      <c r="D74" s="19"/>
      <c r="E74" s="19"/>
      <c r="F74" s="19"/>
      <c r="G74" s="19"/>
      <c r="H74" s="19"/>
      <c r="I74" s="72"/>
      <c r="O74" s="1"/>
      <c r="P74" s="1"/>
      <c r="Q74" s="81"/>
      <c r="R74" s="1"/>
    </row>
    <row r="75" spans="2:52" ht="15.75" x14ac:dyDescent="0.25">
      <c r="B75" s="55"/>
      <c r="C75" s="65"/>
      <c r="D75" s="65"/>
      <c r="E75" s="65"/>
      <c r="F75" s="65"/>
      <c r="G75" s="65"/>
      <c r="H75" s="1"/>
      <c r="I75" s="19"/>
      <c r="J75" s="65"/>
      <c r="K75" s="65"/>
      <c r="L75" s="65"/>
      <c r="M75" s="83"/>
      <c r="N75" s="83"/>
      <c r="O75" s="83"/>
      <c r="P75" s="83"/>
      <c r="Q75" s="83"/>
      <c r="R75" s="19"/>
    </row>
    <row r="76" spans="2:52" ht="18" x14ac:dyDescent="0.2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1"/>
    </row>
    <row r="77" spans="2:52" ht="31.5" customHeight="1" x14ac:dyDescent="0.25">
      <c r="B77" s="85" t="s">
        <v>2</v>
      </c>
      <c r="C77" s="86" t="s">
        <v>3</v>
      </c>
      <c r="D77" s="87" t="s">
        <v>41</v>
      </c>
      <c r="E77" s="88"/>
      <c r="F77" s="89"/>
      <c r="G77" s="90" t="s">
        <v>3</v>
      </c>
      <c r="H77" s="87" t="s">
        <v>42</v>
      </c>
      <c r="I77" s="88"/>
      <c r="J77" s="89"/>
      <c r="K77" s="86" t="s">
        <v>3</v>
      </c>
      <c r="L77" s="91" t="s">
        <v>43</v>
      </c>
      <c r="M77" s="92"/>
      <c r="N77" s="93"/>
      <c r="O77" s="86" t="s">
        <v>3</v>
      </c>
      <c r="P77" s="91" t="s">
        <v>44</v>
      </c>
      <c r="Q77" s="92"/>
      <c r="R77" s="92"/>
    </row>
    <row r="78" spans="2:52" ht="32.25" customHeight="1" x14ac:dyDescent="0.25">
      <c r="B78" s="94"/>
      <c r="C78" s="95"/>
      <c r="D78" s="96" t="s">
        <v>45</v>
      </c>
      <c r="E78" s="96" t="s">
        <v>46</v>
      </c>
      <c r="F78" s="97" t="s">
        <v>34</v>
      </c>
      <c r="G78" s="98"/>
      <c r="H78" s="96" t="s">
        <v>45</v>
      </c>
      <c r="I78" s="96" t="s">
        <v>46</v>
      </c>
      <c r="J78" s="97" t="s">
        <v>34</v>
      </c>
      <c r="K78" s="95"/>
      <c r="L78" s="96" t="s">
        <v>45</v>
      </c>
      <c r="M78" s="96" t="s">
        <v>46</v>
      </c>
      <c r="N78" s="99" t="s">
        <v>34</v>
      </c>
      <c r="O78" s="95"/>
      <c r="P78" s="96" t="s">
        <v>45</v>
      </c>
      <c r="Q78" s="96" t="s">
        <v>46</v>
      </c>
      <c r="R78" s="99" t="s">
        <v>34</v>
      </c>
    </row>
    <row r="79" spans="2:52" ht="22.15" customHeight="1" x14ac:dyDescent="0.25">
      <c r="B79" s="42" t="s">
        <v>10</v>
      </c>
      <c r="C79" s="100">
        <f>SUM(D79:F79)</f>
        <v>133</v>
      </c>
      <c r="D79" s="43">
        <v>55</v>
      </c>
      <c r="E79" s="43">
        <v>31</v>
      </c>
      <c r="F79" s="43">
        <v>47</v>
      </c>
      <c r="G79" s="100">
        <f>SUM(H79:J79)</f>
        <v>972</v>
      </c>
      <c r="H79" s="43">
        <v>595</v>
      </c>
      <c r="I79" s="43">
        <v>370</v>
      </c>
      <c r="J79" s="43">
        <v>7</v>
      </c>
      <c r="K79" s="100">
        <f>SUM(L79:N79)</f>
        <v>9</v>
      </c>
      <c r="L79" s="43">
        <v>1</v>
      </c>
      <c r="M79" s="43">
        <v>8</v>
      </c>
      <c r="N79" s="43">
        <v>0</v>
      </c>
      <c r="O79" s="100">
        <f>SUM(P79:R79)</f>
        <v>41</v>
      </c>
      <c r="P79" s="43">
        <v>14</v>
      </c>
      <c r="Q79" s="43">
        <v>27</v>
      </c>
      <c r="R79" s="43">
        <v>0</v>
      </c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</row>
    <row r="80" spans="2:52" ht="22.15" customHeight="1" x14ac:dyDescent="0.25">
      <c r="B80" s="42" t="s">
        <v>11</v>
      </c>
      <c r="C80" s="100">
        <f>SUM(D80:F80)</f>
        <v>140</v>
      </c>
      <c r="D80" s="43">
        <v>59</v>
      </c>
      <c r="E80" s="43">
        <v>22</v>
      </c>
      <c r="F80" s="43">
        <v>59</v>
      </c>
      <c r="G80" s="100">
        <f>SUM(H80:J80)</f>
        <v>996</v>
      </c>
      <c r="H80" s="43">
        <v>670</v>
      </c>
      <c r="I80" s="43">
        <v>319</v>
      </c>
      <c r="J80" s="43">
        <v>7</v>
      </c>
      <c r="K80" s="100">
        <f>SUM(L80:N80)</f>
        <v>21</v>
      </c>
      <c r="L80" s="43">
        <v>6</v>
      </c>
      <c r="M80" s="43">
        <v>15</v>
      </c>
      <c r="N80" s="43">
        <v>0</v>
      </c>
      <c r="O80" s="100">
        <f>SUM(P80:R80)</f>
        <v>31</v>
      </c>
      <c r="P80" s="43">
        <v>12</v>
      </c>
      <c r="Q80" s="43">
        <v>19</v>
      </c>
      <c r="R80" s="43">
        <v>0</v>
      </c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</row>
    <row r="81" spans="2:51" ht="22.15" customHeight="1" x14ac:dyDescent="0.25">
      <c r="B81" s="42" t="s">
        <v>12</v>
      </c>
      <c r="C81" s="100">
        <f>SUM(D81:F81)</f>
        <v>216</v>
      </c>
      <c r="D81" s="43">
        <v>117</v>
      </c>
      <c r="E81" s="43">
        <v>36</v>
      </c>
      <c r="F81" s="43">
        <v>63</v>
      </c>
      <c r="G81" s="100">
        <f>SUM(H81:J81)</f>
        <v>1069</v>
      </c>
      <c r="H81" s="43">
        <v>649</v>
      </c>
      <c r="I81" s="43">
        <v>413</v>
      </c>
      <c r="J81" s="43">
        <v>7</v>
      </c>
      <c r="K81" s="100">
        <f>SUM(L81:N81)</f>
        <v>8</v>
      </c>
      <c r="L81" s="43">
        <v>4</v>
      </c>
      <c r="M81" s="43">
        <v>4</v>
      </c>
      <c r="N81" s="43">
        <v>0</v>
      </c>
      <c r="O81" s="100">
        <f>SUM(P81:R81)</f>
        <v>37</v>
      </c>
      <c r="P81" s="43">
        <v>15</v>
      </c>
      <c r="Q81" s="43">
        <v>21</v>
      </c>
      <c r="R81" s="43">
        <v>1</v>
      </c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</row>
    <row r="82" spans="2:51" ht="22.15" customHeight="1" x14ac:dyDescent="0.25">
      <c r="B82" s="42" t="s">
        <v>13</v>
      </c>
      <c r="C82" s="100">
        <f>SUM(D82:F82)</f>
        <v>159</v>
      </c>
      <c r="D82" s="43">
        <v>88</v>
      </c>
      <c r="E82" s="43">
        <v>30</v>
      </c>
      <c r="F82" s="43">
        <v>41</v>
      </c>
      <c r="G82" s="100">
        <f>SUM(H82:J82)</f>
        <v>1138</v>
      </c>
      <c r="H82" s="43">
        <v>720</v>
      </c>
      <c r="I82" s="43">
        <v>406</v>
      </c>
      <c r="J82" s="43">
        <v>12</v>
      </c>
      <c r="K82" s="100">
        <f>SUM(L82:N82)</f>
        <v>20</v>
      </c>
      <c r="L82" s="43">
        <v>13</v>
      </c>
      <c r="M82" s="43">
        <v>7</v>
      </c>
      <c r="N82" s="43">
        <v>0</v>
      </c>
      <c r="O82" s="100">
        <f>SUM(P82:R82)</f>
        <v>74</v>
      </c>
      <c r="P82" s="43">
        <v>36</v>
      </c>
      <c r="Q82" s="43">
        <v>38</v>
      </c>
      <c r="R82" s="43">
        <v>0</v>
      </c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</row>
    <row r="83" spans="2:51" ht="22.15" customHeight="1" x14ac:dyDescent="0.25">
      <c r="B83" s="42" t="s">
        <v>14</v>
      </c>
      <c r="C83" s="100">
        <f>SUM(D83:F83)</f>
        <v>196</v>
      </c>
      <c r="D83" s="43">
        <v>82</v>
      </c>
      <c r="E83" s="43">
        <v>36</v>
      </c>
      <c r="F83" s="43">
        <v>78</v>
      </c>
      <c r="G83" s="100">
        <f>SUM(H83:J83)</f>
        <v>1131</v>
      </c>
      <c r="H83" s="43">
        <v>663</v>
      </c>
      <c r="I83" s="43">
        <v>459</v>
      </c>
      <c r="J83" s="43">
        <v>9</v>
      </c>
      <c r="K83" s="100">
        <f>SUM(L83:N83)</f>
        <v>26</v>
      </c>
      <c r="L83" s="43">
        <v>20</v>
      </c>
      <c r="M83" s="43">
        <v>6</v>
      </c>
      <c r="N83" s="43">
        <v>0</v>
      </c>
      <c r="O83" s="100">
        <f>SUM(P83:R83)</f>
        <v>60</v>
      </c>
      <c r="P83" s="43">
        <v>37</v>
      </c>
      <c r="Q83" s="43">
        <v>23</v>
      </c>
      <c r="R83" s="43">
        <v>0</v>
      </c>
    </row>
    <row r="84" spans="2:51" ht="22.15" customHeight="1" thickBot="1" x14ac:dyDescent="0.3">
      <c r="B84" s="42" t="s">
        <v>15</v>
      </c>
      <c r="C84" s="100">
        <f t="shared" ref="C84:C89" si="8">SUM(D84:F84)</f>
        <v>252</v>
      </c>
      <c r="D84" s="43">
        <v>118</v>
      </c>
      <c r="E84" s="43">
        <v>24</v>
      </c>
      <c r="F84" s="43">
        <v>110</v>
      </c>
      <c r="G84" s="100">
        <f t="shared" ref="G84:G89" si="9">SUM(H84:J84)</f>
        <v>1165</v>
      </c>
      <c r="H84" s="43">
        <v>785</v>
      </c>
      <c r="I84" s="43">
        <v>370</v>
      </c>
      <c r="J84" s="43">
        <v>10</v>
      </c>
      <c r="K84" s="100">
        <f t="shared" ref="K84:K89" si="10">SUM(L84:N84)</f>
        <v>5</v>
      </c>
      <c r="L84" s="43">
        <v>3</v>
      </c>
      <c r="M84" s="43">
        <v>2</v>
      </c>
      <c r="N84" s="43">
        <v>0</v>
      </c>
      <c r="O84" s="100">
        <f t="shared" ref="O84:O89" si="11">SUM(P84:R84)</f>
        <v>77</v>
      </c>
      <c r="P84" s="43">
        <v>39</v>
      </c>
      <c r="Q84" s="43">
        <v>35</v>
      </c>
      <c r="R84" s="43">
        <v>3</v>
      </c>
    </row>
    <row r="85" spans="2:51" ht="22.15" hidden="1" customHeight="1" x14ac:dyDescent="0.25">
      <c r="B85" s="42" t="s">
        <v>16</v>
      </c>
      <c r="C85" s="100">
        <f t="shared" si="8"/>
        <v>0</v>
      </c>
      <c r="D85" s="43"/>
      <c r="E85" s="43"/>
      <c r="F85" s="43"/>
      <c r="G85" s="100">
        <f t="shared" si="9"/>
        <v>0</v>
      </c>
      <c r="H85" s="43"/>
      <c r="I85" s="43"/>
      <c r="J85" s="43"/>
      <c r="K85" s="100">
        <f t="shared" si="10"/>
        <v>0</v>
      </c>
      <c r="L85" s="43"/>
      <c r="M85" s="43"/>
      <c r="N85" s="43"/>
      <c r="O85" s="100">
        <f t="shared" si="11"/>
        <v>0</v>
      </c>
      <c r="P85" s="43"/>
      <c r="Q85" s="43"/>
      <c r="R85" s="43"/>
    </row>
    <row r="86" spans="2:51" ht="22.15" hidden="1" customHeight="1" x14ac:dyDescent="0.25">
      <c r="B86" s="42" t="s">
        <v>17</v>
      </c>
      <c r="C86" s="100">
        <f t="shared" si="8"/>
        <v>0</v>
      </c>
      <c r="D86" s="43"/>
      <c r="E86" s="43"/>
      <c r="F86" s="43"/>
      <c r="G86" s="100">
        <f t="shared" si="9"/>
        <v>0</v>
      </c>
      <c r="H86" s="43"/>
      <c r="I86" s="43"/>
      <c r="J86" s="43"/>
      <c r="K86" s="100">
        <f t="shared" si="10"/>
        <v>0</v>
      </c>
      <c r="L86" s="43"/>
      <c r="M86" s="43"/>
      <c r="N86" s="43"/>
      <c r="O86" s="100">
        <f t="shared" si="11"/>
        <v>0</v>
      </c>
      <c r="P86" s="43"/>
      <c r="Q86" s="43"/>
      <c r="R86" s="43"/>
    </row>
    <row r="87" spans="2:51" ht="22.15" hidden="1" customHeight="1" x14ac:dyDescent="0.25">
      <c r="B87" s="42" t="s">
        <v>18</v>
      </c>
      <c r="C87" s="100">
        <f t="shared" si="8"/>
        <v>0</v>
      </c>
      <c r="D87" s="43"/>
      <c r="E87" s="43"/>
      <c r="F87" s="43"/>
      <c r="G87" s="100">
        <f t="shared" si="9"/>
        <v>0</v>
      </c>
      <c r="H87" s="43"/>
      <c r="I87" s="43"/>
      <c r="J87" s="43"/>
      <c r="K87" s="100">
        <f t="shared" si="10"/>
        <v>0</v>
      </c>
      <c r="L87" s="43"/>
      <c r="M87" s="43"/>
      <c r="N87" s="43"/>
      <c r="O87" s="100">
        <f t="shared" si="11"/>
        <v>0</v>
      </c>
      <c r="P87" s="43"/>
      <c r="Q87" s="43"/>
      <c r="R87" s="43"/>
    </row>
    <row r="88" spans="2:51" ht="22.15" hidden="1" customHeight="1" x14ac:dyDescent="0.25">
      <c r="B88" s="42" t="s">
        <v>19</v>
      </c>
      <c r="C88" s="100">
        <f t="shared" si="8"/>
        <v>0</v>
      </c>
      <c r="D88" s="43"/>
      <c r="E88" s="43"/>
      <c r="F88" s="43"/>
      <c r="G88" s="100">
        <f t="shared" si="9"/>
        <v>0</v>
      </c>
      <c r="H88" s="43"/>
      <c r="I88" s="43"/>
      <c r="J88" s="43"/>
      <c r="K88" s="100">
        <f t="shared" si="10"/>
        <v>0</v>
      </c>
      <c r="L88" s="43"/>
      <c r="M88" s="43"/>
      <c r="N88" s="43"/>
      <c r="O88" s="100">
        <f t="shared" si="11"/>
        <v>0</v>
      </c>
      <c r="P88" s="43"/>
      <c r="Q88" s="43"/>
      <c r="R88" s="43"/>
    </row>
    <row r="89" spans="2:51" ht="22.15" hidden="1" customHeight="1" x14ac:dyDescent="0.25">
      <c r="B89" s="42" t="s">
        <v>20</v>
      </c>
      <c r="C89" s="100">
        <f t="shared" si="8"/>
        <v>0</v>
      </c>
      <c r="D89" s="43"/>
      <c r="E89" s="43"/>
      <c r="F89" s="43"/>
      <c r="G89" s="100">
        <f t="shared" si="9"/>
        <v>0</v>
      </c>
      <c r="H89" s="43"/>
      <c r="I89" s="43"/>
      <c r="J89" s="43"/>
      <c r="K89" s="100">
        <f t="shared" si="10"/>
        <v>0</v>
      </c>
      <c r="L89" s="43"/>
      <c r="M89" s="43"/>
      <c r="N89" s="43"/>
      <c r="O89" s="100">
        <f t="shared" si="11"/>
        <v>0</v>
      </c>
      <c r="P89" s="43"/>
      <c r="Q89" s="43"/>
      <c r="R89" s="43"/>
    </row>
    <row r="90" spans="2:51" ht="22.15" hidden="1" customHeight="1" thickBot="1" x14ac:dyDescent="0.3">
      <c r="B90" s="101" t="s">
        <v>21</v>
      </c>
      <c r="C90" s="102">
        <f>SUM(D90:F90)</f>
        <v>0</v>
      </c>
      <c r="D90" s="103"/>
      <c r="E90" s="103"/>
      <c r="F90" s="103"/>
      <c r="G90" s="102">
        <f>SUM(H90:J90)</f>
        <v>0</v>
      </c>
      <c r="H90" s="103"/>
      <c r="I90" s="103"/>
      <c r="J90" s="103"/>
      <c r="K90" s="102">
        <f>SUM(L90:N90)</f>
        <v>0</v>
      </c>
      <c r="L90" s="103"/>
      <c r="M90" s="103"/>
      <c r="N90" s="103"/>
      <c r="O90" s="102">
        <f>SUM(P90:R90)</f>
        <v>0</v>
      </c>
      <c r="P90" s="103"/>
      <c r="Q90" s="103"/>
      <c r="R90" s="103"/>
    </row>
    <row r="91" spans="2:51" ht="22.15" customHeight="1" x14ac:dyDescent="0.25">
      <c r="B91" s="104" t="s">
        <v>3</v>
      </c>
      <c r="C91" s="105">
        <f>SUM(C79:C90)</f>
        <v>1096</v>
      </c>
      <c r="D91" s="106">
        <f t="shared" ref="D91:R91" si="12">SUM(D79:D90)</f>
        <v>519</v>
      </c>
      <c r="E91" s="106">
        <f t="shared" si="12"/>
        <v>179</v>
      </c>
      <c r="F91" s="106">
        <f t="shared" si="12"/>
        <v>398</v>
      </c>
      <c r="G91" s="105">
        <f t="shared" si="12"/>
        <v>6471</v>
      </c>
      <c r="H91" s="106">
        <f t="shared" si="12"/>
        <v>4082</v>
      </c>
      <c r="I91" s="106">
        <f t="shared" si="12"/>
        <v>2337</v>
      </c>
      <c r="J91" s="106">
        <f t="shared" si="12"/>
        <v>52</v>
      </c>
      <c r="K91" s="105">
        <f t="shared" si="12"/>
        <v>89</v>
      </c>
      <c r="L91" s="106">
        <f t="shared" si="12"/>
        <v>47</v>
      </c>
      <c r="M91" s="106">
        <f t="shared" si="12"/>
        <v>42</v>
      </c>
      <c r="N91" s="106">
        <f t="shared" si="12"/>
        <v>0</v>
      </c>
      <c r="O91" s="105">
        <f t="shared" si="12"/>
        <v>320</v>
      </c>
      <c r="P91" s="106">
        <f t="shared" si="12"/>
        <v>153</v>
      </c>
      <c r="Q91" s="106">
        <f t="shared" si="12"/>
        <v>163</v>
      </c>
      <c r="R91" s="106">
        <f t="shared" si="12"/>
        <v>4</v>
      </c>
    </row>
    <row r="92" spans="2:51" ht="25.5" customHeight="1" thickBot="1" x14ac:dyDescent="0.3">
      <c r="B92" s="49" t="s">
        <v>22</v>
      </c>
      <c r="C92" s="50">
        <f>SUM(D92:F92)</f>
        <v>1</v>
      </c>
      <c r="D92" s="50">
        <f>D91/$C$91</f>
        <v>0.47354014598540145</v>
      </c>
      <c r="E92" s="50">
        <f t="shared" ref="E92:F92" si="13">E91/$C$91</f>
        <v>0.16332116788321169</v>
      </c>
      <c r="F92" s="50">
        <f t="shared" si="13"/>
        <v>0.36313868613138683</v>
      </c>
      <c r="G92" s="50">
        <f>SUM(H92:J92)</f>
        <v>1</v>
      </c>
      <c r="H92" s="50">
        <f>H91/$G$91</f>
        <v>0.63081440271982692</v>
      </c>
      <c r="I92" s="50">
        <f t="shared" ref="I92:J92" si="14">I91/$G$91</f>
        <v>0.36114974501622626</v>
      </c>
      <c r="J92" s="50">
        <f t="shared" si="14"/>
        <v>8.0358522639468397E-3</v>
      </c>
      <c r="K92" s="50">
        <f>SUM(L92:N92)</f>
        <v>1</v>
      </c>
      <c r="L92" s="50">
        <f>L91/$K$91</f>
        <v>0.5280898876404494</v>
      </c>
      <c r="M92" s="50">
        <f t="shared" ref="M92:N92" si="15">M91/$K$91</f>
        <v>0.47191011235955055</v>
      </c>
      <c r="N92" s="50">
        <f t="shared" si="15"/>
        <v>0</v>
      </c>
      <c r="O92" s="50">
        <f>SUM(P92:R92)</f>
        <v>1</v>
      </c>
      <c r="P92" s="50">
        <f>P91/$O$91</f>
        <v>0.47812500000000002</v>
      </c>
      <c r="Q92" s="50">
        <f t="shared" ref="Q92:R92" si="16">Q91/$O$91</f>
        <v>0.50937500000000002</v>
      </c>
      <c r="R92" s="50">
        <f t="shared" si="16"/>
        <v>1.2500000000000001E-2</v>
      </c>
    </row>
    <row r="93" spans="2:51" ht="21" customHeight="1" x14ac:dyDescent="0.25">
      <c r="B93" s="19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</row>
    <row r="94" spans="2:51" ht="21" customHeight="1" x14ac:dyDescent="0.25">
      <c r="B94" s="1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</row>
    <row r="95" spans="2:51" ht="21" customHeight="1" x14ac:dyDescent="0.25">
      <c r="B95" s="1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</row>
    <row r="96" spans="2:51" ht="21" customHeight="1" x14ac:dyDescent="0.25">
      <c r="B96" s="1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</row>
    <row r="97" spans="2:37" ht="21" customHeight="1" x14ac:dyDescent="0.25">
      <c r="B97" s="1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</row>
    <row r="98" spans="2:37" ht="24" customHeight="1" x14ac:dyDescent="0.25">
      <c r="B98" s="19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</row>
    <row r="99" spans="2:37" ht="18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2:37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2:37" ht="15.75" customHeight="1" x14ac:dyDescent="0.25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1"/>
    </row>
    <row r="102" spans="2:37" ht="1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37" ht="33" customHeight="1" x14ac:dyDescent="0.25">
      <c r="B103" s="57" t="s">
        <v>47</v>
      </c>
      <c r="C103" s="24" t="s">
        <v>3</v>
      </c>
      <c r="D103" s="108" t="s">
        <v>27</v>
      </c>
      <c r="E103" s="109" t="s">
        <v>28</v>
      </c>
      <c r="F103" s="109" t="s">
        <v>29</v>
      </c>
      <c r="G103" s="110" t="s">
        <v>30</v>
      </c>
      <c r="H103" s="109" t="s">
        <v>31</v>
      </c>
      <c r="I103" s="109" t="s">
        <v>32</v>
      </c>
      <c r="J103" s="109" t="s">
        <v>33</v>
      </c>
      <c r="K103" s="111" t="s">
        <v>34</v>
      </c>
      <c r="L103" s="1"/>
      <c r="M103" s="112"/>
      <c r="N103" s="113" t="s">
        <v>23</v>
      </c>
      <c r="O103" s="113" t="s">
        <v>24</v>
      </c>
      <c r="P103" s="113" t="s">
        <v>25</v>
      </c>
      <c r="Q103" s="113" t="s">
        <v>35</v>
      </c>
      <c r="R103" s="112"/>
    </row>
    <row r="104" spans="2:37" ht="24" customHeight="1" x14ac:dyDescent="0.25">
      <c r="B104" s="38" t="s">
        <v>6</v>
      </c>
      <c r="C104" s="34">
        <f>SUM(D104:K104)</f>
        <v>359</v>
      </c>
      <c r="D104" s="35">
        <v>37</v>
      </c>
      <c r="E104" s="35">
        <v>35</v>
      </c>
      <c r="F104" s="35">
        <v>26</v>
      </c>
      <c r="G104" s="35">
        <v>16</v>
      </c>
      <c r="H104" s="35">
        <v>40</v>
      </c>
      <c r="I104" s="35">
        <v>48</v>
      </c>
      <c r="J104" s="61">
        <v>32</v>
      </c>
      <c r="K104" s="35">
        <v>125</v>
      </c>
      <c r="L104" s="1"/>
      <c r="M104" s="112" t="s">
        <v>48</v>
      </c>
      <c r="N104" s="114">
        <f>SUM(D104:E104)</f>
        <v>72</v>
      </c>
      <c r="O104" s="114">
        <f>+F104</f>
        <v>26</v>
      </c>
      <c r="P104" s="114">
        <f>SUM(G104:J104)</f>
        <v>136</v>
      </c>
      <c r="Q104" s="114">
        <f>+K104</f>
        <v>125</v>
      </c>
      <c r="R104" s="112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2:37" ht="24" customHeight="1" x14ac:dyDescent="0.25">
      <c r="B105" s="38" t="s">
        <v>7</v>
      </c>
      <c r="C105" s="34">
        <f t="shared" ref="C105:C106" si="17">SUM(D105:K105)</f>
        <v>39459</v>
      </c>
      <c r="D105" s="35">
        <v>3611</v>
      </c>
      <c r="E105" s="35">
        <v>5441</v>
      </c>
      <c r="F105" s="35">
        <v>4605</v>
      </c>
      <c r="G105" s="35">
        <v>3275</v>
      </c>
      <c r="H105" s="35">
        <v>7427</v>
      </c>
      <c r="I105" s="35">
        <v>6748</v>
      </c>
      <c r="J105" s="35">
        <v>4629</v>
      </c>
      <c r="K105" s="35">
        <v>3723</v>
      </c>
      <c r="L105" s="1"/>
      <c r="M105" s="112" t="s">
        <v>7</v>
      </c>
      <c r="N105" s="114">
        <f>SUM(D105:E105)</f>
        <v>9052</v>
      </c>
      <c r="O105" s="114">
        <f>+F105</f>
        <v>4605</v>
      </c>
      <c r="P105" s="114">
        <f>SUM(G105:J105)</f>
        <v>22079</v>
      </c>
      <c r="Q105" s="114">
        <f>+K105</f>
        <v>3723</v>
      </c>
      <c r="R105" s="112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2:37" ht="24" customHeight="1" x14ac:dyDescent="0.25">
      <c r="B106" s="38" t="s">
        <v>8</v>
      </c>
      <c r="C106" s="34">
        <f t="shared" si="17"/>
        <v>33198</v>
      </c>
      <c r="D106" s="35">
        <v>1463</v>
      </c>
      <c r="E106" s="35">
        <v>2997</v>
      </c>
      <c r="F106" s="35">
        <v>3849</v>
      </c>
      <c r="G106" s="35">
        <v>5679</v>
      </c>
      <c r="H106" s="35">
        <v>8164</v>
      </c>
      <c r="I106" s="35">
        <v>5636</v>
      </c>
      <c r="J106" s="35">
        <v>3093</v>
      </c>
      <c r="K106" s="35">
        <v>2317</v>
      </c>
      <c r="L106" s="1"/>
      <c r="M106" s="112" t="s">
        <v>8</v>
      </c>
      <c r="N106" s="114">
        <f>SUM(D106:E106)</f>
        <v>4460</v>
      </c>
      <c r="O106" s="114">
        <f>+F106</f>
        <v>3849</v>
      </c>
      <c r="P106" s="114">
        <f>SUM(G106:J106)</f>
        <v>22572</v>
      </c>
      <c r="Q106" s="114">
        <f>+K106</f>
        <v>2317</v>
      </c>
      <c r="R106" s="112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2:37" ht="24" customHeight="1" thickBot="1" x14ac:dyDescent="0.3">
      <c r="B107" s="101" t="s">
        <v>9</v>
      </c>
      <c r="C107" s="102">
        <f>SUM(D107:K107)</f>
        <v>15797</v>
      </c>
      <c r="D107" s="103">
        <v>545</v>
      </c>
      <c r="E107" s="103">
        <v>2400</v>
      </c>
      <c r="F107" s="103">
        <v>7212</v>
      </c>
      <c r="G107" s="103">
        <v>2678</v>
      </c>
      <c r="H107" s="103">
        <v>1613</v>
      </c>
      <c r="I107" s="103">
        <v>830</v>
      </c>
      <c r="J107" s="103">
        <v>403</v>
      </c>
      <c r="K107" s="103">
        <v>116</v>
      </c>
      <c r="L107" s="1"/>
      <c r="M107" s="112" t="s">
        <v>9</v>
      </c>
      <c r="N107" s="114">
        <f>SUM(D107:E107)</f>
        <v>2945</v>
      </c>
      <c r="O107" s="114">
        <f>+F107</f>
        <v>7212</v>
      </c>
      <c r="P107" s="114">
        <f>SUM(G107:J107)</f>
        <v>5524</v>
      </c>
      <c r="Q107" s="114">
        <f>+K107</f>
        <v>116</v>
      </c>
      <c r="R107" s="112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2:37" ht="25.5" customHeight="1" x14ac:dyDescent="0.25">
      <c r="B108" s="115" t="s">
        <v>3</v>
      </c>
      <c r="C108" s="116">
        <f t="shared" ref="C108:K108" si="18">SUM(C104:C107)</f>
        <v>88813</v>
      </c>
      <c r="D108" s="117">
        <f t="shared" si="18"/>
        <v>5656</v>
      </c>
      <c r="E108" s="117">
        <f t="shared" si="18"/>
        <v>10873</v>
      </c>
      <c r="F108" s="117">
        <f t="shared" si="18"/>
        <v>15692</v>
      </c>
      <c r="G108" s="117">
        <f t="shared" si="18"/>
        <v>11648</v>
      </c>
      <c r="H108" s="117">
        <f t="shared" si="18"/>
        <v>17244</v>
      </c>
      <c r="I108" s="117">
        <f t="shared" si="18"/>
        <v>13262</v>
      </c>
      <c r="J108" s="117">
        <f t="shared" si="18"/>
        <v>8157</v>
      </c>
      <c r="K108" s="117">
        <f t="shared" si="18"/>
        <v>6281</v>
      </c>
      <c r="L108" s="1"/>
      <c r="M108" s="118"/>
      <c r="N108" s="114">
        <f>SUM(N104:N107)</f>
        <v>16529</v>
      </c>
      <c r="O108" s="114">
        <f t="shared" ref="O108:Q108" si="19">SUM(O104:O107)</f>
        <v>15692</v>
      </c>
      <c r="P108" s="114">
        <f t="shared" si="19"/>
        <v>50311</v>
      </c>
      <c r="Q108" s="114">
        <f t="shared" si="19"/>
        <v>6281</v>
      </c>
      <c r="R108" s="112"/>
    </row>
    <row r="109" spans="2:37" ht="25.5" customHeight="1" thickBot="1" x14ac:dyDescent="0.3">
      <c r="B109" s="49" t="s">
        <v>22</v>
      </c>
      <c r="C109" s="51">
        <f t="shared" ref="C109:F109" si="20">C108/$C108</f>
        <v>1</v>
      </c>
      <c r="D109" s="51">
        <f t="shared" si="20"/>
        <v>6.3684370531341128E-2</v>
      </c>
      <c r="E109" s="51">
        <f t="shared" si="20"/>
        <v>0.12242577100199295</v>
      </c>
      <c r="F109" s="51">
        <f t="shared" si="20"/>
        <v>0.17668584554063033</v>
      </c>
      <c r="G109" s="51">
        <f>G108/$C108</f>
        <v>0.13115197099523718</v>
      </c>
      <c r="H109" s="51">
        <f>H108/$C108</f>
        <v>0.19416076475290781</v>
      </c>
      <c r="I109" s="51">
        <f>I108/$C108</f>
        <v>0.14932498620697421</v>
      </c>
      <c r="J109" s="51">
        <f>J108/$C108</f>
        <v>9.1844662380507355E-2</v>
      </c>
      <c r="K109" s="51">
        <f>K108/$C108</f>
        <v>7.0721628590409064E-2</v>
      </c>
      <c r="L109" s="17"/>
      <c r="M109" s="118"/>
      <c r="N109" s="118"/>
      <c r="O109" s="118"/>
      <c r="P109" s="118"/>
      <c r="Q109" s="118"/>
      <c r="R109" s="119"/>
    </row>
    <row r="110" spans="2:37" x14ac:dyDescent="0.25">
      <c r="B110" s="1"/>
      <c r="C110" s="1"/>
      <c r="D110" s="21"/>
      <c r="E110" s="1"/>
      <c r="F110" s="1"/>
      <c r="G110" s="1"/>
      <c r="H110" s="1"/>
      <c r="I110" s="1"/>
      <c r="J110" s="1"/>
      <c r="K110" s="1"/>
      <c r="L110" s="1"/>
      <c r="R110" s="56"/>
    </row>
    <row r="111" spans="2:37" ht="21" customHeight="1" x14ac:dyDescent="0.25">
      <c r="B111" s="19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N111" s="19"/>
      <c r="O111" s="107"/>
      <c r="P111" s="107"/>
      <c r="Q111" s="107"/>
      <c r="R111" s="64"/>
    </row>
    <row r="112" spans="2:37" ht="30" customHeight="1" x14ac:dyDescent="0.25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120"/>
      <c r="N112" s="55"/>
      <c r="O112" s="55"/>
      <c r="P112" s="55"/>
      <c r="Q112" s="55"/>
      <c r="R112" s="121"/>
    </row>
    <row r="113" spans="2:39" ht="1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7"/>
      <c r="M113" s="17"/>
      <c r="N113" s="1"/>
      <c r="O113" s="1"/>
      <c r="P113" s="1"/>
      <c r="Q113" s="1"/>
      <c r="R113" s="17"/>
    </row>
    <row r="114" spans="2:39" ht="75" customHeight="1" x14ac:dyDescent="0.25">
      <c r="B114" s="57" t="s">
        <v>49</v>
      </c>
      <c r="C114" s="122" t="s">
        <v>3</v>
      </c>
      <c r="D114" s="57" t="s">
        <v>50</v>
      </c>
      <c r="E114" s="57" t="s">
        <v>51</v>
      </c>
      <c r="F114" s="57" t="s">
        <v>52</v>
      </c>
      <c r="G114" s="57" t="s">
        <v>53</v>
      </c>
      <c r="H114" s="123" t="s">
        <v>54</v>
      </c>
      <c r="I114" s="57" t="s">
        <v>55</v>
      </c>
      <c r="J114" s="57" t="s">
        <v>56</v>
      </c>
      <c r="K114" s="57" t="s">
        <v>57</v>
      </c>
      <c r="L114" s="32" t="s">
        <v>58</v>
      </c>
      <c r="M114" s="124"/>
      <c r="O114" s="57" t="s">
        <v>49</v>
      </c>
      <c r="P114" s="122" t="s">
        <v>3</v>
      </c>
      <c r="Q114" s="57" t="s">
        <v>4</v>
      </c>
      <c r="R114" s="57" t="s">
        <v>5</v>
      </c>
    </row>
    <row r="115" spans="2:39" ht="23.25" customHeight="1" x14ac:dyDescent="0.25">
      <c r="B115" s="38" t="s">
        <v>6</v>
      </c>
      <c r="C115" s="34">
        <f>SUM(D115:L115)</f>
        <v>287</v>
      </c>
      <c r="D115" s="35">
        <v>32</v>
      </c>
      <c r="E115" s="35">
        <v>4</v>
      </c>
      <c r="F115" s="35">
        <v>2</v>
      </c>
      <c r="G115" s="35">
        <v>0</v>
      </c>
      <c r="H115" s="35">
        <v>0</v>
      </c>
      <c r="I115" s="35">
        <v>1</v>
      </c>
      <c r="J115" s="35">
        <v>247</v>
      </c>
      <c r="K115" s="35">
        <v>0</v>
      </c>
      <c r="L115" s="35">
        <v>1</v>
      </c>
      <c r="M115" s="125"/>
      <c r="O115" s="38" t="s">
        <v>6</v>
      </c>
      <c r="P115" s="34">
        <f>SUM(Q115:R115)</f>
        <v>359</v>
      </c>
      <c r="Q115" s="35">
        <v>252</v>
      </c>
      <c r="R115" s="35">
        <v>107</v>
      </c>
      <c r="W115" s="39"/>
      <c r="X115" s="39"/>
      <c r="Y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</row>
    <row r="116" spans="2:39" ht="23.25" customHeight="1" x14ac:dyDescent="0.25">
      <c r="B116" s="38" t="s">
        <v>7</v>
      </c>
      <c r="C116" s="34">
        <f t="shared" ref="C116:C117" si="21">SUM(D116:L116)</f>
        <v>30407</v>
      </c>
      <c r="D116" s="35">
        <v>2948</v>
      </c>
      <c r="E116" s="35">
        <v>351</v>
      </c>
      <c r="F116" s="35">
        <v>84</v>
      </c>
      <c r="G116" s="35">
        <v>0</v>
      </c>
      <c r="H116" s="35">
        <v>50</v>
      </c>
      <c r="I116" s="35">
        <v>591</v>
      </c>
      <c r="J116" s="35">
        <v>25851</v>
      </c>
      <c r="K116" s="35">
        <v>8</v>
      </c>
      <c r="L116" s="35">
        <v>524</v>
      </c>
      <c r="M116" s="126"/>
      <c r="O116" s="38" t="s">
        <v>7</v>
      </c>
      <c r="P116" s="34">
        <f t="shared" ref="P116:P117" si="22">SUM(Q116:R116)</f>
        <v>39459</v>
      </c>
      <c r="Q116" s="35">
        <v>30909</v>
      </c>
      <c r="R116" s="35">
        <v>8550</v>
      </c>
      <c r="W116" s="39"/>
      <c r="X116" s="39"/>
      <c r="Y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2:39" ht="23.25" customHeight="1" x14ac:dyDescent="0.25">
      <c r="B117" s="38" t="s">
        <v>8</v>
      </c>
      <c r="C117" s="34">
        <f t="shared" si="21"/>
        <v>28738</v>
      </c>
      <c r="D117" s="35">
        <v>2912</v>
      </c>
      <c r="E117" s="35">
        <v>523</v>
      </c>
      <c r="F117" s="35">
        <v>204</v>
      </c>
      <c r="G117" s="35">
        <v>0</v>
      </c>
      <c r="H117" s="35">
        <v>61</v>
      </c>
      <c r="I117" s="35">
        <v>458</v>
      </c>
      <c r="J117" s="35">
        <v>24043</v>
      </c>
      <c r="K117" s="35">
        <v>3</v>
      </c>
      <c r="L117" s="35">
        <v>534</v>
      </c>
      <c r="M117" s="126"/>
      <c r="O117" s="38" t="s">
        <v>8</v>
      </c>
      <c r="P117" s="34">
        <f t="shared" si="22"/>
        <v>33198</v>
      </c>
      <c r="Q117" s="35">
        <v>27815</v>
      </c>
      <c r="R117" s="35">
        <v>5383</v>
      </c>
      <c r="W117" s="39"/>
      <c r="X117" s="39"/>
      <c r="Y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2:39" ht="23.25" customHeight="1" thickBot="1" x14ac:dyDescent="0.3">
      <c r="B118" s="101" t="s">
        <v>9</v>
      </c>
      <c r="C118" s="102">
        <f>SUM(D118:L118)</f>
        <v>12852</v>
      </c>
      <c r="D118" s="103">
        <v>748</v>
      </c>
      <c r="E118" s="103">
        <v>105</v>
      </c>
      <c r="F118" s="103">
        <v>153</v>
      </c>
      <c r="G118" s="103">
        <v>1</v>
      </c>
      <c r="H118" s="103">
        <v>20</v>
      </c>
      <c r="I118" s="103">
        <v>214</v>
      </c>
      <c r="J118" s="103">
        <v>11259</v>
      </c>
      <c r="K118" s="103">
        <v>3</v>
      </c>
      <c r="L118" s="103">
        <v>349</v>
      </c>
      <c r="M118" s="126"/>
      <c r="O118" s="101" t="s">
        <v>9</v>
      </c>
      <c r="P118" s="102">
        <f>SUM(Q118:R118)</f>
        <v>15797</v>
      </c>
      <c r="Q118" s="103">
        <v>14777</v>
      </c>
      <c r="R118" s="103">
        <v>1020</v>
      </c>
      <c r="W118" s="39"/>
      <c r="X118" s="39"/>
      <c r="Y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2:39" ht="25.5" customHeight="1" x14ac:dyDescent="0.25">
      <c r="B119" s="115" t="s">
        <v>3</v>
      </c>
      <c r="C119" s="116">
        <f t="shared" ref="C119:L119" si="23">SUM(C115:C118)</f>
        <v>72284</v>
      </c>
      <c r="D119" s="117">
        <f t="shared" si="23"/>
        <v>6640</v>
      </c>
      <c r="E119" s="117">
        <f t="shared" si="23"/>
        <v>983</v>
      </c>
      <c r="F119" s="117">
        <f t="shared" si="23"/>
        <v>443</v>
      </c>
      <c r="G119" s="117">
        <f t="shared" si="23"/>
        <v>1</v>
      </c>
      <c r="H119" s="117">
        <f t="shared" si="23"/>
        <v>131</v>
      </c>
      <c r="I119" s="117">
        <f t="shared" si="23"/>
        <v>1264</v>
      </c>
      <c r="J119" s="117">
        <f t="shared" si="23"/>
        <v>61400</v>
      </c>
      <c r="K119" s="117">
        <f t="shared" si="23"/>
        <v>14</v>
      </c>
      <c r="L119" s="117">
        <f t="shared" si="23"/>
        <v>1408</v>
      </c>
      <c r="M119" s="72"/>
      <c r="O119" s="115" t="s">
        <v>3</v>
      </c>
      <c r="P119" s="116">
        <f t="shared" ref="P119:R119" si="24">SUM(P115:P118)</f>
        <v>88813</v>
      </c>
      <c r="Q119" s="117">
        <f t="shared" si="24"/>
        <v>73753</v>
      </c>
      <c r="R119" s="117">
        <f t="shared" si="24"/>
        <v>15060</v>
      </c>
    </row>
    <row r="120" spans="2:39" ht="25.5" customHeight="1" thickBot="1" x14ac:dyDescent="0.3">
      <c r="B120" s="49" t="s">
        <v>22</v>
      </c>
      <c r="C120" s="127">
        <f>SUM(D120:L120)</f>
        <v>1</v>
      </c>
      <c r="D120" s="127">
        <f>D119/$C$119</f>
        <v>9.1859886005201702E-2</v>
      </c>
      <c r="E120" s="127">
        <f t="shared" ref="E120:L120" si="25">E119/$C$119</f>
        <v>1.3599136738420675E-2</v>
      </c>
      <c r="F120" s="127">
        <f t="shared" si="25"/>
        <v>6.1286038404072827E-3</v>
      </c>
      <c r="G120" s="127">
        <f t="shared" si="25"/>
        <v>1.3834320181506281E-5</v>
      </c>
      <c r="H120" s="127">
        <f t="shared" si="25"/>
        <v>1.8122959437773228E-3</v>
      </c>
      <c r="I120" s="127">
        <f t="shared" si="25"/>
        <v>1.7486580709423938E-2</v>
      </c>
      <c r="J120" s="127">
        <f t="shared" si="25"/>
        <v>0.84942725914448569</v>
      </c>
      <c r="K120" s="127">
        <f t="shared" si="25"/>
        <v>1.9368048254108793E-4</v>
      </c>
      <c r="L120" s="127">
        <f t="shared" si="25"/>
        <v>1.9478722815560845E-2</v>
      </c>
      <c r="M120" s="40"/>
      <c r="O120" s="49" t="s">
        <v>22</v>
      </c>
      <c r="P120" s="127">
        <f>SUM(Q120:R120)</f>
        <v>1</v>
      </c>
      <c r="Q120" s="127">
        <f>Q119/$P$119</f>
        <v>0.83043022980869918</v>
      </c>
      <c r="R120" s="127">
        <f>R119/$P$119</f>
        <v>0.16956977019130082</v>
      </c>
    </row>
    <row r="121" spans="2:39" ht="15" customHeight="1" x14ac:dyDescent="0.25"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9"/>
      <c r="M121" s="40"/>
      <c r="N121" s="40"/>
      <c r="O121" s="40"/>
      <c r="P121" s="40"/>
      <c r="Q121" s="17"/>
      <c r="R121" s="17"/>
    </row>
    <row r="122" spans="2:39" x14ac:dyDescent="0.25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29"/>
      <c r="M122" s="17"/>
      <c r="N122" s="17"/>
      <c r="O122" s="17"/>
      <c r="P122" s="17"/>
      <c r="Q122" s="17"/>
      <c r="R122" s="17"/>
    </row>
    <row r="123" spans="2:39" ht="16.5" x14ac:dyDescent="0.25">
      <c r="B123" s="131"/>
      <c r="C123" s="74"/>
      <c r="D123" s="73"/>
      <c r="E123" s="73"/>
      <c r="F123" s="132"/>
      <c r="G123" s="37"/>
      <c r="H123" s="74"/>
      <c r="I123" s="74"/>
      <c r="J123" s="73"/>
      <c r="K123" s="73"/>
      <c r="L123" s="40"/>
      <c r="M123" s="41"/>
      <c r="N123" s="41"/>
      <c r="O123" s="41"/>
      <c r="P123" s="41"/>
      <c r="Q123" s="41"/>
      <c r="R123" s="41"/>
    </row>
    <row r="124" spans="2:39" ht="16.5" x14ac:dyDescent="0.25">
      <c r="B124" s="131"/>
      <c r="C124" s="74"/>
      <c r="D124" s="73"/>
      <c r="E124" s="73"/>
      <c r="F124" s="132"/>
      <c r="G124" s="37"/>
      <c r="H124" s="74"/>
      <c r="I124" s="74"/>
      <c r="J124" s="73"/>
      <c r="K124" s="73"/>
      <c r="L124" s="40"/>
      <c r="M124" s="41"/>
      <c r="N124" s="41"/>
      <c r="O124" s="41"/>
      <c r="P124" s="41"/>
      <c r="Q124" s="41"/>
      <c r="R124" s="41"/>
    </row>
    <row r="125" spans="2:39" ht="15.75" x14ac:dyDescent="0.25">
      <c r="B125" s="19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N125" s="19"/>
      <c r="O125" s="107"/>
      <c r="P125" s="107"/>
      <c r="Q125" s="107"/>
      <c r="R125" s="64"/>
    </row>
    <row r="126" spans="2:39" ht="30" customHeight="1" x14ac:dyDescent="0.25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120"/>
    </row>
    <row r="127" spans="2:39" ht="1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7"/>
    </row>
    <row r="128" spans="2:39" ht="68.25" customHeight="1" x14ac:dyDescent="0.25">
      <c r="B128" s="57" t="s">
        <v>49</v>
      </c>
      <c r="C128" s="122" t="s">
        <v>3</v>
      </c>
      <c r="D128" s="57" t="s">
        <v>50</v>
      </c>
      <c r="E128" s="57" t="s">
        <v>51</v>
      </c>
      <c r="F128" s="57" t="s">
        <v>59</v>
      </c>
      <c r="G128" s="57" t="s">
        <v>60</v>
      </c>
      <c r="H128" s="123" t="s">
        <v>61</v>
      </c>
      <c r="I128" s="57" t="s">
        <v>62</v>
      </c>
      <c r="J128" s="57" t="s">
        <v>63</v>
      </c>
      <c r="K128" s="57" t="s">
        <v>64</v>
      </c>
      <c r="L128" s="57" t="s">
        <v>65</v>
      </c>
      <c r="M128" s="57" t="s">
        <v>66</v>
      </c>
      <c r="N128" s="57" t="s">
        <v>67</v>
      </c>
      <c r="O128" s="57" t="s">
        <v>68</v>
      </c>
      <c r="P128" s="57" t="s">
        <v>69</v>
      </c>
      <c r="Q128" s="57" t="s">
        <v>70</v>
      </c>
      <c r="R128" s="57" t="s">
        <v>58</v>
      </c>
    </row>
    <row r="129" spans="2:50" ht="23.25" customHeight="1" x14ac:dyDescent="0.25">
      <c r="B129" s="38" t="s">
        <v>6</v>
      </c>
      <c r="C129" s="34">
        <f>SUM(D129:R129)</f>
        <v>337</v>
      </c>
      <c r="D129" s="35">
        <v>51</v>
      </c>
      <c r="E129" s="35">
        <v>5</v>
      </c>
      <c r="F129" s="35">
        <v>0</v>
      </c>
      <c r="G129" s="35">
        <v>2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279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</row>
    <row r="130" spans="2:50" ht="23.25" customHeight="1" x14ac:dyDescent="0.25">
      <c r="B130" s="38" t="s">
        <v>7</v>
      </c>
      <c r="C130" s="34">
        <f t="shared" ref="C130:C131" si="26">SUM(D130:R130)</f>
        <v>38148</v>
      </c>
      <c r="D130" s="35">
        <v>3320</v>
      </c>
      <c r="E130" s="35">
        <v>361</v>
      </c>
      <c r="F130" s="35">
        <v>22</v>
      </c>
      <c r="G130" s="35">
        <v>46</v>
      </c>
      <c r="H130" s="35">
        <v>7</v>
      </c>
      <c r="I130" s="35">
        <v>4</v>
      </c>
      <c r="J130" s="35">
        <v>7</v>
      </c>
      <c r="K130" s="35">
        <v>1</v>
      </c>
      <c r="L130" s="35">
        <v>14</v>
      </c>
      <c r="M130" s="35">
        <v>34236</v>
      </c>
      <c r="N130" s="35">
        <v>11</v>
      </c>
      <c r="O130" s="35">
        <v>17</v>
      </c>
      <c r="P130" s="35">
        <v>2</v>
      </c>
      <c r="Q130" s="35">
        <v>9</v>
      </c>
      <c r="R130" s="35">
        <v>91</v>
      </c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</row>
    <row r="131" spans="2:50" ht="23.25" customHeight="1" x14ac:dyDescent="0.25">
      <c r="B131" s="38" t="s">
        <v>8</v>
      </c>
      <c r="C131" s="34">
        <f t="shared" si="26"/>
        <v>32680</v>
      </c>
      <c r="D131" s="35">
        <v>3055</v>
      </c>
      <c r="E131" s="35">
        <v>460</v>
      </c>
      <c r="F131" s="35">
        <v>48</v>
      </c>
      <c r="G131" s="35">
        <v>120</v>
      </c>
      <c r="H131" s="35">
        <v>22</v>
      </c>
      <c r="I131" s="35">
        <v>6</v>
      </c>
      <c r="J131" s="35">
        <v>9</v>
      </c>
      <c r="K131" s="35">
        <v>6</v>
      </c>
      <c r="L131" s="35">
        <v>40</v>
      </c>
      <c r="M131" s="35">
        <v>28797</v>
      </c>
      <c r="N131" s="35">
        <v>9</v>
      </c>
      <c r="O131" s="35">
        <v>9</v>
      </c>
      <c r="P131" s="35">
        <v>3</v>
      </c>
      <c r="Q131" s="35">
        <v>14</v>
      </c>
      <c r="R131" s="35">
        <v>82</v>
      </c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</row>
    <row r="132" spans="2:50" ht="23.25" customHeight="1" thickBot="1" x14ac:dyDescent="0.3">
      <c r="B132" s="101" t="s">
        <v>9</v>
      </c>
      <c r="C132" s="102">
        <f>SUM(D132:R132)</f>
        <v>15752</v>
      </c>
      <c r="D132" s="103">
        <v>649</v>
      </c>
      <c r="E132" s="103">
        <v>66</v>
      </c>
      <c r="F132" s="103">
        <v>27</v>
      </c>
      <c r="G132" s="103">
        <v>150</v>
      </c>
      <c r="H132" s="103">
        <v>4</v>
      </c>
      <c r="I132" s="103">
        <v>4</v>
      </c>
      <c r="J132" s="103">
        <v>1</v>
      </c>
      <c r="K132" s="103">
        <v>3</v>
      </c>
      <c r="L132" s="103">
        <v>38</v>
      </c>
      <c r="M132" s="103">
        <v>14707</v>
      </c>
      <c r="N132" s="103">
        <v>3</v>
      </c>
      <c r="O132" s="103">
        <v>5</v>
      </c>
      <c r="P132" s="103">
        <v>5</v>
      </c>
      <c r="Q132" s="103">
        <v>16</v>
      </c>
      <c r="R132" s="103">
        <v>74</v>
      </c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</row>
    <row r="133" spans="2:50" ht="25.5" customHeight="1" x14ac:dyDescent="0.25">
      <c r="B133" s="115" t="s">
        <v>3</v>
      </c>
      <c r="C133" s="116">
        <f t="shared" ref="C133:R133" si="27">SUM(C129:C132)</f>
        <v>86917</v>
      </c>
      <c r="D133" s="117">
        <f t="shared" si="27"/>
        <v>7075</v>
      </c>
      <c r="E133" s="117">
        <f t="shared" si="27"/>
        <v>892</v>
      </c>
      <c r="F133" s="117">
        <f t="shared" si="27"/>
        <v>97</v>
      </c>
      <c r="G133" s="117">
        <f t="shared" si="27"/>
        <v>318</v>
      </c>
      <c r="H133" s="117">
        <f t="shared" si="27"/>
        <v>33</v>
      </c>
      <c r="I133" s="117">
        <f t="shared" si="27"/>
        <v>14</v>
      </c>
      <c r="J133" s="117">
        <f t="shared" si="27"/>
        <v>17</v>
      </c>
      <c r="K133" s="117">
        <f t="shared" si="27"/>
        <v>10</v>
      </c>
      <c r="L133" s="117">
        <f t="shared" si="27"/>
        <v>92</v>
      </c>
      <c r="M133" s="117">
        <f t="shared" si="27"/>
        <v>78019</v>
      </c>
      <c r="N133" s="117">
        <f t="shared" si="27"/>
        <v>23</v>
      </c>
      <c r="O133" s="117">
        <f t="shared" si="27"/>
        <v>31</v>
      </c>
      <c r="P133" s="117">
        <f t="shared" si="27"/>
        <v>10</v>
      </c>
      <c r="Q133" s="117">
        <f t="shared" si="27"/>
        <v>39</v>
      </c>
      <c r="R133" s="117">
        <f t="shared" si="27"/>
        <v>247</v>
      </c>
    </row>
    <row r="134" spans="2:50" ht="25.5" customHeight="1" thickBot="1" x14ac:dyDescent="0.3">
      <c r="B134" s="49" t="s">
        <v>22</v>
      </c>
      <c r="C134" s="127">
        <f>SUM(D134:R134)</f>
        <v>0.99999999999999989</v>
      </c>
      <c r="D134" s="127">
        <f>D133/$C$133</f>
        <v>8.139949607096425E-2</v>
      </c>
      <c r="E134" s="127">
        <f t="shared" ref="E134:R134" si="28">E133/$C$133</f>
        <v>1.0262664380961148E-2</v>
      </c>
      <c r="F134" s="127">
        <f t="shared" si="28"/>
        <v>1.1160072252838916E-3</v>
      </c>
      <c r="G134" s="127">
        <f t="shared" si="28"/>
        <v>3.6586628622709023E-3</v>
      </c>
      <c r="H134" s="127">
        <f t="shared" si="28"/>
        <v>3.7967256117905587E-4</v>
      </c>
      <c r="I134" s="127">
        <f t="shared" si="28"/>
        <v>1.610732077729328E-4</v>
      </c>
      <c r="J134" s="127">
        <f t="shared" si="28"/>
        <v>1.9558889515284696E-4</v>
      </c>
      <c r="K134" s="127">
        <f t="shared" si="28"/>
        <v>1.1505229126638057E-4</v>
      </c>
      <c r="L134" s="127">
        <f t="shared" si="28"/>
        <v>1.0584810796507012E-3</v>
      </c>
      <c r="M134" s="127">
        <f t="shared" si="28"/>
        <v>0.89762647123117456</v>
      </c>
      <c r="N134" s="127">
        <f t="shared" si="28"/>
        <v>2.646202699126753E-4</v>
      </c>
      <c r="O134" s="127">
        <f t="shared" si="28"/>
        <v>3.5666210292577976E-4</v>
      </c>
      <c r="P134" s="127">
        <f t="shared" si="28"/>
        <v>1.1505229126638057E-4</v>
      </c>
      <c r="Q134" s="127">
        <f t="shared" si="28"/>
        <v>4.4870393593888423E-4</v>
      </c>
      <c r="R134" s="127">
        <f t="shared" si="28"/>
        <v>2.8417915942796001E-3</v>
      </c>
    </row>
    <row r="135" spans="2:50" ht="15" customHeight="1" x14ac:dyDescent="0.25"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9"/>
    </row>
    <row r="136" spans="2:50" x14ac:dyDescent="0.25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29"/>
    </row>
    <row r="137" spans="2:50" ht="16.5" x14ac:dyDescent="0.25">
      <c r="B137" s="131"/>
      <c r="C137" s="74"/>
      <c r="D137" s="73"/>
      <c r="E137" s="73"/>
      <c r="F137" s="132"/>
      <c r="G137" s="37"/>
      <c r="H137" s="74"/>
      <c r="I137" s="74"/>
      <c r="J137" s="73"/>
      <c r="K137" s="73"/>
      <c r="L137" s="40"/>
      <c r="M137" s="41"/>
      <c r="N137" s="41"/>
      <c r="O137" s="41"/>
      <c r="P137" s="41"/>
      <c r="Q137" s="41"/>
      <c r="R137" s="41"/>
    </row>
    <row r="138" spans="2:50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2:50" ht="18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2:50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2:50" ht="16.5" x14ac:dyDescent="0.25">
      <c r="B141" s="131"/>
      <c r="C141" s="74"/>
      <c r="D141" s="73"/>
      <c r="E141" s="73"/>
      <c r="F141" s="132"/>
      <c r="G141" s="47"/>
      <c r="H141" s="74"/>
      <c r="I141" s="74"/>
      <c r="J141" s="74"/>
      <c r="K141" s="74"/>
      <c r="M141" s="76"/>
      <c r="N141" s="76"/>
      <c r="O141" s="76"/>
      <c r="P141" s="76"/>
      <c r="Q141" s="76"/>
      <c r="R141" s="76"/>
    </row>
    <row r="142" spans="2:50" ht="27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M142" s="133"/>
      <c r="N142" s="17"/>
      <c r="O142" s="17"/>
      <c r="P142" s="17"/>
      <c r="Q142" s="17"/>
      <c r="R142" s="1"/>
    </row>
    <row r="143" spans="2:50" ht="22.9" customHeight="1" x14ac:dyDescent="0.25">
      <c r="B143" s="93" t="s">
        <v>71</v>
      </c>
      <c r="C143" s="134" t="s">
        <v>72</v>
      </c>
      <c r="D143" s="87" t="s">
        <v>73</v>
      </c>
      <c r="E143" s="89"/>
      <c r="F143" s="135" t="s">
        <v>74</v>
      </c>
      <c r="G143" s="136"/>
      <c r="H143" s="136"/>
      <c r="I143" s="136"/>
      <c r="J143" s="136"/>
      <c r="K143" s="136"/>
      <c r="L143" s="136"/>
      <c r="M143" s="137"/>
      <c r="N143" s="138" t="s">
        <v>49</v>
      </c>
      <c r="O143" s="139"/>
      <c r="P143" s="139"/>
      <c r="Q143" s="140"/>
    </row>
    <row r="144" spans="2:50" ht="33.75" customHeight="1" x14ac:dyDescent="0.25">
      <c r="B144" s="141"/>
      <c r="C144" s="142"/>
      <c r="D144" s="143" t="s">
        <v>4</v>
      </c>
      <c r="E144" s="144" t="s">
        <v>5</v>
      </c>
      <c r="F144" s="145" t="s">
        <v>27</v>
      </c>
      <c r="G144" s="145" t="s">
        <v>28</v>
      </c>
      <c r="H144" s="145" t="s">
        <v>29</v>
      </c>
      <c r="I144" s="145" t="s">
        <v>30</v>
      </c>
      <c r="J144" s="145" t="s">
        <v>31</v>
      </c>
      <c r="K144" s="145" t="s">
        <v>32</v>
      </c>
      <c r="L144" s="145" t="s">
        <v>33</v>
      </c>
      <c r="M144" s="146" t="s">
        <v>34</v>
      </c>
      <c r="N144" s="147" t="s">
        <v>6</v>
      </c>
      <c r="O144" s="147" t="s">
        <v>7</v>
      </c>
      <c r="P144" s="147" t="s">
        <v>8</v>
      </c>
      <c r="Q144" s="148" t="s">
        <v>9</v>
      </c>
    </row>
    <row r="145" spans="2:49" ht="17.25" customHeight="1" x14ac:dyDescent="0.25">
      <c r="B145" s="38" t="s">
        <v>75</v>
      </c>
      <c r="C145" s="34">
        <f t="shared" ref="C145:C169" si="29">SUM(D145:E145)</f>
        <v>1308</v>
      </c>
      <c r="D145" s="149">
        <v>1089</v>
      </c>
      <c r="E145" s="35">
        <v>219</v>
      </c>
      <c r="F145" s="35">
        <v>110</v>
      </c>
      <c r="G145" s="35">
        <v>202</v>
      </c>
      <c r="H145" s="35">
        <v>294</v>
      </c>
      <c r="I145" s="35">
        <v>123</v>
      </c>
      <c r="J145" s="35">
        <v>235</v>
      </c>
      <c r="K145" s="35">
        <v>144</v>
      </c>
      <c r="L145" s="35">
        <v>85</v>
      </c>
      <c r="M145" s="35">
        <v>115</v>
      </c>
      <c r="N145" s="149">
        <v>18</v>
      </c>
      <c r="O145" s="149">
        <v>483</v>
      </c>
      <c r="P145" s="149">
        <v>433</v>
      </c>
      <c r="Q145" s="149">
        <v>374</v>
      </c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</row>
    <row r="146" spans="2:49" ht="17.25" customHeight="1" x14ac:dyDescent="0.25">
      <c r="B146" s="38" t="s">
        <v>76</v>
      </c>
      <c r="C146" s="34">
        <f t="shared" si="29"/>
        <v>4013</v>
      </c>
      <c r="D146" s="35">
        <v>3291</v>
      </c>
      <c r="E146" s="35">
        <v>722</v>
      </c>
      <c r="F146" s="35">
        <v>191</v>
      </c>
      <c r="G146" s="35">
        <v>409</v>
      </c>
      <c r="H146" s="35">
        <v>631</v>
      </c>
      <c r="I146" s="35">
        <v>485</v>
      </c>
      <c r="J146" s="35">
        <v>870</v>
      </c>
      <c r="K146" s="35">
        <v>670</v>
      </c>
      <c r="L146" s="35">
        <v>449</v>
      </c>
      <c r="M146" s="35">
        <v>308</v>
      </c>
      <c r="N146" s="35">
        <v>34</v>
      </c>
      <c r="O146" s="35">
        <v>1928</v>
      </c>
      <c r="P146" s="35">
        <v>1562</v>
      </c>
      <c r="Q146" s="35">
        <v>489</v>
      </c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</row>
    <row r="147" spans="2:49" ht="17.25" customHeight="1" x14ac:dyDescent="0.25">
      <c r="B147" s="38" t="s">
        <v>77</v>
      </c>
      <c r="C147" s="34">
        <f t="shared" si="29"/>
        <v>1464</v>
      </c>
      <c r="D147" s="35">
        <v>1272</v>
      </c>
      <c r="E147" s="35">
        <v>192</v>
      </c>
      <c r="F147" s="35">
        <v>77</v>
      </c>
      <c r="G147" s="35">
        <v>128</v>
      </c>
      <c r="H147" s="35">
        <v>195</v>
      </c>
      <c r="I147" s="35">
        <v>157</v>
      </c>
      <c r="J147" s="35">
        <v>302</v>
      </c>
      <c r="K147" s="35">
        <v>290</v>
      </c>
      <c r="L147" s="35">
        <v>208</v>
      </c>
      <c r="M147" s="35">
        <v>107</v>
      </c>
      <c r="N147" s="35">
        <v>10</v>
      </c>
      <c r="O147" s="35">
        <v>671</v>
      </c>
      <c r="P147" s="35">
        <v>592</v>
      </c>
      <c r="Q147" s="35">
        <v>191</v>
      </c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</row>
    <row r="148" spans="2:49" ht="17.25" customHeight="1" x14ac:dyDescent="0.25">
      <c r="B148" s="38" t="s">
        <v>78</v>
      </c>
      <c r="C148" s="34">
        <f t="shared" si="29"/>
        <v>8226</v>
      </c>
      <c r="D148" s="35">
        <v>6431</v>
      </c>
      <c r="E148" s="35">
        <v>1795</v>
      </c>
      <c r="F148" s="35">
        <v>789</v>
      </c>
      <c r="G148" s="35">
        <v>1108</v>
      </c>
      <c r="H148" s="35">
        <v>1323</v>
      </c>
      <c r="I148" s="35">
        <v>877</v>
      </c>
      <c r="J148" s="35">
        <v>1324</v>
      </c>
      <c r="K148" s="35">
        <v>1201</v>
      </c>
      <c r="L148" s="35">
        <v>928</v>
      </c>
      <c r="M148" s="35">
        <v>676</v>
      </c>
      <c r="N148" s="35">
        <v>28</v>
      </c>
      <c r="O148" s="35">
        <v>4255</v>
      </c>
      <c r="P148" s="35">
        <v>2745</v>
      </c>
      <c r="Q148" s="35">
        <v>1198</v>
      </c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</row>
    <row r="149" spans="2:49" ht="17.25" customHeight="1" x14ac:dyDescent="0.25">
      <c r="B149" s="38" t="s">
        <v>79</v>
      </c>
      <c r="C149" s="34">
        <f t="shared" si="29"/>
        <v>3058</v>
      </c>
      <c r="D149" s="35">
        <v>2638</v>
      </c>
      <c r="E149" s="35">
        <v>420</v>
      </c>
      <c r="F149" s="35">
        <v>191</v>
      </c>
      <c r="G149" s="35">
        <v>338</v>
      </c>
      <c r="H149" s="35">
        <v>473</v>
      </c>
      <c r="I149" s="35">
        <v>459</v>
      </c>
      <c r="J149" s="35">
        <v>663</v>
      </c>
      <c r="K149" s="35">
        <v>469</v>
      </c>
      <c r="L149" s="35">
        <v>301</v>
      </c>
      <c r="M149" s="35">
        <v>164</v>
      </c>
      <c r="N149" s="35">
        <v>28</v>
      </c>
      <c r="O149" s="35">
        <v>1275</v>
      </c>
      <c r="P149" s="35">
        <v>1356</v>
      </c>
      <c r="Q149" s="35">
        <v>399</v>
      </c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</row>
    <row r="150" spans="2:49" ht="17.25" customHeight="1" x14ac:dyDescent="0.25">
      <c r="B150" s="38" t="s">
        <v>80</v>
      </c>
      <c r="C150" s="34">
        <f t="shared" si="29"/>
        <v>2250</v>
      </c>
      <c r="D150" s="35">
        <v>1952</v>
      </c>
      <c r="E150" s="35">
        <v>298</v>
      </c>
      <c r="F150" s="35">
        <v>111</v>
      </c>
      <c r="G150" s="35">
        <v>225</v>
      </c>
      <c r="H150" s="35">
        <v>434</v>
      </c>
      <c r="I150" s="35">
        <v>324</v>
      </c>
      <c r="J150" s="35">
        <v>424</v>
      </c>
      <c r="K150" s="35">
        <v>347</v>
      </c>
      <c r="L150" s="35">
        <v>262</v>
      </c>
      <c r="M150" s="35">
        <v>123</v>
      </c>
      <c r="N150" s="35">
        <v>2</v>
      </c>
      <c r="O150" s="35">
        <v>873</v>
      </c>
      <c r="P150" s="35">
        <v>926</v>
      </c>
      <c r="Q150" s="35">
        <v>449</v>
      </c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</row>
    <row r="151" spans="2:49" ht="17.25" customHeight="1" x14ac:dyDescent="0.25">
      <c r="B151" s="38" t="s">
        <v>81</v>
      </c>
      <c r="C151" s="34">
        <f t="shared" si="29"/>
        <v>2654</v>
      </c>
      <c r="D151" s="35">
        <v>2094</v>
      </c>
      <c r="E151" s="35">
        <v>560</v>
      </c>
      <c r="F151" s="35">
        <v>154</v>
      </c>
      <c r="G151" s="35">
        <v>365</v>
      </c>
      <c r="H151" s="35">
        <v>457</v>
      </c>
      <c r="I151" s="35">
        <v>291</v>
      </c>
      <c r="J151" s="35">
        <v>438</v>
      </c>
      <c r="K151" s="35">
        <v>359</v>
      </c>
      <c r="L151" s="35">
        <v>260</v>
      </c>
      <c r="M151" s="35">
        <v>330</v>
      </c>
      <c r="N151" s="35">
        <v>12</v>
      </c>
      <c r="O151" s="35">
        <v>1394</v>
      </c>
      <c r="P151" s="35">
        <v>850</v>
      </c>
      <c r="Q151" s="35">
        <v>398</v>
      </c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</row>
    <row r="152" spans="2:49" ht="17.25" customHeight="1" x14ac:dyDescent="0.25">
      <c r="B152" s="38" t="s">
        <v>82</v>
      </c>
      <c r="C152" s="34">
        <f t="shared" si="29"/>
        <v>5595</v>
      </c>
      <c r="D152" s="35">
        <v>4628</v>
      </c>
      <c r="E152" s="35">
        <v>967</v>
      </c>
      <c r="F152" s="35">
        <v>381</v>
      </c>
      <c r="G152" s="35">
        <v>687</v>
      </c>
      <c r="H152" s="35">
        <v>921</v>
      </c>
      <c r="I152" s="35">
        <v>698</v>
      </c>
      <c r="J152" s="35">
        <v>1031</v>
      </c>
      <c r="K152" s="35">
        <v>912</v>
      </c>
      <c r="L152" s="35">
        <v>606</v>
      </c>
      <c r="M152" s="35">
        <v>359</v>
      </c>
      <c r="N152" s="35">
        <v>21</v>
      </c>
      <c r="O152" s="35">
        <v>2776</v>
      </c>
      <c r="P152" s="35">
        <v>1951</v>
      </c>
      <c r="Q152" s="35">
        <v>847</v>
      </c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</row>
    <row r="153" spans="2:49" ht="17.25" customHeight="1" x14ac:dyDescent="0.25">
      <c r="B153" s="38" t="s">
        <v>83</v>
      </c>
      <c r="C153" s="34">
        <f t="shared" si="29"/>
        <v>1180</v>
      </c>
      <c r="D153" s="35">
        <v>943</v>
      </c>
      <c r="E153" s="35">
        <v>237</v>
      </c>
      <c r="F153" s="35">
        <v>122</v>
      </c>
      <c r="G153" s="35">
        <v>168</v>
      </c>
      <c r="H153" s="35">
        <v>212</v>
      </c>
      <c r="I153" s="35">
        <v>117</v>
      </c>
      <c r="J153" s="35">
        <v>189</v>
      </c>
      <c r="K153" s="35">
        <v>185</v>
      </c>
      <c r="L153" s="35">
        <v>101</v>
      </c>
      <c r="M153" s="35">
        <v>86</v>
      </c>
      <c r="N153" s="35">
        <v>5</v>
      </c>
      <c r="O153" s="35">
        <v>595</v>
      </c>
      <c r="P153" s="35">
        <v>419</v>
      </c>
      <c r="Q153" s="35">
        <v>161</v>
      </c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</row>
    <row r="154" spans="2:49" ht="17.25" customHeight="1" x14ac:dyDescent="0.25">
      <c r="B154" s="38" t="s">
        <v>84</v>
      </c>
      <c r="C154" s="34">
        <f t="shared" si="29"/>
        <v>2904</v>
      </c>
      <c r="D154" s="35">
        <v>2453</v>
      </c>
      <c r="E154" s="35">
        <v>451</v>
      </c>
      <c r="F154" s="35">
        <v>183</v>
      </c>
      <c r="G154" s="35">
        <v>362</v>
      </c>
      <c r="H154" s="35">
        <v>619</v>
      </c>
      <c r="I154" s="35">
        <v>382</v>
      </c>
      <c r="J154" s="35">
        <v>579</v>
      </c>
      <c r="K154" s="35">
        <v>411</v>
      </c>
      <c r="L154" s="35">
        <v>233</v>
      </c>
      <c r="M154" s="35">
        <v>135</v>
      </c>
      <c r="N154" s="35">
        <v>3</v>
      </c>
      <c r="O154" s="35">
        <v>1198</v>
      </c>
      <c r="P154" s="35">
        <v>1051</v>
      </c>
      <c r="Q154" s="35">
        <v>652</v>
      </c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</row>
    <row r="155" spans="2:49" ht="17.25" customHeight="1" x14ac:dyDescent="0.25">
      <c r="B155" s="38" t="s">
        <v>85</v>
      </c>
      <c r="C155" s="34">
        <f t="shared" si="29"/>
        <v>3469</v>
      </c>
      <c r="D155" s="35">
        <v>2924</v>
      </c>
      <c r="E155" s="35">
        <v>545</v>
      </c>
      <c r="F155" s="35">
        <v>165</v>
      </c>
      <c r="G155" s="35">
        <v>384</v>
      </c>
      <c r="H155" s="35">
        <v>651</v>
      </c>
      <c r="I155" s="35">
        <v>502</v>
      </c>
      <c r="J155" s="35">
        <v>761</v>
      </c>
      <c r="K155" s="35">
        <v>562</v>
      </c>
      <c r="L155" s="35">
        <v>264</v>
      </c>
      <c r="M155" s="35">
        <v>180</v>
      </c>
      <c r="N155" s="35">
        <v>8</v>
      </c>
      <c r="O155" s="35">
        <v>1508</v>
      </c>
      <c r="P155" s="35">
        <v>1328</v>
      </c>
      <c r="Q155" s="35">
        <v>625</v>
      </c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</row>
    <row r="156" spans="2:49" ht="17.25" customHeight="1" x14ac:dyDescent="0.25">
      <c r="B156" s="38" t="s">
        <v>86</v>
      </c>
      <c r="C156" s="34">
        <f t="shared" si="29"/>
        <v>3538</v>
      </c>
      <c r="D156" s="35">
        <v>2903</v>
      </c>
      <c r="E156" s="35">
        <v>635</v>
      </c>
      <c r="F156" s="35">
        <v>240</v>
      </c>
      <c r="G156" s="35">
        <v>494</v>
      </c>
      <c r="H156" s="35">
        <v>662</v>
      </c>
      <c r="I156" s="35">
        <v>485</v>
      </c>
      <c r="J156" s="35">
        <v>637</v>
      </c>
      <c r="K156" s="35">
        <v>485</v>
      </c>
      <c r="L156" s="35">
        <v>281</v>
      </c>
      <c r="M156" s="35">
        <v>254</v>
      </c>
      <c r="N156" s="35">
        <v>12</v>
      </c>
      <c r="O156" s="35">
        <v>1503</v>
      </c>
      <c r="P156" s="35">
        <v>1384</v>
      </c>
      <c r="Q156" s="35">
        <v>639</v>
      </c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</row>
    <row r="157" spans="2:49" ht="17.25" customHeight="1" x14ac:dyDescent="0.25">
      <c r="B157" s="38" t="s">
        <v>87</v>
      </c>
      <c r="C157" s="34">
        <f t="shared" si="29"/>
        <v>4519</v>
      </c>
      <c r="D157" s="35">
        <v>3694</v>
      </c>
      <c r="E157" s="35">
        <v>825</v>
      </c>
      <c r="F157" s="35">
        <v>381</v>
      </c>
      <c r="G157" s="35">
        <v>623</v>
      </c>
      <c r="H157" s="35">
        <v>891</v>
      </c>
      <c r="I157" s="35">
        <v>641</v>
      </c>
      <c r="J157" s="35">
        <v>870</v>
      </c>
      <c r="K157" s="35">
        <v>592</v>
      </c>
      <c r="L157" s="35">
        <v>292</v>
      </c>
      <c r="M157" s="35">
        <v>229</v>
      </c>
      <c r="N157" s="35">
        <v>9</v>
      </c>
      <c r="O157" s="35">
        <v>1858</v>
      </c>
      <c r="P157" s="35">
        <v>1948</v>
      </c>
      <c r="Q157" s="35">
        <v>704</v>
      </c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</row>
    <row r="158" spans="2:49" ht="17.25" customHeight="1" x14ac:dyDescent="0.25">
      <c r="B158" s="38" t="s">
        <v>88</v>
      </c>
      <c r="C158" s="34">
        <f t="shared" si="29"/>
        <v>2281</v>
      </c>
      <c r="D158" s="35">
        <v>2059</v>
      </c>
      <c r="E158" s="35">
        <v>222</v>
      </c>
      <c r="F158" s="35">
        <v>75</v>
      </c>
      <c r="G158" s="35">
        <v>211</v>
      </c>
      <c r="H158" s="35">
        <v>427</v>
      </c>
      <c r="I158" s="35">
        <v>404</v>
      </c>
      <c r="J158" s="35">
        <v>511</v>
      </c>
      <c r="K158" s="35">
        <v>368</v>
      </c>
      <c r="L158" s="35">
        <v>193</v>
      </c>
      <c r="M158" s="35">
        <v>92</v>
      </c>
      <c r="N158" s="35">
        <v>2</v>
      </c>
      <c r="O158" s="35">
        <v>853</v>
      </c>
      <c r="P158" s="35">
        <v>982</v>
      </c>
      <c r="Q158" s="35">
        <v>444</v>
      </c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</row>
    <row r="159" spans="2:49" ht="17.25" customHeight="1" x14ac:dyDescent="0.25">
      <c r="B159" s="38" t="s">
        <v>89</v>
      </c>
      <c r="C159" s="34">
        <f t="shared" si="29"/>
        <v>24638</v>
      </c>
      <c r="D159" s="35">
        <v>20284</v>
      </c>
      <c r="E159" s="35">
        <v>4354</v>
      </c>
      <c r="F159" s="35">
        <v>1613</v>
      </c>
      <c r="G159" s="35">
        <v>3256</v>
      </c>
      <c r="H159" s="35">
        <v>4279</v>
      </c>
      <c r="I159" s="35">
        <v>3192</v>
      </c>
      <c r="J159" s="35">
        <v>4600</v>
      </c>
      <c r="K159" s="35">
        <v>3474</v>
      </c>
      <c r="L159" s="35">
        <v>2057</v>
      </c>
      <c r="M159" s="35">
        <v>2167</v>
      </c>
      <c r="N159" s="35">
        <v>116</v>
      </c>
      <c r="O159" s="35">
        <v>10689</v>
      </c>
      <c r="P159" s="35">
        <v>8778</v>
      </c>
      <c r="Q159" s="35">
        <v>5055</v>
      </c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</row>
    <row r="160" spans="2:49" ht="17.25" customHeight="1" x14ac:dyDescent="0.25">
      <c r="B160" s="38" t="s">
        <v>90</v>
      </c>
      <c r="C160" s="34">
        <f t="shared" si="29"/>
        <v>1577</v>
      </c>
      <c r="D160" s="35">
        <v>1359</v>
      </c>
      <c r="E160" s="35">
        <v>218</v>
      </c>
      <c r="F160" s="35">
        <v>83</v>
      </c>
      <c r="G160" s="35">
        <v>179</v>
      </c>
      <c r="H160" s="35">
        <v>387</v>
      </c>
      <c r="I160" s="35">
        <v>218</v>
      </c>
      <c r="J160" s="35">
        <v>310</v>
      </c>
      <c r="K160" s="35">
        <v>221</v>
      </c>
      <c r="L160" s="35">
        <v>127</v>
      </c>
      <c r="M160" s="35">
        <v>52</v>
      </c>
      <c r="N160" s="35">
        <v>4</v>
      </c>
      <c r="O160" s="35">
        <v>580</v>
      </c>
      <c r="P160" s="35">
        <v>601</v>
      </c>
      <c r="Q160" s="35">
        <v>392</v>
      </c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</row>
    <row r="161" spans="2:49" ht="17.25" customHeight="1" x14ac:dyDescent="0.25">
      <c r="B161" s="38" t="s">
        <v>91</v>
      </c>
      <c r="C161" s="34">
        <f t="shared" si="29"/>
        <v>773</v>
      </c>
      <c r="D161" s="35">
        <v>626</v>
      </c>
      <c r="E161" s="35">
        <v>147</v>
      </c>
      <c r="F161" s="35">
        <v>77</v>
      </c>
      <c r="G161" s="35">
        <v>75</v>
      </c>
      <c r="H161" s="35">
        <v>134</v>
      </c>
      <c r="I161" s="35">
        <v>100</v>
      </c>
      <c r="J161" s="35">
        <v>166</v>
      </c>
      <c r="K161" s="35">
        <v>107</v>
      </c>
      <c r="L161" s="35">
        <v>54</v>
      </c>
      <c r="M161" s="35">
        <v>60</v>
      </c>
      <c r="N161" s="35">
        <v>1</v>
      </c>
      <c r="O161" s="35">
        <v>409</v>
      </c>
      <c r="P161" s="35">
        <v>221</v>
      </c>
      <c r="Q161" s="35">
        <v>142</v>
      </c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</row>
    <row r="162" spans="2:49" ht="17.25" customHeight="1" x14ac:dyDescent="0.25">
      <c r="B162" s="38" t="s">
        <v>92</v>
      </c>
      <c r="C162" s="34">
        <f t="shared" si="29"/>
        <v>871</v>
      </c>
      <c r="D162" s="35">
        <v>702</v>
      </c>
      <c r="E162" s="35">
        <v>169</v>
      </c>
      <c r="F162" s="35">
        <v>46</v>
      </c>
      <c r="G162" s="35">
        <v>92</v>
      </c>
      <c r="H162" s="35">
        <v>107</v>
      </c>
      <c r="I162" s="35">
        <v>92</v>
      </c>
      <c r="J162" s="35">
        <v>177</v>
      </c>
      <c r="K162" s="35">
        <v>142</v>
      </c>
      <c r="L162" s="35">
        <v>123</v>
      </c>
      <c r="M162" s="35">
        <v>92</v>
      </c>
      <c r="N162" s="35">
        <v>0</v>
      </c>
      <c r="O162" s="35">
        <v>430</v>
      </c>
      <c r="P162" s="35">
        <v>343</v>
      </c>
      <c r="Q162" s="35">
        <v>98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</row>
    <row r="163" spans="2:49" ht="17.25" customHeight="1" x14ac:dyDescent="0.25">
      <c r="B163" s="38" t="s">
        <v>93</v>
      </c>
      <c r="C163" s="34">
        <f t="shared" si="29"/>
        <v>718</v>
      </c>
      <c r="D163" s="35">
        <v>604</v>
      </c>
      <c r="E163" s="35">
        <v>114</v>
      </c>
      <c r="F163" s="35">
        <v>42</v>
      </c>
      <c r="G163" s="35">
        <v>100</v>
      </c>
      <c r="H163" s="35">
        <v>112</v>
      </c>
      <c r="I163" s="35">
        <v>92</v>
      </c>
      <c r="J163" s="35">
        <v>173</v>
      </c>
      <c r="K163" s="35">
        <v>109</v>
      </c>
      <c r="L163" s="35">
        <v>69</v>
      </c>
      <c r="M163" s="35">
        <v>21</v>
      </c>
      <c r="N163" s="35">
        <v>5</v>
      </c>
      <c r="O163" s="35">
        <v>328</v>
      </c>
      <c r="P163" s="35">
        <v>271</v>
      </c>
      <c r="Q163" s="35">
        <v>114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</row>
    <row r="164" spans="2:49" ht="17.25" customHeight="1" x14ac:dyDescent="0.25">
      <c r="B164" s="38" t="s">
        <v>94</v>
      </c>
      <c r="C164" s="34">
        <f t="shared" si="29"/>
        <v>3905</v>
      </c>
      <c r="D164" s="35">
        <v>3418</v>
      </c>
      <c r="E164" s="35">
        <v>487</v>
      </c>
      <c r="F164" s="35">
        <v>165</v>
      </c>
      <c r="G164" s="35">
        <v>333</v>
      </c>
      <c r="H164" s="35">
        <v>611</v>
      </c>
      <c r="I164" s="35">
        <v>666</v>
      </c>
      <c r="J164" s="35">
        <v>977</v>
      </c>
      <c r="K164" s="35">
        <v>642</v>
      </c>
      <c r="L164" s="35">
        <v>331</v>
      </c>
      <c r="M164" s="35">
        <v>180</v>
      </c>
      <c r="N164" s="35">
        <v>3</v>
      </c>
      <c r="O164" s="35">
        <v>1749</v>
      </c>
      <c r="P164" s="35">
        <v>1594</v>
      </c>
      <c r="Q164" s="35">
        <v>559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</row>
    <row r="165" spans="2:49" ht="17.25" customHeight="1" x14ac:dyDescent="0.25">
      <c r="B165" s="38" t="s">
        <v>95</v>
      </c>
      <c r="C165" s="34">
        <f t="shared" si="29"/>
        <v>2433</v>
      </c>
      <c r="D165" s="35">
        <v>2038</v>
      </c>
      <c r="E165" s="35">
        <v>395</v>
      </c>
      <c r="F165" s="35">
        <v>80</v>
      </c>
      <c r="G165" s="35">
        <v>235</v>
      </c>
      <c r="H165" s="35">
        <v>349</v>
      </c>
      <c r="I165" s="35">
        <v>288</v>
      </c>
      <c r="J165" s="35">
        <v>483</v>
      </c>
      <c r="K165" s="35">
        <v>438</v>
      </c>
      <c r="L165" s="35">
        <v>335</v>
      </c>
      <c r="M165" s="35">
        <v>225</v>
      </c>
      <c r="N165" s="35">
        <v>11</v>
      </c>
      <c r="O165" s="35">
        <v>954</v>
      </c>
      <c r="P165" s="35">
        <v>1167</v>
      </c>
      <c r="Q165" s="35">
        <v>301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</row>
    <row r="166" spans="2:49" ht="17.25" customHeight="1" x14ac:dyDescent="0.25">
      <c r="B166" s="38" t="s">
        <v>96</v>
      </c>
      <c r="C166" s="34">
        <f t="shared" si="29"/>
        <v>3382</v>
      </c>
      <c r="D166" s="35">
        <v>2861</v>
      </c>
      <c r="E166" s="35">
        <v>521</v>
      </c>
      <c r="F166" s="35">
        <v>162</v>
      </c>
      <c r="G166" s="35">
        <v>398</v>
      </c>
      <c r="H166" s="35">
        <v>678</v>
      </c>
      <c r="I166" s="35">
        <v>503</v>
      </c>
      <c r="J166" s="35">
        <v>653</v>
      </c>
      <c r="K166" s="35">
        <v>541</v>
      </c>
      <c r="L166" s="35">
        <v>282</v>
      </c>
      <c r="M166" s="35">
        <v>165</v>
      </c>
      <c r="N166" s="35">
        <v>6</v>
      </c>
      <c r="O166" s="35">
        <v>1489</v>
      </c>
      <c r="P166" s="35">
        <v>1142</v>
      </c>
      <c r="Q166" s="35">
        <v>745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</row>
    <row r="167" spans="2:49" ht="17.25" customHeight="1" x14ac:dyDescent="0.25">
      <c r="B167" s="38" t="s">
        <v>97</v>
      </c>
      <c r="C167" s="34">
        <f t="shared" si="29"/>
        <v>1675</v>
      </c>
      <c r="D167" s="35">
        <v>1423</v>
      </c>
      <c r="E167" s="35">
        <v>252</v>
      </c>
      <c r="F167" s="35">
        <v>93</v>
      </c>
      <c r="G167" s="35">
        <v>204</v>
      </c>
      <c r="H167" s="35">
        <v>306</v>
      </c>
      <c r="I167" s="35">
        <v>191</v>
      </c>
      <c r="J167" s="35">
        <v>344</v>
      </c>
      <c r="K167" s="35">
        <v>266</v>
      </c>
      <c r="L167" s="35">
        <v>178</v>
      </c>
      <c r="M167" s="35">
        <v>93</v>
      </c>
      <c r="N167" s="35">
        <v>6</v>
      </c>
      <c r="O167" s="35">
        <v>744</v>
      </c>
      <c r="P167" s="35">
        <v>629</v>
      </c>
      <c r="Q167" s="35">
        <v>296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</row>
    <row r="168" spans="2:49" ht="17.25" customHeight="1" x14ac:dyDescent="0.25">
      <c r="B168" s="38" t="s">
        <v>98</v>
      </c>
      <c r="C168" s="34">
        <f t="shared" si="29"/>
        <v>1059</v>
      </c>
      <c r="D168" s="35">
        <v>913</v>
      </c>
      <c r="E168" s="35">
        <v>146</v>
      </c>
      <c r="F168" s="35">
        <v>57</v>
      </c>
      <c r="G168" s="35">
        <v>113</v>
      </c>
      <c r="H168" s="35">
        <v>173</v>
      </c>
      <c r="I168" s="35">
        <v>177</v>
      </c>
      <c r="J168" s="35">
        <v>268</v>
      </c>
      <c r="K168" s="35">
        <v>163</v>
      </c>
      <c r="L168" s="35">
        <v>67</v>
      </c>
      <c r="M168" s="35">
        <v>41</v>
      </c>
      <c r="N168" s="35">
        <v>4</v>
      </c>
      <c r="O168" s="35">
        <v>494</v>
      </c>
      <c r="P168" s="35">
        <v>442</v>
      </c>
      <c r="Q168" s="35">
        <v>119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</row>
    <row r="169" spans="2:49" ht="17.25" customHeight="1" thickBot="1" x14ac:dyDescent="0.3">
      <c r="B169" s="101" t="s">
        <v>99</v>
      </c>
      <c r="C169" s="102">
        <f t="shared" si="29"/>
        <v>1323</v>
      </c>
      <c r="D169" s="103">
        <v>1154</v>
      </c>
      <c r="E169" s="103">
        <v>169</v>
      </c>
      <c r="F169" s="103">
        <v>68</v>
      </c>
      <c r="G169" s="103">
        <v>184</v>
      </c>
      <c r="H169" s="103">
        <v>366</v>
      </c>
      <c r="I169" s="103">
        <v>184</v>
      </c>
      <c r="J169" s="103">
        <v>259</v>
      </c>
      <c r="K169" s="103">
        <v>164</v>
      </c>
      <c r="L169" s="103">
        <v>71</v>
      </c>
      <c r="M169" s="103">
        <v>27</v>
      </c>
      <c r="N169" s="103">
        <v>11</v>
      </c>
      <c r="O169" s="103">
        <v>423</v>
      </c>
      <c r="P169" s="103">
        <v>483</v>
      </c>
      <c r="Q169" s="103">
        <v>406</v>
      </c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</row>
    <row r="170" spans="2:49" ht="20.25" customHeight="1" x14ac:dyDescent="0.25">
      <c r="B170" s="115" t="s">
        <v>3</v>
      </c>
      <c r="C170" s="116">
        <f t="shared" ref="C170:M170" si="30">SUM(C145:C169)</f>
        <v>88813</v>
      </c>
      <c r="D170" s="117">
        <f t="shared" si="30"/>
        <v>73753</v>
      </c>
      <c r="E170" s="117">
        <f t="shared" si="30"/>
        <v>15060</v>
      </c>
      <c r="F170" s="116">
        <f t="shared" si="30"/>
        <v>5656</v>
      </c>
      <c r="G170" s="116">
        <f t="shared" si="30"/>
        <v>10873</v>
      </c>
      <c r="H170" s="116">
        <f t="shared" si="30"/>
        <v>15692</v>
      </c>
      <c r="I170" s="116">
        <f t="shared" si="30"/>
        <v>11648</v>
      </c>
      <c r="J170" s="116">
        <f t="shared" si="30"/>
        <v>17244</v>
      </c>
      <c r="K170" s="116">
        <f t="shared" si="30"/>
        <v>13262</v>
      </c>
      <c r="L170" s="116">
        <f t="shared" si="30"/>
        <v>8157</v>
      </c>
      <c r="M170" s="116">
        <f t="shared" si="30"/>
        <v>6281</v>
      </c>
      <c r="N170" s="117">
        <f>SUM(N145:N169)</f>
        <v>359</v>
      </c>
      <c r="O170" s="117">
        <f t="shared" ref="O170:Q170" si="31">SUM(O145:O169)</f>
        <v>39459</v>
      </c>
      <c r="P170" s="117">
        <f t="shared" si="31"/>
        <v>33198</v>
      </c>
      <c r="Q170" s="117">
        <f t="shared" si="31"/>
        <v>15797</v>
      </c>
    </row>
    <row r="171" spans="2:49" ht="15.75" thickBot="1" x14ac:dyDescent="0.3">
      <c r="B171" s="150" t="s">
        <v>22</v>
      </c>
      <c r="C171" s="151">
        <f>SUM(D171:E171)</f>
        <v>1</v>
      </c>
      <c r="D171" s="151">
        <f>D170/$C$170</f>
        <v>0.83043022980869918</v>
      </c>
      <c r="E171" s="151">
        <f t="shared" ref="E171:Q171" si="32">E170/$C$170</f>
        <v>0.16956977019130082</v>
      </c>
      <c r="F171" s="151">
        <f t="shared" si="32"/>
        <v>6.3684370531341128E-2</v>
      </c>
      <c r="G171" s="151">
        <f t="shared" si="32"/>
        <v>0.12242577100199295</v>
      </c>
      <c r="H171" s="151">
        <f t="shared" si="32"/>
        <v>0.17668584554063033</v>
      </c>
      <c r="I171" s="151">
        <f t="shared" si="32"/>
        <v>0.13115197099523718</v>
      </c>
      <c r="J171" s="151">
        <f t="shared" si="32"/>
        <v>0.19416076475290781</v>
      </c>
      <c r="K171" s="151">
        <f t="shared" si="32"/>
        <v>0.14932498620697421</v>
      </c>
      <c r="L171" s="151">
        <f t="shared" si="32"/>
        <v>9.1844662380507355E-2</v>
      </c>
      <c r="M171" s="151">
        <f t="shared" si="32"/>
        <v>7.0721628590409064E-2</v>
      </c>
      <c r="N171" s="151">
        <f t="shared" si="32"/>
        <v>4.0422010291286184E-3</v>
      </c>
      <c r="O171" s="151">
        <f t="shared" si="32"/>
        <v>0.44429306520441825</v>
      </c>
      <c r="P171" s="151">
        <f t="shared" si="32"/>
        <v>0.37379662887189941</v>
      </c>
      <c r="Q171" s="151">
        <f t="shared" si="32"/>
        <v>0.17786810489455374</v>
      </c>
    </row>
    <row r="172" spans="2:49" x14ac:dyDescent="0.25"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O172" s="152"/>
      <c r="P172" s="1"/>
      <c r="Q172" s="1"/>
      <c r="R172" s="1"/>
    </row>
    <row r="173" spans="2:49" ht="16.5" x14ac:dyDescent="0.25">
      <c r="B173" s="131"/>
      <c r="C173" s="74"/>
      <c r="D173" s="73"/>
      <c r="E173" s="73"/>
      <c r="F173" s="132"/>
      <c r="G173" s="47"/>
      <c r="H173" s="74"/>
      <c r="I173" s="74"/>
      <c r="J173" s="74"/>
      <c r="K173" s="74"/>
      <c r="M173" s="76"/>
      <c r="N173" s="76"/>
      <c r="O173" s="76"/>
      <c r="P173" s="76"/>
      <c r="Q173" s="76"/>
      <c r="R173" s="76"/>
    </row>
    <row r="174" spans="2:49" ht="27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33" t="s">
        <v>100</v>
      </c>
      <c r="N174" s="17"/>
      <c r="O174" s="17"/>
      <c r="P174" s="17"/>
      <c r="Q174" s="17"/>
      <c r="R174" s="1"/>
    </row>
    <row r="175" spans="2:49" ht="66" customHeight="1" x14ac:dyDescent="0.25">
      <c r="B175" s="93" t="s">
        <v>71</v>
      </c>
      <c r="C175" s="134" t="s">
        <v>72</v>
      </c>
      <c r="D175" s="92" t="s">
        <v>101</v>
      </c>
      <c r="E175" s="92"/>
      <c r="F175" s="93"/>
      <c r="G175" s="135" t="s">
        <v>102</v>
      </c>
      <c r="H175" s="137"/>
      <c r="I175" s="138" t="s">
        <v>103</v>
      </c>
      <c r="J175" s="140"/>
      <c r="K175" s="124"/>
      <c r="L175" s="124"/>
      <c r="M175" s="17"/>
      <c r="N175" s="40"/>
      <c r="O175" s="40"/>
      <c r="P175" s="40"/>
      <c r="Q175" s="40"/>
      <c r="S175" s="153"/>
    </row>
    <row r="176" spans="2:49" ht="33.75" customHeight="1" x14ac:dyDescent="0.25">
      <c r="B176" s="141"/>
      <c r="C176" s="142"/>
      <c r="D176" s="143" t="s">
        <v>104</v>
      </c>
      <c r="E176" s="96" t="s">
        <v>105</v>
      </c>
      <c r="F176" s="144" t="s">
        <v>106</v>
      </c>
      <c r="G176" s="145" t="s">
        <v>107</v>
      </c>
      <c r="H176" s="146" t="s">
        <v>108</v>
      </c>
      <c r="I176" s="147" t="s">
        <v>107</v>
      </c>
      <c r="J176" s="148" t="s">
        <v>108</v>
      </c>
      <c r="K176" s="154"/>
      <c r="L176" s="155"/>
      <c r="M176" s="156"/>
      <c r="N176" s="156"/>
      <c r="O176" s="156"/>
      <c r="P176" s="156"/>
      <c r="Q176" s="156"/>
      <c r="R176" s="157"/>
      <c r="S176" s="153"/>
    </row>
    <row r="177" spans="2:37" ht="17.25" customHeight="1" x14ac:dyDescent="0.25">
      <c r="B177" s="38" t="s">
        <v>75</v>
      </c>
      <c r="C177" s="34">
        <f>SUM(D177:F177)</f>
        <v>1308</v>
      </c>
      <c r="D177" s="149">
        <v>109</v>
      </c>
      <c r="E177" s="35">
        <v>535</v>
      </c>
      <c r="F177" s="35">
        <v>664</v>
      </c>
      <c r="G177" s="35">
        <v>199</v>
      </c>
      <c r="H177" s="35">
        <v>1109</v>
      </c>
      <c r="I177" s="149">
        <v>208</v>
      </c>
      <c r="J177" s="149">
        <v>1100</v>
      </c>
      <c r="K177" s="158"/>
      <c r="L177" s="158"/>
      <c r="M177" s="126"/>
      <c r="N177" s="74"/>
      <c r="O177" s="74"/>
      <c r="P177" s="73"/>
      <c r="Q177" s="73"/>
      <c r="S177" s="153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</row>
    <row r="178" spans="2:37" ht="17.25" customHeight="1" x14ac:dyDescent="0.25">
      <c r="B178" s="38" t="s">
        <v>76</v>
      </c>
      <c r="C178" s="34">
        <f t="shared" ref="C178:C200" si="33">SUM(D178:F178)</f>
        <v>4013</v>
      </c>
      <c r="D178" s="35">
        <v>661</v>
      </c>
      <c r="E178" s="35">
        <v>1909</v>
      </c>
      <c r="F178" s="35">
        <v>1443</v>
      </c>
      <c r="G178" s="35">
        <v>716</v>
      </c>
      <c r="H178" s="35">
        <v>3297</v>
      </c>
      <c r="I178" s="35">
        <v>388</v>
      </c>
      <c r="J178" s="35">
        <v>3625</v>
      </c>
      <c r="K178" s="158"/>
      <c r="L178" s="158"/>
      <c r="M178" s="126"/>
      <c r="N178" s="74"/>
      <c r="O178" s="74"/>
      <c r="P178" s="73"/>
      <c r="Q178" s="73"/>
      <c r="S178" s="153"/>
      <c r="AB178" s="39"/>
      <c r="AC178" s="39"/>
      <c r="AD178" s="39"/>
      <c r="AE178" s="39"/>
      <c r="AF178" s="39"/>
      <c r="AG178" s="39"/>
      <c r="AH178" s="39"/>
      <c r="AI178" s="39"/>
    </row>
    <row r="179" spans="2:37" ht="17.25" customHeight="1" x14ac:dyDescent="0.25">
      <c r="B179" s="38" t="s">
        <v>77</v>
      </c>
      <c r="C179" s="34">
        <f t="shared" si="33"/>
        <v>1464</v>
      </c>
      <c r="D179" s="35">
        <v>287</v>
      </c>
      <c r="E179" s="35">
        <v>836</v>
      </c>
      <c r="F179" s="35">
        <v>341</v>
      </c>
      <c r="G179" s="35">
        <v>203</v>
      </c>
      <c r="H179" s="35">
        <v>1261</v>
      </c>
      <c r="I179" s="35">
        <v>38</v>
      </c>
      <c r="J179" s="35">
        <v>1426</v>
      </c>
      <c r="K179" s="158"/>
      <c r="L179" s="158"/>
      <c r="M179" s="126"/>
      <c r="N179" s="74"/>
      <c r="O179" s="74"/>
      <c r="P179" s="73"/>
      <c r="Q179" s="73"/>
      <c r="S179" s="153"/>
      <c r="AB179" s="39"/>
      <c r="AC179" s="39"/>
      <c r="AD179" s="39"/>
      <c r="AE179" s="39"/>
      <c r="AF179" s="39"/>
      <c r="AG179" s="39"/>
      <c r="AH179" s="39"/>
      <c r="AI179" s="39"/>
    </row>
    <row r="180" spans="2:37" ht="17.25" customHeight="1" x14ac:dyDescent="0.25">
      <c r="B180" s="38" t="s">
        <v>78</v>
      </c>
      <c r="C180" s="34">
        <f t="shared" si="33"/>
        <v>8226</v>
      </c>
      <c r="D180" s="35">
        <v>1667</v>
      </c>
      <c r="E180" s="35">
        <v>4868</v>
      </c>
      <c r="F180" s="35">
        <v>1691</v>
      </c>
      <c r="G180" s="35">
        <v>877</v>
      </c>
      <c r="H180" s="35">
        <v>7349</v>
      </c>
      <c r="I180" s="35">
        <v>942</v>
      </c>
      <c r="J180" s="35">
        <v>7284</v>
      </c>
      <c r="K180" s="158"/>
      <c r="L180" s="158"/>
      <c r="M180" s="126"/>
      <c r="N180" s="74"/>
      <c r="O180" s="74"/>
      <c r="P180" s="73"/>
      <c r="Q180" s="73"/>
      <c r="S180" s="153"/>
      <c r="AB180" s="39"/>
      <c r="AC180" s="39"/>
      <c r="AD180" s="39"/>
      <c r="AE180" s="39"/>
      <c r="AF180" s="39"/>
      <c r="AG180" s="39"/>
      <c r="AH180" s="39"/>
      <c r="AI180" s="39"/>
    </row>
    <row r="181" spans="2:37" ht="17.25" customHeight="1" x14ac:dyDescent="0.25">
      <c r="B181" s="38" t="s">
        <v>79</v>
      </c>
      <c r="C181" s="34">
        <f t="shared" si="33"/>
        <v>3058</v>
      </c>
      <c r="D181" s="35">
        <v>339</v>
      </c>
      <c r="E181" s="35">
        <v>1288</v>
      </c>
      <c r="F181" s="35">
        <v>1431</v>
      </c>
      <c r="G181" s="35">
        <v>587</v>
      </c>
      <c r="H181" s="35">
        <v>2471</v>
      </c>
      <c r="I181" s="35">
        <v>249</v>
      </c>
      <c r="J181" s="35">
        <v>2809</v>
      </c>
      <c r="K181" s="158"/>
      <c r="L181" s="158"/>
      <c r="M181" s="159"/>
      <c r="N181" s="159"/>
      <c r="O181" s="74"/>
      <c r="P181" s="74"/>
      <c r="Q181" s="74"/>
      <c r="S181" s="153"/>
      <c r="AB181" s="39"/>
      <c r="AC181" s="39"/>
      <c r="AD181" s="39"/>
      <c r="AE181" s="39"/>
      <c r="AF181" s="39"/>
      <c r="AG181" s="39"/>
      <c r="AH181" s="39"/>
      <c r="AI181" s="39"/>
    </row>
    <row r="182" spans="2:37" ht="17.25" customHeight="1" x14ac:dyDescent="0.25">
      <c r="B182" s="38" t="s">
        <v>80</v>
      </c>
      <c r="C182" s="34">
        <f t="shared" si="33"/>
        <v>2250</v>
      </c>
      <c r="D182" s="35">
        <v>468</v>
      </c>
      <c r="E182" s="35">
        <v>1028</v>
      </c>
      <c r="F182" s="35">
        <v>754</v>
      </c>
      <c r="G182" s="35">
        <v>128</v>
      </c>
      <c r="H182" s="35">
        <v>2122</v>
      </c>
      <c r="I182" s="35">
        <v>305</v>
      </c>
      <c r="J182" s="35">
        <v>1945</v>
      </c>
      <c r="K182" s="158"/>
      <c r="L182" s="158"/>
      <c r="M182" s="159"/>
      <c r="N182" s="159"/>
      <c r="O182" s="78"/>
      <c r="P182" s="78"/>
      <c r="Q182" s="78"/>
      <c r="S182" s="153"/>
      <c r="AB182" s="39"/>
      <c r="AC182" s="39"/>
      <c r="AD182" s="39"/>
      <c r="AE182" s="39"/>
      <c r="AF182" s="39"/>
      <c r="AG182" s="39"/>
      <c r="AH182" s="39"/>
      <c r="AI182" s="39"/>
    </row>
    <row r="183" spans="2:37" ht="17.25" customHeight="1" x14ac:dyDescent="0.25">
      <c r="B183" s="38" t="s">
        <v>81</v>
      </c>
      <c r="C183" s="34">
        <f t="shared" si="33"/>
        <v>2654</v>
      </c>
      <c r="D183" s="35">
        <v>613</v>
      </c>
      <c r="E183" s="35">
        <v>1383</v>
      </c>
      <c r="F183" s="35">
        <v>658</v>
      </c>
      <c r="G183" s="35">
        <v>291</v>
      </c>
      <c r="H183" s="35">
        <v>2363</v>
      </c>
      <c r="I183" s="35">
        <v>216</v>
      </c>
      <c r="J183" s="35">
        <v>2438</v>
      </c>
      <c r="K183" s="158"/>
      <c r="L183" s="158"/>
      <c r="M183" s="160"/>
      <c r="N183" s="40"/>
      <c r="O183" s="40"/>
      <c r="P183" s="40"/>
      <c r="Q183" s="40"/>
      <c r="S183" s="153"/>
      <c r="AB183" s="39"/>
      <c r="AC183" s="39"/>
      <c r="AD183" s="39"/>
      <c r="AE183" s="39"/>
      <c r="AF183" s="39"/>
      <c r="AG183" s="39"/>
      <c r="AH183" s="39"/>
      <c r="AI183" s="39"/>
    </row>
    <row r="184" spans="2:37" ht="17.25" customHeight="1" x14ac:dyDescent="0.25">
      <c r="B184" s="38" t="s">
        <v>82</v>
      </c>
      <c r="C184" s="34">
        <f t="shared" si="33"/>
        <v>5595</v>
      </c>
      <c r="D184" s="35">
        <v>1588</v>
      </c>
      <c r="E184" s="35">
        <v>3154</v>
      </c>
      <c r="F184" s="35">
        <v>853</v>
      </c>
      <c r="G184" s="35">
        <v>486</v>
      </c>
      <c r="H184" s="35">
        <v>5109</v>
      </c>
      <c r="I184" s="35">
        <v>430</v>
      </c>
      <c r="J184" s="35">
        <v>5165</v>
      </c>
      <c r="K184" s="158"/>
      <c r="L184" s="158"/>
      <c r="M184" s="17"/>
      <c r="N184" s="40"/>
      <c r="O184" s="40"/>
      <c r="P184" s="40"/>
      <c r="Q184" s="40"/>
      <c r="S184" s="153"/>
      <c r="AB184" s="39"/>
      <c r="AC184" s="39"/>
      <c r="AD184" s="39"/>
      <c r="AE184" s="39"/>
      <c r="AF184" s="39"/>
      <c r="AG184" s="39"/>
      <c r="AH184" s="39"/>
      <c r="AI184" s="39"/>
    </row>
    <row r="185" spans="2:37" ht="17.25" customHeight="1" x14ac:dyDescent="0.25">
      <c r="B185" s="38" t="s">
        <v>83</v>
      </c>
      <c r="C185" s="34">
        <f t="shared" si="33"/>
        <v>1180</v>
      </c>
      <c r="D185" s="35">
        <v>353</v>
      </c>
      <c r="E185" s="35">
        <v>501</v>
      </c>
      <c r="F185" s="35">
        <v>326</v>
      </c>
      <c r="G185" s="35">
        <v>409</v>
      </c>
      <c r="H185" s="35">
        <v>771</v>
      </c>
      <c r="I185" s="35">
        <v>249</v>
      </c>
      <c r="J185" s="35">
        <v>931</v>
      </c>
      <c r="K185" s="158"/>
      <c r="L185" s="158"/>
      <c r="M185" s="17"/>
      <c r="N185" s="40"/>
      <c r="O185" s="40"/>
      <c r="P185" s="40"/>
      <c r="Q185" s="40"/>
      <c r="S185" s="153"/>
      <c r="AB185" s="39"/>
      <c r="AC185" s="39"/>
      <c r="AD185" s="39"/>
      <c r="AE185" s="39"/>
      <c r="AF185" s="39"/>
      <c r="AG185" s="39"/>
      <c r="AH185" s="39"/>
      <c r="AI185" s="39"/>
    </row>
    <row r="186" spans="2:37" ht="17.25" customHeight="1" x14ac:dyDescent="0.25">
      <c r="B186" s="38" t="s">
        <v>84</v>
      </c>
      <c r="C186" s="34">
        <f t="shared" si="33"/>
        <v>2904</v>
      </c>
      <c r="D186" s="35">
        <v>864</v>
      </c>
      <c r="E186" s="35">
        <v>1474</v>
      </c>
      <c r="F186" s="35">
        <v>566</v>
      </c>
      <c r="G186" s="35">
        <v>547</v>
      </c>
      <c r="H186" s="35">
        <v>2357</v>
      </c>
      <c r="I186" s="35">
        <v>146</v>
      </c>
      <c r="J186" s="35">
        <v>2758</v>
      </c>
      <c r="K186" s="158"/>
      <c r="L186" s="158"/>
      <c r="M186" s="17"/>
      <c r="N186" s="40"/>
      <c r="O186" s="40"/>
      <c r="P186" s="40"/>
      <c r="Q186" s="40"/>
      <c r="S186" s="153"/>
      <c r="AB186" s="39"/>
      <c r="AC186" s="39"/>
      <c r="AD186" s="39"/>
      <c r="AE186" s="39"/>
      <c r="AF186" s="39"/>
      <c r="AG186" s="39"/>
      <c r="AH186" s="39"/>
      <c r="AI186" s="39"/>
    </row>
    <row r="187" spans="2:37" ht="17.25" customHeight="1" x14ac:dyDescent="0.25">
      <c r="B187" s="38" t="s">
        <v>85</v>
      </c>
      <c r="C187" s="34">
        <f t="shared" si="33"/>
        <v>3469</v>
      </c>
      <c r="D187" s="35">
        <v>667</v>
      </c>
      <c r="E187" s="35">
        <v>1500</v>
      </c>
      <c r="F187" s="35">
        <v>1302</v>
      </c>
      <c r="G187" s="35">
        <v>235</v>
      </c>
      <c r="H187" s="35">
        <v>3234</v>
      </c>
      <c r="I187" s="35">
        <v>242</v>
      </c>
      <c r="J187" s="35">
        <v>3227</v>
      </c>
      <c r="K187" s="158"/>
      <c r="L187" s="158"/>
      <c r="M187" s="17"/>
      <c r="N187" s="40"/>
      <c r="O187" s="40"/>
      <c r="P187" s="40"/>
      <c r="Q187" s="40"/>
      <c r="S187" s="153"/>
      <c r="AB187" s="39"/>
      <c r="AC187" s="39"/>
      <c r="AD187" s="39"/>
      <c r="AE187" s="39"/>
      <c r="AF187" s="39"/>
      <c r="AG187" s="39"/>
      <c r="AH187" s="39"/>
      <c r="AI187" s="39"/>
    </row>
    <row r="188" spans="2:37" ht="17.25" customHeight="1" x14ac:dyDescent="0.25">
      <c r="B188" s="38" t="s">
        <v>86</v>
      </c>
      <c r="C188" s="34">
        <f t="shared" si="33"/>
        <v>3538</v>
      </c>
      <c r="D188" s="35">
        <v>834</v>
      </c>
      <c r="E188" s="35">
        <v>1789</v>
      </c>
      <c r="F188" s="35">
        <v>915</v>
      </c>
      <c r="G188" s="35">
        <v>541</v>
      </c>
      <c r="H188" s="35">
        <v>2997</v>
      </c>
      <c r="I188" s="35">
        <v>658</v>
      </c>
      <c r="J188" s="35">
        <v>2880</v>
      </c>
      <c r="K188" s="158"/>
      <c r="L188" s="158"/>
      <c r="M188" s="17"/>
      <c r="N188" s="40"/>
      <c r="O188" s="40"/>
      <c r="P188" s="40"/>
      <c r="Q188" s="40"/>
      <c r="S188" s="153"/>
      <c r="AB188" s="39"/>
      <c r="AC188" s="39"/>
      <c r="AD188" s="39"/>
      <c r="AE188" s="39"/>
      <c r="AF188" s="39"/>
      <c r="AG188" s="39"/>
      <c r="AH188" s="39"/>
      <c r="AI188" s="39"/>
    </row>
    <row r="189" spans="2:37" ht="17.25" customHeight="1" x14ac:dyDescent="0.25">
      <c r="B189" s="38" t="s">
        <v>87</v>
      </c>
      <c r="C189" s="34">
        <f t="shared" si="33"/>
        <v>4519</v>
      </c>
      <c r="D189" s="35">
        <v>831</v>
      </c>
      <c r="E189" s="35">
        <v>1703</v>
      </c>
      <c r="F189" s="35">
        <v>1985</v>
      </c>
      <c r="G189" s="35">
        <v>1052</v>
      </c>
      <c r="H189" s="35">
        <v>3467</v>
      </c>
      <c r="I189" s="35">
        <v>415</v>
      </c>
      <c r="J189" s="35">
        <v>4104</v>
      </c>
      <c r="K189" s="158"/>
      <c r="L189" s="158"/>
      <c r="M189" s="17"/>
      <c r="N189" s="40"/>
      <c r="O189" s="40"/>
      <c r="P189" s="40"/>
      <c r="Q189" s="40"/>
      <c r="S189" s="153"/>
      <c r="AB189" s="39"/>
      <c r="AC189" s="39"/>
      <c r="AD189" s="39"/>
      <c r="AE189" s="39"/>
      <c r="AF189" s="39"/>
      <c r="AG189" s="39"/>
      <c r="AH189" s="39"/>
      <c r="AI189" s="39"/>
    </row>
    <row r="190" spans="2:37" ht="17.25" customHeight="1" x14ac:dyDescent="0.25">
      <c r="B190" s="38" t="s">
        <v>88</v>
      </c>
      <c r="C190" s="34">
        <f t="shared" si="33"/>
        <v>2281</v>
      </c>
      <c r="D190" s="35">
        <v>375</v>
      </c>
      <c r="E190" s="35">
        <v>1214</v>
      </c>
      <c r="F190" s="35">
        <v>692</v>
      </c>
      <c r="G190" s="35">
        <v>76</v>
      </c>
      <c r="H190" s="35">
        <v>2205</v>
      </c>
      <c r="I190" s="35">
        <v>189</v>
      </c>
      <c r="J190" s="35">
        <v>2092</v>
      </c>
      <c r="K190" s="158"/>
      <c r="L190" s="158"/>
      <c r="M190" s="156"/>
      <c r="N190" s="156"/>
      <c r="O190" s="156"/>
      <c r="P190" s="156"/>
      <c r="Q190" s="156"/>
      <c r="S190" s="153"/>
      <c r="AB190" s="39"/>
      <c r="AC190" s="39"/>
      <c r="AD190" s="39"/>
      <c r="AE190" s="39"/>
      <c r="AF190" s="39"/>
      <c r="AG190" s="39"/>
      <c r="AH190" s="39"/>
      <c r="AI190" s="39"/>
    </row>
    <row r="191" spans="2:37" ht="17.25" customHeight="1" x14ac:dyDescent="0.25">
      <c r="B191" s="38" t="s">
        <v>89</v>
      </c>
      <c r="C191" s="34">
        <f t="shared" si="33"/>
        <v>24638</v>
      </c>
      <c r="D191" s="35">
        <v>3901</v>
      </c>
      <c r="E191" s="35">
        <v>13235</v>
      </c>
      <c r="F191" s="35">
        <v>7502</v>
      </c>
      <c r="G191" s="35">
        <v>2465</v>
      </c>
      <c r="H191" s="35">
        <v>22173</v>
      </c>
      <c r="I191" s="35">
        <v>1770</v>
      </c>
      <c r="J191" s="35">
        <v>22868</v>
      </c>
      <c r="K191" s="158"/>
      <c r="L191" s="158"/>
      <c r="M191" s="156"/>
      <c r="N191" s="156"/>
      <c r="O191" s="156"/>
      <c r="P191" s="156"/>
      <c r="Q191" s="156"/>
      <c r="S191" s="153"/>
      <c r="AB191" s="39"/>
      <c r="AC191" s="39"/>
      <c r="AD191" s="39"/>
      <c r="AE191" s="39"/>
      <c r="AF191" s="39"/>
      <c r="AG191" s="39"/>
      <c r="AH191" s="39"/>
      <c r="AI191" s="39"/>
    </row>
    <row r="192" spans="2:37" ht="17.25" customHeight="1" x14ac:dyDescent="0.25">
      <c r="B192" s="38" t="s">
        <v>90</v>
      </c>
      <c r="C192" s="34">
        <f t="shared" si="33"/>
        <v>1577</v>
      </c>
      <c r="D192" s="35">
        <v>174</v>
      </c>
      <c r="E192" s="35">
        <v>610</v>
      </c>
      <c r="F192" s="35">
        <v>793</v>
      </c>
      <c r="G192" s="35">
        <v>279</v>
      </c>
      <c r="H192" s="35">
        <v>1298</v>
      </c>
      <c r="I192" s="35">
        <v>175</v>
      </c>
      <c r="J192" s="35">
        <v>1402</v>
      </c>
      <c r="K192" s="158"/>
      <c r="L192" s="158"/>
      <c r="M192" s="126"/>
      <c r="N192" s="74"/>
      <c r="O192" s="74"/>
      <c r="P192" s="73"/>
      <c r="Q192" s="73"/>
      <c r="S192" s="153"/>
      <c r="AB192" s="39"/>
      <c r="AC192" s="39"/>
      <c r="AD192" s="39"/>
      <c r="AE192" s="39"/>
      <c r="AF192" s="39"/>
      <c r="AG192" s="39"/>
      <c r="AH192" s="39"/>
      <c r="AI192" s="39"/>
    </row>
    <row r="193" spans="2:35" ht="17.25" customHeight="1" x14ac:dyDescent="0.25">
      <c r="B193" s="38" t="s">
        <v>91</v>
      </c>
      <c r="C193" s="34">
        <f t="shared" si="33"/>
        <v>773</v>
      </c>
      <c r="D193" s="35">
        <v>46</v>
      </c>
      <c r="E193" s="35">
        <v>631</v>
      </c>
      <c r="F193" s="35">
        <v>96</v>
      </c>
      <c r="G193" s="35">
        <v>227</v>
      </c>
      <c r="H193" s="35">
        <v>546</v>
      </c>
      <c r="I193" s="35">
        <v>38</v>
      </c>
      <c r="J193" s="35">
        <v>735</v>
      </c>
      <c r="K193" s="158"/>
      <c r="L193" s="158"/>
      <c r="M193" s="126"/>
      <c r="N193" s="74"/>
      <c r="O193" s="74"/>
      <c r="P193" s="73"/>
      <c r="Q193" s="73"/>
      <c r="S193" s="153"/>
      <c r="AB193" s="39"/>
      <c r="AC193" s="39"/>
      <c r="AD193" s="39"/>
      <c r="AE193" s="39"/>
      <c r="AF193" s="39"/>
      <c r="AG193" s="39"/>
      <c r="AH193" s="39"/>
      <c r="AI193" s="39"/>
    </row>
    <row r="194" spans="2:35" ht="17.25" customHeight="1" x14ac:dyDescent="0.25">
      <c r="B194" s="38" t="s">
        <v>92</v>
      </c>
      <c r="C194" s="34">
        <f t="shared" si="33"/>
        <v>871</v>
      </c>
      <c r="D194" s="35">
        <v>210</v>
      </c>
      <c r="E194" s="35">
        <v>423</v>
      </c>
      <c r="F194" s="35">
        <v>238</v>
      </c>
      <c r="G194" s="35">
        <v>115</v>
      </c>
      <c r="H194" s="35">
        <v>756</v>
      </c>
      <c r="I194" s="35">
        <v>106</v>
      </c>
      <c r="J194" s="35">
        <v>765</v>
      </c>
      <c r="K194" s="158"/>
      <c r="L194" s="158"/>
      <c r="M194" s="126"/>
      <c r="N194" s="74"/>
      <c r="O194" s="74"/>
      <c r="P194" s="73"/>
      <c r="Q194" s="73"/>
      <c r="S194" s="153"/>
      <c r="AB194" s="39"/>
      <c r="AC194" s="39"/>
      <c r="AD194" s="39"/>
      <c r="AE194" s="39"/>
      <c r="AF194" s="39"/>
      <c r="AG194" s="39"/>
      <c r="AH194" s="39"/>
      <c r="AI194" s="39"/>
    </row>
    <row r="195" spans="2:35" ht="17.25" customHeight="1" x14ac:dyDescent="0.25">
      <c r="B195" s="38" t="s">
        <v>93</v>
      </c>
      <c r="C195" s="34">
        <f t="shared" si="33"/>
        <v>718</v>
      </c>
      <c r="D195" s="35">
        <v>208</v>
      </c>
      <c r="E195" s="35">
        <v>309</v>
      </c>
      <c r="F195" s="35">
        <v>201</v>
      </c>
      <c r="G195" s="35">
        <v>177</v>
      </c>
      <c r="H195" s="35">
        <v>541</v>
      </c>
      <c r="I195" s="35">
        <v>155</v>
      </c>
      <c r="J195" s="35">
        <v>563</v>
      </c>
      <c r="K195" s="158"/>
      <c r="L195" s="158"/>
      <c r="M195" s="126"/>
      <c r="N195" s="74"/>
      <c r="O195" s="74"/>
      <c r="P195" s="73"/>
      <c r="Q195" s="73"/>
      <c r="S195" s="153"/>
      <c r="AB195" s="39"/>
      <c r="AC195" s="39"/>
      <c r="AD195" s="39"/>
      <c r="AE195" s="39"/>
      <c r="AF195" s="39"/>
      <c r="AG195" s="39"/>
      <c r="AH195" s="39"/>
      <c r="AI195" s="39"/>
    </row>
    <row r="196" spans="2:35" ht="17.25" customHeight="1" x14ac:dyDescent="0.25">
      <c r="B196" s="38" t="s">
        <v>94</v>
      </c>
      <c r="C196" s="34">
        <f t="shared" si="33"/>
        <v>3905</v>
      </c>
      <c r="D196" s="35">
        <v>900</v>
      </c>
      <c r="E196" s="35">
        <v>1989</v>
      </c>
      <c r="F196" s="35">
        <v>1016</v>
      </c>
      <c r="G196" s="35">
        <v>454</v>
      </c>
      <c r="H196" s="35">
        <v>3451</v>
      </c>
      <c r="I196" s="35">
        <v>242</v>
      </c>
      <c r="J196" s="35">
        <v>3663</v>
      </c>
      <c r="K196" s="158"/>
      <c r="L196" s="158"/>
      <c r="M196" s="159"/>
      <c r="N196" s="159"/>
      <c r="O196" s="74"/>
      <c r="P196" s="74"/>
      <c r="Q196" s="74"/>
      <c r="S196" s="153"/>
      <c r="AB196" s="39"/>
      <c r="AC196" s="39"/>
      <c r="AD196" s="39"/>
      <c r="AE196" s="39"/>
      <c r="AF196" s="39"/>
      <c r="AG196" s="39"/>
      <c r="AH196" s="39"/>
      <c r="AI196" s="39"/>
    </row>
    <row r="197" spans="2:35" ht="17.25" customHeight="1" x14ac:dyDescent="0.25">
      <c r="B197" s="38" t="s">
        <v>95</v>
      </c>
      <c r="C197" s="34">
        <f t="shared" si="33"/>
        <v>2433</v>
      </c>
      <c r="D197" s="35">
        <v>565</v>
      </c>
      <c r="E197" s="35">
        <v>1346</v>
      </c>
      <c r="F197" s="35">
        <v>522</v>
      </c>
      <c r="G197" s="35">
        <v>395</v>
      </c>
      <c r="H197" s="35">
        <v>2038</v>
      </c>
      <c r="I197" s="35">
        <v>291</v>
      </c>
      <c r="J197" s="35">
        <v>2142</v>
      </c>
      <c r="K197" s="158"/>
      <c r="O197" s="78"/>
      <c r="P197" s="78"/>
      <c r="Q197" s="78"/>
      <c r="S197" s="153"/>
      <c r="AB197" s="39"/>
      <c r="AC197" s="39"/>
      <c r="AD197" s="39"/>
      <c r="AE197" s="39"/>
      <c r="AF197" s="39"/>
      <c r="AG197" s="39"/>
      <c r="AH197" s="39"/>
      <c r="AI197" s="39"/>
    </row>
    <row r="198" spans="2:35" ht="17.25" customHeight="1" x14ac:dyDescent="0.25">
      <c r="B198" s="38" t="s">
        <v>96</v>
      </c>
      <c r="C198" s="34">
        <f t="shared" si="33"/>
        <v>3382</v>
      </c>
      <c r="D198" s="35">
        <v>649</v>
      </c>
      <c r="E198" s="35">
        <v>1703</v>
      </c>
      <c r="F198" s="35">
        <v>1030</v>
      </c>
      <c r="G198" s="35">
        <v>281</v>
      </c>
      <c r="H198" s="35">
        <v>3101</v>
      </c>
      <c r="I198" s="35">
        <v>308</v>
      </c>
      <c r="J198" s="35">
        <v>3074</v>
      </c>
      <c r="K198" s="158"/>
      <c r="O198" s="17"/>
      <c r="P198" s="17"/>
      <c r="Q198" s="17"/>
      <c r="S198" s="153"/>
      <c r="AB198" s="39"/>
      <c r="AC198" s="39"/>
      <c r="AD198" s="39"/>
      <c r="AE198" s="39"/>
      <c r="AF198" s="39"/>
      <c r="AG198" s="39"/>
      <c r="AH198" s="39"/>
      <c r="AI198" s="39"/>
    </row>
    <row r="199" spans="2:35" ht="17.25" customHeight="1" x14ac:dyDescent="0.25">
      <c r="B199" s="38" t="s">
        <v>97</v>
      </c>
      <c r="C199" s="34">
        <f t="shared" si="33"/>
        <v>1675</v>
      </c>
      <c r="D199" s="35">
        <v>186</v>
      </c>
      <c r="E199" s="35">
        <v>909</v>
      </c>
      <c r="F199" s="35">
        <v>580</v>
      </c>
      <c r="G199" s="35">
        <v>100</v>
      </c>
      <c r="H199" s="35">
        <v>1575</v>
      </c>
      <c r="I199" s="35">
        <v>181</v>
      </c>
      <c r="J199" s="35">
        <v>1494</v>
      </c>
      <c r="K199" s="158"/>
      <c r="O199" s="40"/>
      <c r="P199" s="40"/>
      <c r="Q199" s="40"/>
      <c r="S199" s="153"/>
      <c r="AB199" s="39"/>
      <c r="AC199" s="39"/>
      <c r="AD199" s="39"/>
      <c r="AE199" s="39"/>
      <c r="AF199" s="39"/>
      <c r="AG199" s="39"/>
      <c r="AH199" s="39"/>
      <c r="AI199" s="39"/>
    </row>
    <row r="200" spans="2:35" ht="17.25" customHeight="1" x14ac:dyDescent="0.25">
      <c r="B200" s="38" t="s">
        <v>98</v>
      </c>
      <c r="C200" s="34">
        <f t="shared" si="33"/>
        <v>1059</v>
      </c>
      <c r="D200" s="35">
        <v>111</v>
      </c>
      <c r="E200" s="35">
        <v>401</v>
      </c>
      <c r="F200" s="35">
        <v>547</v>
      </c>
      <c r="G200" s="35">
        <v>121</v>
      </c>
      <c r="H200" s="35">
        <v>938</v>
      </c>
      <c r="I200" s="35">
        <v>37</v>
      </c>
      <c r="J200" s="35">
        <v>1022</v>
      </c>
      <c r="K200" s="158"/>
      <c r="O200" s="40"/>
      <c r="P200" s="40"/>
      <c r="Q200" s="40"/>
      <c r="S200" s="153"/>
      <c r="AB200" s="39"/>
      <c r="AC200" s="39"/>
      <c r="AD200" s="39"/>
      <c r="AE200" s="39"/>
      <c r="AF200" s="39"/>
      <c r="AG200" s="39"/>
      <c r="AH200" s="39"/>
      <c r="AI200" s="39"/>
    </row>
    <row r="201" spans="2:35" ht="17.25" customHeight="1" thickBot="1" x14ac:dyDescent="0.3">
      <c r="B201" s="101" t="s">
        <v>99</v>
      </c>
      <c r="C201" s="102">
        <f>SUM(D201:F201)</f>
        <v>1323</v>
      </c>
      <c r="D201" s="103">
        <v>187</v>
      </c>
      <c r="E201" s="103">
        <v>632</v>
      </c>
      <c r="F201" s="103">
        <v>504</v>
      </c>
      <c r="G201" s="103">
        <v>161</v>
      </c>
      <c r="H201" s="103">
        <v>1162</v>
      </c>
      <c r="I201" s="103">
        <v>75</v>
      </c>
      <c r="J201" s="103">
        <v>1248</v>
      </c>
      <c r="K201" s="158"/>
      <c r="L201" s="161" t="s">
        <v>109</v>
      </c>
      <c r="M201" s="162" t="s">
        <v>110</v>
      </c>
      <c r="N201" s="162" t="s">
        <v>111</v>
      </c>
      <c r="O201" s="40"/>
      <c r="P201" s="40"/>
      <c r="Q201" s="40"/>
      <c r="S201" s="153"/>
      <c r="AB201" s="39"/>
      <c r="AC201" s="39"/>
      <c r="AD201" s="39"/>
      <c r="AE201" s="39"/>
      <c r="AF201" s="39"/>
      <c r="AG201" s="39"/>
      <c r="AH201" s="39"/>
      <c r="AI201" s="39"/>
    </row>
    <row r="202" spans="2:35" ht="20.25" customHeight="1" x14ac:dyDescent="0.25">
      <c r="B202" s="115" t="s">
        <v>3</v>
      </c>
      <c r="C202" s="116">
        <f t="shared" ref="C202:J202" si="34">SUM(C177:C201)</f>
        <v>88813</v>
      </c>
      <c r="D202" s="117">
        <f t="shared" si="34"/>
        <v>16793</v>
      </c>
      <c r="E202" s="117">
        <f t="shared" si="34"/>
        <v>45370</v>
      </c>
      <c r="F202" s="117">
        <f t="shared" si="34"/>
        <v>26650</v>
      </c>
      <c r="G202" s="116">
        <f t="shared" si="34"/>
        <v>11122</v>
      </c>
      <c r="H202" s="116">
        <f t="shared" si="34"/>
        <v>77691</v>
      </c>
      <c r="I202" s="117">
        <f t="shared" si="34"/>
        <v>8053</v>
      </c>
      <c r="J202" s="117">
        <f t="shared" si="34"/>
        <v>80760</v>
      </c>
      <c r="K202" s="158"/>
      <c r="L202" s="163"/>
      <c r="M202" s="164">
        <v>0</v>
      </c>
      <c r="N202" s="165">
        <v>2900</v>
      </c>
      <c r="S202" s="153"/>
    </row>
    <row r="203" spans="2:35" ht="15.75" thickBot="1" x14ac:dyDescent="0.3">
      <c r="B203" s="150" t="s">
        <v>22</v>
      </c>
      <c r="C203" s="151">
        <f>SUM(D203:F203)</f>
        <v>1</v>
      </c>
      <c r="D203" s="151">
        <f>D202/$C$202</f>
        <v>0.18908267933748438</v>
      </c>
      <c r="E203" s="151">
        <f t="shared" ref="E203:J203" si="35">E202/$C$202</f>
        <v>0.51084863702385908</v>
      </c>
      <c r="F203" s="151">
        <f t="shared" si="35"/>
        <v>0.30006868363865652</v>
      </c>
      <c r="G203" s="151">
        <f t="shared" si="35"/>
        <v>0.1252294146127256</v>
      </c>
      <c r="H203" s="151">
        <f t="shared" si="35"/>
        <v>0.87477058538727437</v>
      </c>
      <c r="I203" s="151">
        <f t="shared" si="35"/>
        <v>9.0673662639478458E-2</v>
      </c>
      <c r="J203" s="151">
        <f t="shared" si="35"/>
        <v>0.9093263373605216</v>
      </c>
      <c r="K203" s="166"/>
      <c r="L203" s="167"/>
      <c r="M203" s="164">
        <v>2901</v>
      </c>
      <c r="N203" s="165">
        <v>4900</v>
      </c>
      <c r="S203" s="153"/>
    </row>
    <row r="204" spans="2:35" x14ac:dyDescent="0.25"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68"/>
      <c r="M204" s="164">
        <v>4901</v>
      </c>
      <c r="N204" s="165">
        <v>6900</v>
      </c>
      <c r="O204" s="152"/>
      <c r="P204" s="1"/>
      <c r="Q204" s="1"/>
      <c r="R204" s="1"/>
      <c r="S204" s="153"/>
    </row>
    <row r="205" spans="2:35" x14ac:dyDescent="0.25">
      <c r="C205" s="21"/>
      <c r="D205" s="1"/>
      <c r="E205" s="1"/>
      <c r="F205" s="1"/>
      <c r="G205" s="21"/>
      <c r="H205" s="21"/>
      <c r="I205" s="21"/>
      <c r="J205" s="21"/>
      <c r="K205" s="1"/>
      <c r="L205" s="169"/>
      <c r="M205" s="164">
        <v>6901</v>
      </c>
      <c r="N205" s="164" t="s">
        <v>112</v>
      </c>
      <c r="O205" s="170"/>
      <c r="P205" s="170"/>
      <c r="Q205" s="171"/>
      <c r="R205" s="76"/>
      <c r="S205" s="153"/>
    </row>
    <row r="206" spans="2:35" x14ac:dyDescent="0.25"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S206" s="153"/>
    </row>
    <row r="207" spans="2:35" x14ac:dyDescent="0.25"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S207" s="153"/>
    </row>
    <row r="208" spans="2:35" ht="15" customHeight="1" x14ac:dyDescent="0.25"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S208" s="153"/>
    </row>
    <row r="209" spans="2:19" ht="27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33"/>
      <c r="N209" s="17"/>
      <c r="O209" s="17"/>
      <c r="P209" s="17"/>
      <c r="Q209" s="17"/>
      <c r="R209" s="1"/>
      <c r="S209" s="153"/>
    </row>
    <row r="210" spans="2:19" ht="25.5" customHeight="1" x14ac:dyDescent="0.25">
      <c r="B210" s="93" t="s">
        <v>71</v>
      </c>
      <c r="C210" s="134" t="s">
        <v>72</v>
      </c>
      <c r="D210" s="87" t="s">
        <v>4</v>
      </c>
      <c r="E210" s="88"/>
      <c r="F210" s="88"/>
      <c r="G210" s="88"/>
      <c r="H210" s="87" t="s">
        <v>5</v>
      </c>
      <c r="I210" s="88"/>
      <c r="J210" s="88"/>
      <c r="K210" s="88"/>
      <c r="S210" s="153"/>
    </row>
    <row r="211" spans="2:19" ht="33.75" customHeight="1" x14ac:dyDescent="0.25">
      <c r="B211" s="141"/>
      <c r="C211" s="142"/>
      <c r="D211" s="57" t="s">
        <v>3</v>
      </c>
      <c r="E211" s="59" t="s">
        <v>45</v>
      </c>
      <c r="F211" s="60" t="s">
        <v>46</v>
      </c>
      <c r="G211" s="59" t="s">
        <v>34</v>
      </c>
      <c r="H211" s="59" t="s">
        <v>3</v>
      </c>
      <c r="I211" s="59" t="s">
        <v>45</v>
      </c>
      <c r="J211" s="59" t="s">
        <v>46</v>
      </c>
      <c r="K211" s="59" t="s">
        <v>34</v>
      </c>
      <c r="L211" s="173"/>
      <c r="M211" s="64"/>
      <c r="N211" s="64"/>
      <c r="O211" s="64"/>
      <c r="P211" s="64"/>
    </row>
    <row r="212" spans="2:19" ht="17.25" customHeight="1" x14ac:dyDescent="0.25">
      <c r="B212" s="38" t="s">
        <v>75</v>
      </c>
      <c r="C212" s="174">
        <f t="shared" ref="C212:C237" si="36">D212+H212</f>
        <v>189</v>
      </c>
      <c r="D212" s="175">
        <f t="shared" ref="D212:D236" si="37">SUM(E212:G212)</f>
        <v>173</v>
      </c>
      <c r="E212" s="35">
        <v>144</v>
      </c>
      <c r="F212" s="35">
        <v>25</v>
      </c>
      <c r="G212" s="35">
        <v>4</v>
      </c>
      <c r="H212" s="175">
        <f t="shared" ref="H212:H235" si="38">SUM(I212:K212)</f>
        <v>16</v>
      </c>
      <c r="I212" s="35">
        <v>15</v>
      </c>
      <c r="J212" s="35">
        <v>1</v>
      </c>
      <c r="K212" s="35">
        <v>0</v>
      </c>
      <c r="L212" s="64"/>
      <c r="M212" s="176" t="s">
        <v>98</v>
      </c>
      <c r="N212" s="176">
        <v>36</v>
      </c>
      <c r="O212" s="64"/>
      <c r="P212" s="64"/>
    </row>
    <row r="213" spans="2:19" ht="17.25" customHeight="1" x14ac:dyDescent="0.25">
      <c r="B213" s="38" t="s">
        <v>76</v>
      </c>
      <c r="C213" s="174">
        <f t="shared" si="36"/>
        <v>168</v>
      </c>
      <c r="D213" s="175">
        <f t="shared" si="37"/>
        <v>154</v>
      </c>
      <c r="E213" s="35">
        <v>87</v>
      </c>
      <c r="F213" s="35">
        <v>65</v>
      </c>
      <c r="G213" s="35">
        <v>2</v>
      </c>
      <c r="H213" s="175">
        <f t="shared" si="38"/>
        <v>14</v>
      </c>
      <c r="I213" s="35">
        <v>14</v>
      </c>
      <c r="J213" s="35">
        <v>0</v>
      </c>
      <c r="K213" s="35">
        <v>0</v>
      </c>
      <c r="L213" s="64"/>
      <c r="M213" s="176" t="s">
        <v>92</v>
      </c>
      <c r="N213" s="176">
        <v>43</v>
      </c>
      <c r="O213" s="64"/>
      <c r="P213" s="64"/>
    </row>
    <row r="214" spans="2:19" ht="17.25" customHeight="1" x14ac:dyDescent="0.25">
      <c r="B214" s="38" t="s">
        <v>77</v>
      </c>
      <c r="C214" s="174">
        <f t="shared" si="36"/>
        <v>97</v>
      </c>
      <c r="D214" s="175">
        <f t="shared" si="37"/>
        <v>96</v>
      </c>
      <c r="E214" s="35">
        <v>46</v>
      </c>
      <c r="F214" s="35">
        <v>47</v>
      </c>
      <c r="G214" s="35">
        <v>3</v>
      </c>
      <c r="H214" s="175">
        <f t="shared" si="38"/>
        <v>1</v>
      </c>
      <c r="I214" s="35">
        <v>1</v>
      </c>
      <c r="J214" s="35">
        <v>0</v>
      </c>
      <c r="K214" s="35">
        <v>0</v>
      </c>
      <c r="L214" s="64"/>
      <c r="M214" s="176" t="s">
        <v>93</v>
      </c>
      <c r="N214" s="176">
        <v>61</v>
      </c>
      <c r="O214" s="64"/>
      <c r="P214" s="64"/>
    </row>
    <row r="215" spans="2:19" ht="17.25" customHeight="1" x14ac:dyDescent="0.25">
      <c r="B215" s="38" t="s">
        <v>78</v>
      </c>
      <c r="C215" s="174">
        <f t="shared" si="36"/>
        <v>471</v>
      </c>
      <c r="D215" s="175">
        <f t="shared" si="37"/>
        <v>440</v>
      </c>
      <c r="E215" s="35">
        <v>213</v>
      </c>
      <c r="F215" s="35">
        <v>225</v>
      </c>
      <c r="G215" s="35">
        <v>2</v>
      </c>
      <c r="H215" s="175">
        <f t="shared" si="38"/>
        <v>31</v>
      </c>
      <c r="I215" s="35">
        <v>24</v>
      </c>
      <c r="J215" s="35">
        <v>7</v>
      </c>
      <c r="K215" s="35">
        <v>0</v>
      </c>
      <c r="L215" s="64"/>
      <c r="M215" s="176" t="s">
        <v>91</v>
      </c>
      <c r="N215" s="176">
        <v>62</v>
      </c>
      <c r="O215" s="64"/>
      <c r="P215" s="64"/>
    </row>
    <row r="216" spans="2:19" ht="17.25" customHeight="1" x14ac:dyDescent="0.25">
      <c r="B216" s="38" t="s">
        <v>79</v>
      </c>
      <c r="C216" s="174">
        <f t="shared" si="36"/>
        <v>198</v>
      </c>
      <c r="D216" s="175">
        <f t="shared" si="37"/>
        <v>192</v>
      </c>
      <c r="E216" s="35">
        <v>122</v>
      </c>
      <c r="F216" s="35">
        <v>69</v>
      </c>
      <c r="G216" s="35">
        <v>1</v>
      </c>
      <c r="H216" s="175">
        <f t="shared" si="38"/>
        <v>6</v>
      </c>
      <c r="I216" s="35">
        <v>5</v>
      </c>
      <c r="J216" s="35">
        <v>1</v>
      </c>
      <c r="K216" s="35">
        <v>0</v>
      </c>
      <c r="L216" s="64"/>
      <c r="M216" s="176" t="s">
        <v>83</v>
      </c>
      <c r="N216" s="176">
        <v>89</v>
      </c>
      <c r="O216" s="64"/>
      <c r="P216" s="64"/>
    </row>
    <row r="217" spans="2:19" ht="17.25" customHeight="1" x14ac:dyDescent="0.25">
      <c r="B217" s="38" t="s">
        <v>80</v>
      </c>
      <c r="C217" s="174">
        <f t="shared" si="36"/>
        <v>192</v>
      </c>
      <c r="D217" s="175">
        <f t="shared" si="37"/>
        <v>184</v>
      </c>
      <c r="E217" s="35">
        <v>132</v>
      </c>
      <c r="F217" s="35">
        <v>50</v>
      </c>
      <c r="G217" s="35">
        <v>2</v>
      </c>
      <c r="H217" s="175">
        <f t="shared" si="38"/>
        <v>8</v>
      </c>
      <c r="I217" s="35">
        <v>8</v>
      </c>
      <c r="J217" s="35">
        <v>0</v>
      </c>
      <c r="K217" s="35">
        <v>0</v>
      </c>
      <c r="L217" s="64"/>
      <c r="M217" s="176" t="s">
        <v>77</v>
      </c>
      <c r="N217" s="176">
        <v>97</v>
      </c>
      <c r="O217" s="64"/>
      <c r="P217" s="64"/>
    </row>
    <row r="218" spans="2:19" ht="17.25" customHeight="1" x14ac:dyDescent="0.25">
      <c r="B218" s="38" t="s">
        <v>81</v>
      </c>
      <c r="C218" s="174">
        <f t="shared" si="36"/>
        <v>156</v>
      </c>
      <c r="D218" s="175">
        <f t="shared" si="37"/>
        <v>150</v>
      </c>
      <c r="E218" s="35">
        <v>97</v>
      </c>
      <c r="F218" s="35">
        <v>53</v>
      </c>
      <c r="G218" s="35">
        <v>0</v>
      </c>
      <c r="H218" s="175">
        <f t="shared" si="38"/>
        <v>6</v>
      </c>
      <c r="I218" s="35">
        <v>5</v>
      </c>
      <c r="J218" s="35">
        <v>1</v>
      </c>
      <c r="K218" s="35">
        <v>0</v>
      </c>
      <c r="L218" s="64"/>
      <c r="M218" s="176" t="s">
        <v>97</v>
      </c>
      <c r="N218" s="176">
        <v>123</v>
      </c>
      <c r="O218" s="64"/>
      <c r="P218" s="64"/>
    </row>
    <row r="219" spans="2:19" ht="17.25" customHeight="1" x14ac:dyDescent="0.25">
      <c r="B219" s="38" t="s">
        <v>82</v>
      </c>
      <c r="C219" s="174">
        <f t="shared" si="36"/>
        <v>410</v>
      </c>
      <c r="D219" s="175">
        <f t="shared" si="37"/>
        <v>400</v>
      </c>
      <c r="E219" s="35">
        <v>205</v>
      </c>
      <c r="F219" s="35">
        <v>187</v>
      </c>
      <c r="G219" s="35">
        <v>8</v>
      </c>
      <c r="H219" s="175">
        <f t="shared" si="38"/>
        <v>10</v>
      </c>
      <c r="I219" s="35">
        <v>9</v>
      </c>
      <c r="J219" s="35">
        <v>0</v>
      </c>
      <c r="K219" s="35">
        <v>1</v>
      </c>
      <c r="L219" s="64"/>
      <c r="M219" s="176" t="s">
        <v>81</v>
      </c>
      <c r="N219" s="176">
        <v>156</v>
      </c>
      <c r="O219" s="64"/>
      <c r="P219" s="64"/>
    </row>
    <row r="220" spans="2:19" ht="17.25" customHeight="1" x14ac:dyDescent="0.25">
      <c r="B220" s="38" t="s">
        <v>83</v>
      </c>
      <c r="C220" s="174">
        <f t="shared" si="36"/>
        <v>89</v>
      </c>
      <c r="D220" s="175">
        <f t="shared" si="37"/>
        <v>89</v>
      </c>
      <c r="E220" s="35">
        <v>56</v>
      </c>
      <c r="F220" s="35">
        <v>32</v>
      </c>
      <c r="G220" s="35">
        <v>1</v>
      </c>
      <c r="H220" s="175">
        <f t="shared" si="38"/>
        <v>0</v>
      </c>
      <c r="I220" s="35">
        <v>0</v>
      </c>
      <c r="J220" s="35">
        <v>0</v>
      </c>
      <c r="K220" s="35">
        <v>0</v>
      </c>
      <c r="L220" s="64"/>
      <c r="M220" s="176" t="s">
        <v>95</v>
      </c>
      <c r="N220" s="176">
        <v>164</v>
      </c>
      <c r="O220" s="64"/>
      <c r="P220" s="64"/>
    </row>
    <row r="221" spans="2:19" ht="17.25" customHeight="1" x14ac:dyDescent="0.25">
      <c r="B221" s="38" t="s">
        <v>84</v>
      </c>
      <c r="C221" s="174">
        <f t="shared" si="36"/>
        <v>284</v>
      </c>
      <c r="D221" s="175">
        <f t="shared" si="37"/>
        <v>268</v>
      </c>
      <c r="E221" s="35">
        <v>191</v>
      </c>
      <c r="F221" s="35">
        <v>76</v>
      </c>
      <c r="G221" s="35">
        <v>1</v>
      </c>
      <c r="H221" s="175">
        <f t="shared" si="38"/>
        <v>16</v>
      </c>
      <c r="I221" s="35">
        <v>12</v>
      </c>
      <c r="J221" s="35">
        <v>4</v>
      </c>
      <c r="K221" s="35">
        <v>0</v>
      </c>
      <c r="L221" s="64"/>
      <c r="M221" s="176" t="s">
        <v>88</v>
      </c>
      <c r="N221" s="176">
        <v>166</v>
      </c>
      <c r="O221" s="64"/>
      <c r="P221" s="64"/>
    </row>
    <row r="222" spans="2:19" ht="17.25" customHeight="1" x14ac:dyDescent="0.25">
      <c r="B222" s="38" t="s">
        <v>85</v>
      </c>
      <c r="C222" s="174">
        <f t="shared" si="36"/>
        <v>246</v>
      </c>
      <c r="D222" s="175">
        <f t="shared" si="37"/>
        <v>223</v>
      </c>
      <c r="E222" s="35">
        <v>152</v>
      </c>
      <c r="F222" s="35">
        <v>68</v>
      </c>
      <c r="G222" s="35">
        <v>3</v>
      </c>
      <c r="H222" s="175">
        <f t="shared" si="38"/>
        <v>23</v>
      </c>
      <c r="I222" s="35">
        <v>19</v>
      </c>
      <c r="J222" s="35">
        <v>4</v>
      </c>
      <c r="K222" s="35">
        <v>0</v>
      </c>
      <c r="L222" s="64"/>
      <c r="M222" s="176" t="s">
        <v>76</v>
      </c>
      <c r="N222" s="176">
        <v>168</v>
      </c>
      <c r="O222" s="64"/>
      <c r="P222" s="64"/>
    </row>
    <row r="223" spans="2:19" ht="17.25" customHeight="1" x14ac:dyDescent="0.25">
      <c r="B223" s="38" t="s">
        <v>86</v>
      </c>
      <c r="C223" s="174">
        <f t="shared" si="36"/>
        <v>330</v>
      </c>
      <c r="D223" s="175">
        <f t="shared" si="37"/>
        <v>312</v>
      </c>
      <c r="E223" s="35">
        <v>209</v>
      </c>
      <c r="F223" s="35">
        <v>103</v>
      </c>
      <c r="G223" s="35">
        <v>0</v>
      </c>
      <c r="H223" s="175">
        <f t="shared" si="38"/>
        <v>18</v>
      </c>
      <c r="I223" s="35">
        <v>18</v>
      </c>
      <c r="J223" s="35">
        <v>0</v>
      </c>
      <c r="K223" s="35">
        <v>0</v>
      </c>
      <c r="L223" s="64"/>
      <c r="M223" s="176" t="s">
        <v>90</v>
      </c>
      <c r="N223" s="176">
        <v>172</v>
      </c>
      <c r="O223" s="64"/>
      <c r="P223" s="64"/>
    </row>
    <row r="224" spans="2:19" ht="17.25" customHeight="1" x14ac:dyDescent="0.25">
      <c r="B224" s="38" t="s">
        <v>87</v>
      </c>
      <c r="C224" s="174">
        <f t="shared" si="36"/>
        <v>295</v>
      </c>
      <c r="D224" s="175">
        <f t="shared" si="37"/>
        <v>279</v>
      </c>
      <c r="E224" s="35">
        <v>200</v>
      </c>
      <c r="F224" s="35">
        <v>78</v>
      </c>
      <c r="G224" s="35">
        <v>1</v>
      </c>
      <c r="H224" s="175">
        <f t="shared" si="38"/>
        <v>16</v>
      </c>
      <c r="I224" s="35">
        <v>14</v>
      </c>
      <c r="J224" s="35">
        <v>2</v>
      </c>
      <c r="K224" s="35">
        <v>0</v>
      </c>
      <c r="L224" s="64"/>
      <c r="M224" s="176" t="s">
        <v>94</v>
      </c>
      <c r="N224" s="176">
        <v>185</v>
      </c>
      <c r="O224" s="64"/>
      <c r="P224" s="64"/>
    </row>
    <row r="225" spans="2:18" ht="17.25" customHeight="1" x14ac:dyDescent="0.25">
      <c r="B225" s="38" t="s">
        <v>88</v>
      </c>
      <c r="C225" s="174">
        <f t="shared" si="36"/>
        <v>166</v>
      </c>
      <c r="D225" s="175">
        <f t="shared" si="37"/>
        <v>159</v>
      </c>
      <c r="E225" s="35">
        <v>107</v>
      </c>
      <c r="F225" s="35">
        <v>52</v>
      </c>
      <c r="G225" s="35">
        <v>0</v>
      </c>
      <c r="H225" s="175">
        <f t="shared" si="38"/>
        <v>7</v>
      </c>
      <c r="I225" s="35">
        <v>7</v>
      </c>
      <c r="J225" s="35">
        <v>0</v>
      </c>
      <c r="K225" s="35">
        <v>0</v>
      </c>
      <c r="L225" s="64"/>
      <c r="M225" s="176" t="s">
        <v>99</v>
      </c>
      <c r="N225" s="176">
        <v>187</v>
      </c>
      <c r="O225" s="64"/>
      <c r="P225" s="64"/>
    </row>
    <row r="226" spans="2:18" ht="17.25" customHeight="1" x14ac:dyDescent="0.25">
      <c r="B226" s="38" t="s">
        <v>89</v>
      </c>
      <c r="C226" s="174">
        <f t="shared" si="36"/>
        <v>1820</v>
      </c>
      <c r="D226" s="175">
        <f t="shared" si="37"/>
        <v>1726</v>
      </c>
      <c r="E226" s="35">
        <v>919</v>
      </c>
      <c r="F226" s="35">
        <v>799</v>
      </c>
      <c r="G226" s="35">
        <v>8</v>
      </c>
      <c r="H226" s="175">
        <f t="shared" si="38"/>
        <v>94</v>
      </c>
      <c r="I226" s="35">
        <v>68</v>
      </c>
      <c r="J226" s="35">
        <v>25</v>
      </c>
      <c r="K226" s="35">
        <v>1</v>
      </c>
      <c r="L226" s="64"/>
      <c r="M226" s="176" t="s">
        <v>75</v>
      </c>
      <c r="N226" s="176">
        <v>189</v>
      </c>
      <c r="O226" s="64"/>
      <c r="P226" s="64"/>
    </row>
    <row r="227" spans="2:18" ht="17.25" customHeight="1" x14ac:dyDescent="0.25">
      <c r="B227" s="38" t="s">
        <v>90</v>
      </c>
      <c r="C227" s="174">
        <f t="shared" si="36"/>
        <v>172</v>
      </c>
      <c r="D227" s="175">
        <f t="shared" si="37"/>
        <v>159</v>
      </c>
      <c r="E227" s="35">
        <v>131</v>
      </c>
      <c r="F227" s="35">
        <v>28</v>
      </c>
      <c r="G227" s="35">
        <v>0</v>
      </c>
      <c r="H227" s="175">
        <f t="shared" si="38"/>
        <v>13</v>
      </c>
      <c r="I227" s="35">
        <v>13</v>
      </c>
      <c r="J227" s="35">
        <v>0</v>
      </c>
      <c r="K227" s="35">
        <v>0</v>
      </c>
      <c r="L227" s="64"/>
      <c r="M227" s="176" t="s">
        <v>80</v>
      </c>
      <c r="N227" s="176">
        <v>192</v>
      </c>
      <c r="O227" s="64"/>
      <c r="P227" s="64"/>
    </row>
    <row r="228" spans="2:18" ht="17.25" customHeight="1" x14ac:dyDescent="0.25">
      <c r="B228" s="38" t="s">
        <v>91</v>
      </c>
      <c r="C228" s="174">
        <f t="shared" si="36"/>
        <v>62</v>
      </c>
      <c r="D228" s="175">
        <f t="shared" si="37"/>
        <v>60</v>
      </c>
      <c r="E228" s="35">
        <v>37</v>
      </c>
      <c r="F228" s="35">
        <v>22</v>
      </c>
      <c r="G228" s="35">
        <v>1</v>
      </c>
      <c r="H228" s="175">
        <f t="shared" si="38"/>
        <v>2</v>
      </c>
      <c r="I228" s="35">
        <v>2</v>
      </c>
      <c r="J228" s="35">
        <v>0</v>
      </c>
      <c r="K228" s="35">
        <v>0</v>
      </c>
      <c r="L228" s="64"/>
      <c r="M228" s="176" t="s">
        <v>79</v>
      </c>
      <c r="N228" s="176">
        <v>198</v>
      </c>
      <c r="O228" s="64"/>
      <c r="P228" s="64"/>
    </row>
    <row r="229" spans="2:18" ht="17.25" customHeight="1" x14ac:dyDescent="0.25">
      <c r="B229" s="38" t="s">
        <v>92</v>
      </c>
      <c r="C229" s="174">
        <f t="shared" si="36"/>
        <v>43</v>
      </c>
      <c r="D229" s="175">
        <f t="shared" si="37"/>
        <v>42</v>
      </c>
      <c r="E229" s="35">
        <v>16</v>
      </c>
      <c r="F229" s="35">
        <v>25</v>
      </c>
      <c r="G229" s="35">
        <v>1</v>
      </c>
      <c r="H229" s="175">
        <f t="shared" si="38"/>
        <v>1</v>
      </c>
      <c r="I229" s="35">
        <v>1</v>
      </c>
      <c r="J229" s="35">
        <v>0</v>
      </c>
      <c r="K229" s="35">
        <v>0</v>
      </c>
      <c r="L229" s="64"/>
      <c r="M229" s="176" t="s">
        <v>85</v>
      </c>
      <c r="N229" s="176">
        <v>246</v>
      </c>
      <c r="O229" s="64"/>
      <c r="P229" s="64"/>
    </row>
    <row r="230" spans="2:18" ht="17.25" customHeight="1" x14ac:dyDescent="0.25">
      <c r="B230" s="38" t="s">
        <v>93</v>
      </c>
      <c r="C230" s="174">
        <f t="shared" si="36"/>
        <v>61</v>
      </c>
      <c r="D230" s="175">
        <f t="shared" si="37"/>
        <v>55</v>
      </c>
      <c r="E230" s="35">
        <v>41</v>
      </c>
      <c r="F230" s="35">
        <v>14</v>
      </c>
      <c r="G230" s="35">
        <v>0</v>
      </c>
      <c r="H230" s="175">
        <f t="shared" si="38"/>
        <v>6</v>
      </c>
      <c r="I230" s="35">
        <v>5</v>
      </c>
      <c r="J230" s="35">
        <v>1</v>
      </c>
      <c r="K230" s="35">
        <v>0</v>
      </c>
      <c r="L230" s="64"/>
      <c r="M230" s="176" t="s">
        <v>84</v>
      </c>
      <c r="N230" s="176">
        <v>284</v>
      </c>
      <c r="O230" s="64"/>
      <c r="P230" s="64"/>
    </row>
    <row r="231" spans="2:18" ht="17.25" customHeight="1" x14ac:dyDescent="0.25">
      <c r="B231" s="38" t="s">
        <v>94</v>
      </c>
      <c r="C231" s="174">
        <f t="shared" si="36"/>
        <v>185</v>
      </c>
      <c r="D231" s="175">
        <f t="shared" si="37"/>
        <v>176</v>
      </c>
      <c r="E231" s="35">
        <v>111</v>
      </c>
      <c r="F231" s="35">
        <v>62</v>
      </c>
      <c r="G231" s="35">
        <v>3</v>
      </c>
      <c r="H231" s="175">
        <f t="shared" si="38"/>
        <v>9</v>
      </c>
      <c r="I231" s="35">
        <v>8</v>
      </c>
      <c r="J231" s="35">
        <v>1</v>
      </c>
      <c r="K231" s="35">
        <v>0</v>
      </c>
      <c r="L231" s="64"/>
      <c r="M231" s="176" t="s">
        <v>87</v>
      </c>
      <c r="N231" s="176">
        <v>295</v>
      </c>
      <c r="O231" s="64"/>
      <c r="P231" s="64"/>
    </row>
    <row r="232" spans="2:18" ht="17.25" customHeight="1" x14ac:dyDescent="0.25">
      <c r="B232" s="38" t="s">
        <v>95</v>
      </c>
      <c r="C232" s="174">
        <f t="shared" si="36"/>
        <v>164</v>
      </c>
      <c r="D232" s="175">
        <f t="shared" si="37"/>
        <v>156</v>
      </c>
      <c r="E232" s="35">
        <v>102</v>
      </c>
      <c r="F232" s="35">
        <v>48</v>
      </c>
      <c r="G232" s="35">
        <v>6</v>
      </c>
      <c r="H232" s="175">
        <f t="shared" si="38"/>
        <v>8</v>
      </c>
      <c r="I232" s="35">
        <v>7</v>
      </c>
      <c r="J232" s="35">
        <v>1</v>
      </c>
      <c r="K232" s="35">
        <v>0</v>
      </c>
      <c r="L232" s="64"/>
      <c r="M232" s="176" t="s">
        <v>96</v>
      </c>
      <c r="N232" s="176">
        <v>327</v>
      </c>
      <c r="O232" s="64"/>
      <c r="P232" s="64"/>
    </row>
    <row r="233" spans="2:18" ht="17.25" customHeight="1" x14ac:dyDescent="0.25">
      <c r="B233" s="38" t="s">
        <v>96</v>
      </c>
      <c r="C233" s="174">
        <f t="shared" si="36"/>
        <v>327</v>
      </c>
      <c r="D233" s="175">
        <f t="shared" si="37"/>
        <v>303</v>
      </c>
      <c r="E233" s="35">
        <v>242</v>
      </c>
      <c r="F233" s="35">
        <v>58</v>
      </c>
      <c r="G233" s="35">
        <v>3</v>
      </c>
      <c r="H233" s="175">
        <f t="shared" si="38"/>
        <v>24</v>
      </c>
      <c r="I233" s="35">
        <v>14</v>
      </c>
      <c r="J233" s="35">
        <v>10</v>
      </c>
      <c r="K233" s="35">
        <v>0</v>
      </c>
      <c r="L233" s="64"/>
      <c r="M233" s="176" t="s">
        <v>86</v>
      </c>
      <c r="N233" s="176">
        <v>330</v>
      </c>
      <c r="O233" s="64"/>
      <c r="P233" s="64"/>
    </row>
    <row r="234" spans="2:18" ht="17.25" customHeight="1" x14ac:dyDescent="0.25">
      <c r="B234" s="38" t="s">
        <v>97</v>
      </c>
      <c r="C234" s="174">
        <f t="shared" si="36"/>
        <v>123</v>
      </c>
      <c r="D234" s="175">
        <f t="shared" si="37"/>
        <v>119</v>
      </c>
      <c r="E234" s="35">
        <v>66</v>
      </c>
      <c r="F234" s="35">
        <v>53</v>
      </c>
      <c r="G234" s="35">
        <v>0</v>
      </c>
      <c r="H234" s="175">
        <f t="shared" si="38"/>
        <v>4</v>
      </c>
      <c r="I234" s="35">
        <v>4</v>
      </c>
      <c r="J234" s="35">
        <v>0</v>
      </c>
      <c r="K234" s="35">
        <v>0</v>
      </c>
      <c r="L234" s="64"/>
      <c r="M234" s="176" t="s">
        <v>82</v>
      </c>
      <c r="N234" s="176">
        <v>410</v>
      </c>
      <c r="O234" s="64"/>
      <c r="P234" s="64"/>
    </row>
    <row r="235" spans="2:18" ht="17.25" customHeight="1" x14ac:dyDescent="0.25">
      <c r="B235" s="38" t="s">
        <v>98</v>
      </c>
      <c r="C235" s="174">
        <f t="shared" si="36"/>
        <v>36</v>
      </c>
      <c r="D235" s="175">
        <f t="shared" si="37"/>
        <v>32</v>
      </c>
      <c r="E235" s="35">
        <v>23</v>
      </c>
      <c r="F235" s="35">
        <v>9</v>
      </c>
      <c r="G235" s="35">
        <v>0</v>
      </c>
      <c r="H235" s="175">
        <f t="shared" si="38"/>
        <v>4</v>
      </c>
      <c r="I235" s="35">
        <v>3</v>
      </c>
      <c r="J235" s="35">
        <v>1</v>
      </c>
      <c r="K235" s="35">
        <v>0</v>
      </c>
      <c r="L235" s="64"/>
      <c r="M235" s="176" t="s">
        <v>78</v>
      </c>
      <c r="N235" s="176">
        <v>471</v>
      </c>
      <c r="O235" s="64"/>
      <c r="P235" s="64"/>
    </row>
    <row r="236" spans="2:18" ht="17.25" customHeight="1" thickBot="1" x14ac:dyDescent="0.3">
      <c r="B236" s="101" t="s">
        <v>99</v>
      </c>
      <c r="C236" s="177">
        <f t="shared" si="36"/>
        <v>187</v>
      </c>
      <c r="D236" s="178">
        <f t="shared" si="37"/>
        <v>177</v>
      </c>
      <c r="E236" s="103">
        <v>148</v>
      </c>
      <c r="F236" s="103">
        <v>29</v>
      </c>
      <c r="G236" s="103">
        <v>0</v>
      </c>
      <c r="H236" s="178">
        <f>SUM(I236:K236)</f>
        <v>10</v>
      </c>
      <c r="I236" s="103">
        <v>9</v>
      </c>
      <c r="J236" s="103">
        <v>1</v>
      </c>
      <c r="K236" s="103">
        <v>0</v>
      </c>
      <c r="L236" s="64"/>
      <c r="M236" s="176" t="s">
        <v>89</v>
      </c>
      <c r="N236" s="176">
        <v>1820</v>
      </c>
      <c r="O236" s="64"/>
      <c r="P236" s="64"/>
    </row>
    <row r="237" spans="2:18" ht="20.25" customHeight="1" x14ac:dyDescent="0.25">
      <c r="B237" s="115" t="s">
        <v>3</v>
      </c>
      <c r="C237" s="116">
        <f t="shared" si="36"/>
        <v>6471</v>
      </c>
      <c r="D237" s="117">
        <f t="shared" ref="D237:G237" si="39">SUM(D212:D236)</f>
        <v>6124</v>
      </c>
      <c r="E237" s="117">
        <f t="shared" si="39"/>
        <v>3797</v>
      </c>
      <c r="F237" s="117">
        <f t="shared" si="39"/>
        <v>2277</v>
      </c>
      <c r="G237" s="117">
        <f t="shared" si="39"/>
        <v>50</v>
      </c>
      <c r="H237" s="116">
        <f>SUM(H212:H236)</f>
        <v>347</v>
      </c>
      <c r="I237" s="116">
        <f t="shared" ref="I237:K237" si="40">SUM(I212:I236)</f>
        <v>285</v>
      </c>
      <c r="J237" s="116">
        <f t="shared" si="40"/>
        <v>60</v>
      </c>
      <c r="K237" s="116">
        <f t="shared" si="40"/>
        <v>2</v>
      </c>
      <c r="L237" s="64"/>
      <c r="M237" s="64"/>
      <c r="N237" s="64"/>
      <c r="O237" s="64"/>
      <c r="P237" s="64"/>
    </row>
    <row r="238" spans="2:18" x14ac:dyDescent="0.25">
      <c r="B238" s="179" t="s">
        <v>113</v>
      </c>
      <c r="C238" s="172"/>
      <c r="D238" s="172"/>
      <c r="E238" s="172"/>
      <c r="F238" s="172"/>
      <c r="G238" s="172"/>
      <c r="H238" s="172"/>
      <c r="I238" s="172"/>
      <c r="J238" s="172"/>
      <c r="K238" s="172"/>
      <c r="L238" s="180"/>
      <c r="M238" s="180"/>
      <c r="N238" s="180"/>
      <c r="O238" s="180"/>
      <c r="P238" s="64"/>
    </row>
    <row r="239" spans="2:18" x14ac:dyDescent="0.25"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80"/>
      <c r="M239" s="180"/>
      <c r="N239" s="180"/>
      <c r="O239" s="180"/>
      <c r="P239" s="64"/>
    </row>
    <row r="240" spans="2:18" x14ac:dyDescent="0.25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2:18" ht="27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33"/>
      <c r="N241" s="17"/>
      <c r="O241" s="17"/>
      <c r="P241" s="17"/>
      <c r="Q241" s="17"/>
      <c r="R241" s="1"/>
    </row>
    <row r="242" spans="2:18" ht="33.75" customHeight="1" x14ac:dyDescent="0.25">
      <c r="B242" s="181" t="s">
        <v>71</v>
      </c>
      <c r="C242" s="182" t="s">
        <v>72</v>
      </c>
      <c r="D242" s="96">
        <v>2022</v>
      </c>
      <c r="E242" s="143">
        <v>2023</v>
      </c>
      <c r="F242" s="96">
        <v>2024</v>
      </c>
      <c r="G242" s="143">
        <v>2025</v>
      </c>
      <c r="H242" s="96" t="s">
        <v>114</v>
      </c>
      <c r="I242" s="183"/>
      <c r="J242" s="183"/>
      <c r="K242" s="183"/>
    </row>
    <row r="243" spans="2:18" ht="17.25" customHeight="1" x14ac:dyDescent="0.25">
      <c r="B243" s="38" t="s">
        <v>75</v>
      </c>
      <c r="C243" s="34">
        <f>SUM(D243:H243)</f>
        <v>9132</v>
      </c>
      <c r="D243" s="149">
        <v>1737</v>
      </c>
      <c r="E243" s="149">
        <v>1777</v>
      </c>
      <c r="F243" s="149">
        <v>2059</v>
      </c>
      <c r="G243" s="149">
        <v>2251</v>
      </c>
      <c r="H243" s="149">
        <f>C177</f>
        <v>1308</v>
      </c>
      <c r="J243" s="176" t="s">
        <v>91</v>
      </c>
      <c r="K243" s="176">
        <v>5932</v>
      </c>
      <c r="P243" s="39"/>
    </row>
    <row r="244" spans="2:18" ht="17.25" customHeight="1" x14ac:dyDescent="0.25">
      <c r="B244" s="38" t="s">
        <v>76</v>
      </c>
      <c r="C244" s="34">
        <f t="shared" ref="C244:C266" si="41">SUM(D244:H244)</f>
        <v>37309</v>
      </c>
      <c r="D244" s="35">
        <v>7854</v>
      </c>
      <c r="E244" s="35">
        <v>8624</v>
      </c>
      <c r="F244" s="35">
        <v>8624</v>
      </c>
      <c r="G244" s="35">
        <v>8194</v>
      </c>
      <c r="H244" s="35">
        <f t="shared" ref="H244:H266" si="42">C178</f>
        <v>4013</v>
      </c>
      <c r="J244" s="176" t="s">
        <v>93</v>
      </c>
      <c r="K244" s="176">
        <v>6412</v>
      </c>
      <c r="P244" s="39"/>
    </row>
    <row r="245" spans="2:18" ht="17.25" customHeight="1" x14ac:dyDescent="0.25">
      <c r="B245" s="38" t="s">
        <v>77</v>
      </c>
      <c r="C245" s="34">
        <f t="shared" si="41"/>
        <v>13951</v>
      </c>
      <c r="D245" s="35">
        <v>3135</v>
      </c>
      <c r="E245" s="35">
        <v>3015</v>
      </c>
      <c r="F245" s="35">
        <v>3160</v>
      </c>
      <c r="G245" s="35">
        <v>3177</v>
      </c>
      <c r="H245" s="35">
        <f t="shared" si="42"/>
        <v>1464</v>
      </c>
      <c r="J245" s="176" t="s">
        <v>92</v>
      </c>
      <c r="K245" s="176">
        <v>7474</v>
      </c>
      <c r="P245" s="39"/>
    </row>
    <row r="246" spans="2:18" ht="17.25" customHeight="1" x14ac:dyDescent="0.25">
      <c r="B246" s="38" t="s">
        <v>78</v>
      </c>
      <c r="C246" s="34">
        <f t="shared" si="41"/>
        <v>72597</v>
      </c>
      <c r="D246" s="35">
        <v>14932</v>
      </c>
      <c r="E246" s="35">
        <v>17226</v>
      </c>
      <c r="F246" s="35">
        <v>16200</v>
      </c>
      <c r="G246" s="35">
        <v>16013</v>
      </c>
      <c r="H246" s="35">
        <f t="shared" si="42"/>
        <v>8226</v>
      </c>
      <c r="J246" s="176" t="s">
        <v>98</v>
      </c>
      <c r="K246" s="176">
        <v>9036</v>
      </c>
      <c r="P246" s="39"/>
    </row>
    <row r="247" spans="2:18" ht="17.25" customHeight="1" x14ac:dyDescent="0.25">
      <c r="B247" s="38" t="s">
        <v>79</v>
      </c>
      <c r="C247" s="34">
        <f t="shared" si="41"/>
        <v>23667</v>
      </c>
      <c r="D247" s="35">
        <v>4380</v>
      </c>
      <c r="E247" s="35">
        <v>4985</v>
      </c>
      <c r="F247" s="35">
        <v>5305</v>
      </c>
      <c r="G247" s="35">
        <v>5939</v>
      </c>
      <c r="H247" s="35">
        <f t="shared" si="42"/>
        <v>3058</v>
      </c>
      <c r="J247" s="176" t="s">
        <v>75</v>
      </c>
      <c r="K247" s="176">
        <v>9132</v>
      </c>
      <c r="P247" s="39"/>
    </row>
    <row r="248" spans="2:18" ht="17.25" customHeight="1" x14ac:dyDescent="0.25">
      <c r="B248" s="38" t="s">
        <v>80</v>
      </c>
      <c r="C248" s="34">
        <f t="shared" si="41"/>
        <v>17355</v>
      </c>
      <c r="D248" s="35">
        <v>3025</v>
      </c>
      <c r="E248" s="35">
        <v>3537</v>
      </c>
      <c r="F248" s="35">
        <v>4417</v>
      </c>
      <c r="G248" s="35">
        <v>4126</v>
      </c>
      <c r="H248" s="35">
        <f t="shared" si="42"/>
        <v>2250</v>
      </c>
      <c r="J248" s="176" t="s">
        <v>83</v>
      </c>
      <c r="K248" s="176">
        <v>11739</v>
      </c>
      <c r="P248" s="39"/>
    </row>
    <row r="249" spans="2:18" ht="17.25" customHeight="1" x14ac:dyDescent="0.25">
      <c r="B249" s="38" t="s">
        <v>81</v>
      </c>
      <c r="C249" s="34">
        <f t="shared" si="41"/>
        <v>18264</v>
      </c>
      <c r="D249" s="35">
        <v>3443</v>
      </c>
      <c r="E249" s="35">
        <v>3710</v>
      </c>
      <c r="F249" s="35">
        <v>4014</v>
      </c>
      <c r="G249" s="35">
        <v>4443</v>
      </c>
      <c r="H249" s="35">
        <f t="shared" si="42"/>
        <v>2654</v>
      </c>
      <c r="J249" s="176" t="s">
        <v>99</v>
      </c>
      <c r="K249" s="176">
        <v>12335</v>
      </c>
      <c r="P249" s="39"/>
    </row>
    <row r="250" spans="2:18" ht="17.25" customHeight="1" x14ac:dyDescent="0.25">
      <c r="B250" s="38" t="s">
        <v>82</v>
      </c>
      <c r="C250" s="34">
        <f t="shared" si="41"/>
        <v>48189</v>
      </c>
      <c r="D250" s="35">
        <v>10079</v>
      </c>
      <c r="E250" s="35">
        <v>10462</v>
      </c>
      <c r="F250" s="35">
        <v>10972</v>
      </c>
      <c r="G250" s="35">
        <v>11081</v>
      </c>
      <c r="H250" s="35">
        <f t="shared" si="42"/>
        <v>5595</v>
      </c>
      <c r="J250" s="176" t="s">
        <v>97</v>
      </c>
      <c r="K250" s="176">
        <v>13208</v>
      </c>
      <c r="P250" s="39"/>
    </row>
    <row r="251" spans="2:18" ht="17.25" customHeight="1" x14ac:dyDescent="0.25">
      <c r="B251" s="38" t="s">
        <v>83</v>
      </c>
      <c r="C251" s="34">
        <f t="shared" si="41"/>
        <v>11739</v>
      </c>
      <c r="D251" s="35">
        <v>2407</v>
      </c>
      <c r="E251" s="35">
        <v>2657</v>
      </c>
      <c r="F251" s="35">
        <v>2821</v>
      </c>
      <c r="G251" s="35">
        <v>2674</v>
      </c>
      <c r="H251" s="35">
        <f t="shared" si="42"/>
        <v>1180</v>
      </c>
      <c r="J251" s="176" t="s">
        <v>77</v>
      </c>
      <c r="K251" s="176">
        <v>13951</v>
      </c>
      <c r="P251" s="39"/>
    </row>
    <row r="252" spans="2:18" ht="17.25" customHeight="1" x14ac:dyDescent="0.25">
      <c r="B252" s="38" t="s">
        <v>84</v>
      </c>
      <c r="C252" s="34">
        <f t="shared" si="41"/>
        <v>23656</v>
      </c>
      <c r="D252" s="35">
        <v>4775</v>
      </c>
      <c r="E252" s="35">
        <v>4861</v>
      </c>
      <c r="F252" s="35">
        <v>5457</v>
      </c>
      <c r="G252" s="35">
        <v>5659</v>
      </c>
      <c r="H252" s="35">
        <f t="shared" si="42"/>
        <v>2904</v>
      </c>
      <c r="J252" s="176" t="s">
        <v>90</v>
      </c>
      <c r="K252" s="176">
        <v>14424</v>
      </c>
      <c r="P252" s="39"/>
    </row>
    <row r="253" spans="2:18" ht="17.25" customHeight="1" x14ac:dyDescent="0.25">
      <c r="B253" s="38" t="s">
        <v>85</v>
      </c>
      <c r="C253" s="34">
        <f t="shared" si="41"/>
        <v>28526</v>
      </c>
      <c r="D253" s="35">
        <v>5786</v>
      </c>
      <c r="E253" s="35">
        <v>6168</v>
      </c>
      <c r="F253" s="35">
        <v>6427</v>
      </c>
      <c r="G253" s="35">
        <v>6676</v>
      </c>
      <c r="H253" s="35">
        <f t="shared" si="42"/>
        <v>3469</v>
      </c>
      <c r="J253" s="176" t="s">
        <v>80</v>
      </c>
      <c r="K253" s="176">
        <v>17355</v>
      </c>
      <c r="P253" s="39"/>
    </row>
    <row r="254" spans="2:18" ht="17.25" customHeight="1" x14ac:dyDescent="0.25">
      <c r="B254" s="38" t="s">
        <v>86</v>
      </c>
      <c r="C254" s="34">
        <f t="shared" si="41"/>
        <v>32177</v>
      </c>
      <c r="D254" s="35">
        <v>7183</v>
      </c>
      <c r="E254" s="35">
        <v>7259</v>
      </c>
      <c r="F254" s="35">
        <v>6985</v>
      </c>
      <c r="G254" s="35">
        <v>7212</v>
      </c>
      <c r="H254" s="35">
        <f t="shared" si="42"/>
        <v>3538</v>
      </c>
      <c r="J254" s="176" t="s">
        <v>88</v>
      </c>
      <c r="K254" s="176">
        <v>17892</v>
      </c>
      <c r="P254" s="39"/>
    </row>
    <row r="255" spans="2:18" ht="17.25" customHeight="1" x14ac:dyDescent="0.25">
      <c r="B255" s="38" t="s">
        <v>87</v>
      </c>
      <c r="C255" s="34">
        <f t="shared" si="41"/>
        <v>36961</v>
      </c>
      <c r="D255" s="35">
        <v>7290</v>
      </c>
      <c r="E255" s="35">
        <v>8055</v>
      </c>
      <c r="F255" s="35">
        <v>8389</v>
      </c>
      <c r="G255" s="35">
        <v>8708</v>
      </c>
      <c r="H255" s="35">
        <f t="shared" si="42"/>
        <v>4519</v>
      </c>
      <c r="J255" s="176" t="s">
        <v>81</v>
      </c>
      <c r="K255" s="176">
        <v>18264</v>
      </c>
      <c r="P255" s="39"/>
    </row>
    <row r="256" spans="2:18" ht="17.25" customHeight="1" x14ac:dyDescent="0.25">
      <c r="B256" s="38" t="s">
        <v>88</v>
      </c>
      <c r="C256" s="34">
        <f t="shared" si="41"/>
        <v>17892</v>
      </c>
      <c r="D256" s="35">
        <v>3848</v>
      </c>
      <c r="E256" s="35">
        <v>4040</v>
      </c>
      <c r="F256" s="35">
        <v>3765</v>
      </c>
      <c r="G256" s="35">
        <v>3958</v>
      </c>
      <c r="H256" s="35">
        <f t="shared" si="42"/>
        <v>2281</v>
      </c>
      <c r="J256" s="176" t="s">
        <v>95</v>
      </c>
      <c r="K256" s="176">
        <v>21641</v>
      </c>
      <c r="P256" s="39"/>
    </row>
    <row r="257" spans="2:18" ht="17.25" customHeight="1" x14ac:dyDescent="0.25">
      <c r="B257" s="38" t="s">
        <v>89</v>
      </c>
      <c r="C257" s="34">
        <f t="shared" si="41"/>
        <v>200797</v>
      </c>
      <c r="D257" s="35">
        <v>41440</v>
      </c>
      <c r="E257" s="35">
        <v>46524</v>
      </c>
      <c r="F257" s="35">
        <v>43969</v>
      </c>
      <c r="G257" s="35">
        <v>44226</v>
      </c>
      <c r="H257" s="35">
        <f t="shared" si="42"/>
        <v>24638</v>
      </c>
      <c r="J257" s="176" t="s">
        <v>84</v>
      </c>
      <c r="K257" s="176">
        <v>23656</v>
      </c>
      <c r="P257" s="39"/>
    </row>
    <row r="258" spans="2:18" ht="17.25" customHeight="1" x14ac:dyDescent="0.25">
      <c r="B258" s="38" t="s">
        <v>90</v>
      </c>
      <c r="C258" s="34">
        <f t="shared" si="41"/>
        <v>14424</v>
      </c>
      <c r="D258" s="35">
        <v>2802</v>
      </c>
      <c r="E258" s="35">
        <v>3036</v>
      </c>
      <c r="F258" s="35">
        <v>3495</v>
      </c>
      <c r="G258" s="35">
        <v>3514</v>
      </c>
      <c r="H258" s="35">
        <f t="shared" si="42"/>
        <v>1577</v>
      </c>
      <c r="J258" s="176" t="s">
        <v>79</v>
      </c>
      <c r="K258" s="176">
        <v>23667</v>
      </c>
      <c r="P258" s="39"/>
    </row>
    <row r="259" spans="2:18" ht="17.25" customHeight="1" x14ac:dyDescent="0.25">
      <c r="B259" s="38" t="s">
        <v>91</v>
      </c>
      <c r="C259" s="34">
        <f t="shared" si="41"/>
        <v>5932</v>
      </c>
      <c r="D259" s="35">
        <v>1188</v>
      </c>
      <c r="E259" s="35">
        <v>1103</v>
      </c>
      <c r="F259" s="35">
        <v>1403</v>
      </c>
      <c r="G259" s="35">
        <v>1465</v>
      </c>
      <c r="H259" s="35">
        <f t="shared" si="42"/>
        <v>773</v>
      </c>
      <c r="J259" s="176" t="s">
        <v>85</v>
      </c>
      <c r="K259" s="176">
        <v>28526</v>
      </c>
      <c r="P259" s="39"/>
    </row>
    <row r="260" spans="2:18" ht="17.25" customHeight="1" x14ac:dyDescent="0.25">
      <c r="B260" s="38" t="s">
        <v>92</v>
      </c>
      <c r="C260" s="34">
        <f t="shared" si="41"/>
        <v>7474</v>
      </c>
      <c r="D260" s="35">
        <v>1453</v>
      </c>
      <c r="E260" s="35">
        <v>1714</v>
      </c>
      <c r="F260" s="35">
        <v>1664</v>
      </c>
      <c r="G260" s="35">
        <v>1772</v>
      </c>
      <c r="H260" s="35">
        <f t="shared" si="42"/>
        <v>871</v>
      </c>
      <c r="J260" s="176" t="s">
        <v>96</v>
      </c>
      <c r="K260" s="176">
        <v>30293</v>
      </c>
      <c r="P260" s="39"/>
    </row>
    <row r="261" spans="2:18" ht="17.25" customHeight="1" x14ac:dyDescent="0.25">
      <c r="B261" s="38" t="s">
        <v>93</v>
      </c>
      <c r="C261" s="34">
        <f t="shared" si="41"/>
        <v>6412</v>
      </c>
      <c r="D261" s="35">
        <v>1548</v>
      </c>
      <c r="E261" s="35">
        <v>1340</v>
      </c>
      <c r="F261" s="35">
        <v>1356</v>
      </c>
      <c r="G261" s="35">
        <v>1450</v>
      </c>
      <c r="H261" s="35">
        <f t="shared" si="42"/>
        <v>718</v>
      </c>
      <c r="J261" s="176" t="s">
        <v>86</v>
      </c>
      <c r="K261" s="176">
        <v>32177</v>
      </c>
      <c r="P261" s="39"/>
    </row>
    <row r="262" spans="2:18" ht="17.25" customHeight="1" x14ac:dyDescent="0.25">
      <c r="B262" s="38" t="s">
        <v>94</v>
      </c>
      <c r="C262" s="34">
        <f t="shared" si="41"/>
        <v>34389</v>
      </c>
      <c r="D262" s="35">
        <v>7830</v>
      </c>
      <c r="E262" s="35">
        <v>7658</v>
      </c>
      <c r="F262" s="35">
        <v>7529</v>
      </c>
      <c r="G262" s="35">
        <v>7467</v>
      </c>
      <c r="H262" s="35">
        <f t="shared" si="42"/>
        <v>3905</v>
      </c>
      <c r="J262" s="176" t="s">
        <v>94</v>
      </c>
      <c r="K262" s="176">
        <v>34389</v>
      </c>
      <c r="P262" s="39"/>
    </row>
    <row r="263" spans="2:18" ht="17.25" customHeight="1" x14ac:dyDescent="0.25">
      <c r="B263" s="38" t="s">
        <v>95</v>
      </c>
      <c r="C263" s="34">
        <f t="shared" si="41"/>
        <v>21641</v>
      </c>
      <c r="D263" s="35">
        <v>4551</v>
      </c>
      <c r="E263" s="35">
        <v>4511</v>
      </c>
      <c r="F263" s="35">
        <v>5180</v>
      </c>
      <c r="G263" s="35">
        <v>4966</v>
      </c>
      <c r="H263" s="35">
        <f t="shared" si="42"/>
        <v>2433</v>
      </c>
      <c r="J263" s="176" t="s">
        <v>87</v>
      </c>
      <c r="K263" s="176">
        <v>36961</v>
      </c>
      <c r="P263" s="39"/>
    </row>
    <row r="264" spans="2:18" ht="17.25" customHeight="1" x14ac:dyDescent="0.25">
      <c r="B264" s="38" t="s">
        <v>96</v>
      </c>
      <c r="C264" s="34">
        <f t="shared" si="41"/>
        <v>30293</v>
      </c>
      <c r="D264" s="35">
        <v>6257</v>
      </c>
      <c r="E264" s="35">
        <v>6424</v>
      </c>
      <c r="F264" s="35">
        <v>7394</v>
      </c>
      <c r="G264" s="35">
        <v>6836</v>
      </c>
      <c r="H264" s="35">
        <f t="shared" si="42"/>
        <v>3382</v>
      </c>
      <c r="J264" s="176" t="s">
        <v>76</v>
      </c>
      <c r="K264" s="176">
        <v>37309</v>
      </c>
      <c r="P264" s="39"/>
    </row>
    <row r="265" spans="2:18" ht="17.25" customHeight="1" x14ac:dyDescent="0.25">
      <c r="B265" s="38" t="s">
        <v>97</v>
      </c>
      <c r="C265" s="34">
        <f t="shared" si="41"/>
        <v>13208</v>
      </c>
      <c r="D265" s="35">
        <v>2788</v>
      </c>
      <c r="E265" s="35">
        <v>2698</v>
      </c>
      <c r="F265" s="35">
        <v>3023</v>
      </c>
      <c r="G265" s="35">
        <v>3024</v>
      </c>
      <c r="H265" s="35">
        <f t="shared" si="42"/>
        <v>1675</v>
      </c>
      <c r="J265" s="176" t="s">
        <v>82</v>
      </c>
      <c r="K265" s="176">
        <v>48189</v>
      </c>
      <c r="P265" s="39"/>
    </row>
    <row r="266" spans="2:18" ht="17.25" customHeight="1" x14ac:dyDescent="0.25">
      <c r="B266" s="38" t="s">
        <v>98</v>
      </c>
      <c r="C266" s="34">
        <f t="shared" si="41"/>
        <v>9036</v>
      </c>
      <c r="D266" s="35">
        <v>1818</v>
      </c>
      <c r="E266" s="35">
        <v>1999</v>
      </c>
      <c r="F266" s="35">
        <v>2022</v>
      </c>
      <c r="G266" s="35">
        <v>2138</v>
      </c>
      <c r="H266" s="35">
        <f t="shared" si="42"/>
        <v>1059</v>
      </c>
      <c r="J266" s="176" t="s">
        <v>78</v>
      </c>
      <c r="K266" s="176">
        <v>72597</v>
      </c>
      <c r="P266" s="39"/>
    </row>
    <row r="267" spans="2:18" ht="17.25" customHeight="1" thickBot="1" x14ac:dyDescent="0.3">
      <c r="B267" s="101" t="s">
        <v>99</v>
      </c>
      <c r="C267" s="102">
        <f>SUM(D267:H267)</f>
        <v>12335</v>
      </c>
      <c r="D267" s="103">
        <v>2653</v>
      </c>
      <c r="E267" s="103">
        <v>2930</v>
      </c>
      <c r="F267" s="103">
        <v>2862</v>
      </c>
      <c r="G267" s="103">
        <v>2567</v>
      </c>
      <c r="H267" s="103">
        <f>C201</f>
        <v>1323</v>
      </c>
      <c r="J267" s="176" t="s">
        <v>89</v>
      </c>
      <c r="K267" s="176">
        <v>200797</v>
      </c>
      <c r="P267" s="39"/>
    </row>
    <row r="268" spans="2:18" ht="20.25" customHeight="1" x14ac:dyDescent="0.25">
      <c r="B268" s="115" t="s">
        <v>3</v>
      </c>
      <c r="C268" s="116">
        <f t="shared" ref="C268:H268" si="43">SUM(C243:C267)</f>
        <v>747356</v>
      </c>
      <c r="D268" s="117">
        <f t="shared" si="43"/>
        <v>154202</v>
      </c>
      <c r="E268" s="117">
        <f t="shared" si="43"/>
        <v>166313</v>
      </c>
      <c r="F268" s="117">
        <f t="shared" si="43"/>
        <v>168492</v>
      </c>
      <c r="G268" s="117">
        <f t="shared" si="43"/>
        <v>169536</v>
      </c>
      <c r="H268" s="117">
        <f t="shared" si="43"/>
        <v>88813</v>
      </c>
      <c r="I268" s="183"/>
      <c r="J268" s="183"/>
      <c r="K268" s="183"/>
    </row>
    <row r="269" spans="2:18" ht="15.75" thickBot="1" x14ac:dyDescent="0.3">
      <c r="B269" s="150" t="s">
        <v>22</v>
      </c>
      <c r="C269" s="151">
        <f>SUM(D269:H269)</f>
        <v>1</v>
      </c>
      <c r="D269" s="151">
        <f t="shared" ref="D269:E269" si="44">D268/$C$268</f>
        <v>0.20633004886560086</v>
      </c>
      <c r="E269" s="151">
        <f t="shared" si="44"/>
        <v>0.22253517734520095</v>
      </c>
      <c r="F269" s="151">
        <f>F268/$C$268</f>
        <v>0.22545078918213007</v>
      </c>
      <c r="G269" s="151">
        <f>G268/$C$268</f>
        <v>0.22684771380707455</v>
      </c>
      <c r="H269" s="151">
        <f>H268/$C$268</f>
        <v>0.11883627079999358</v>
      </c>
      <c r="I269" s="183"/>
      <c r="J269" s="183"/>
      <c r="K269" s="183"/>
    </row>
    <row r="270" spans="2:18" x14ac:dyDescent="0.25">
      <c r="B270" s="184" t="s">
        <v>115</v>
      </c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2:18" x14ac:dyDescent="0.25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2:18" x14ac:dyDescent="0.25"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</row>
    <row r="273" spans="2:25" ht="18" x14ac:dyDescent="0.2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2:25" x14ac:dyDescent="0.25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2:25" x14ac:dyDescent="0.25">
      <c r="B275" s="17"/>
      <c r="C275" s="17"/>
      <c r="D275" s="18"/>
      <c r="E275" s="18"/>
      <c r="F275" s="18"/>
      <c r="G275" s="17"/>
      <c r="H275" s="17"/>
      <c r="I275" s="1"/>
      <c r="J275" s="158"/>
      <c r="K275" s="17"/>
      <c r="Q275" s="1"/>
      <c r="R275" s="1"/>
    </row>
    <row r="276" spans="2:25" ht="45" customHeight="1" x14ac:dyDescent="0.25">
      <c r="B276" s="17"/>
      <c r="J276" s="158"/>
      <c r="K276" s="17"/>
    </row>
    <row r="277" spans="2:25" ht="33.75" customHeight="1" x14ac:dyDescent="0.25">
      <c r="B277" s="185" t="s">
        <v>116</v>
      </c>
      <c r="C277" s="141"/>
      <c r="D277" s="145" t="s">
        <v>3</v>
      </c>
      <c r="E277" s="60" t="s">
        <v>4</v>
      </c>
      <c r="F277" s="32" t="s">
        <v>5</v>
      </c>
      <c r="G277" s="157"/>
      <c r="J277" s="158"/>
      <c r="K277" s="185" t="s">
        <v>116</v>
      </c>
      <c r="L277" s="141"/>
      <c r="M277" s="145" t="s">
        <v>3</v>
      </c>
      <c r="N277" s="60" t="s">
        <v>4</v>
      </c>
      <c r="O277" s="32" t="s">
        <v>5</v>
      </c>
    </row>
    <row r="278" spans="2:25" ht="23.25" customHeight="1" x14ac:dyDescent="0.25">
      <c r="B278" s="38" t="s">
        <v>117</v>
      </c>
      <c r="C278" s="186"/>
      <c r="D278" s="34">
        <f t="shared" ref="D278:D283" si="45">SUM(E278:F278)</f>
        <v>63874</v>
      </c>
      <c r="E278" s="61">
        <v>11714</v>
      </c>
      <c r="F278" s="35">
        <v>52160</v>
      </c>
      <c r="J278" s="158"/>
      <c r="K278" s="38" t="s">
        <v>117</v>
      </c>
      <c r="L278" s="186"/>
      <c r="M278" s="34">
        <f>SUM(N278:O278)</f>
        <v>84700</v>
      </c>
      <c r="N278" s="187">
        <v>69868</v>
      </c>
      <c r="O278" s="35">
        <v>14832</v>
      </c>
      <c r="W278" s="39"/>
      <c r="X278" s="39"/>
      <c r="Y278" s="39"/>
    </row>
    <row r="279" spans="2:25" ht="23.25" customHeight="1" x14ac:dyDescent="0.25">
      <c r="B279" s="38" t="s">
        <v>118</v>
      </c>
      <c r="C279" s="34"/>
      <c r="D279" s="34">
        <f t="shared" si="45"/>
        <v>23049</v>
      </c>
      <c r="E279" s="35">
        <v>1133</v>
      </c>
      <c r="F279" s="35">
        <v>21916</v>
      </c>
      <c r="J279" s="158"/>
      <c r="K279" s="38" t="s">
        <v>118</v>
      </c>
      <c r="L279" s="34"/>
      <c r="M279" s="34">
        <f>SUM(N279:O279)</f>
        <v>3825</v>
      </c>
      <c r="N279" s="35">
        <v>3619</v>
      </c>
      <c r="O279" s="35">
        <v>206</v>
      </c>
      <c r="W279" s="39"/>
      <c r="X279" s="39"/>
      <c r="Y279" s="39"/>
    </row>
    <row r="280" spans="2:25" ht="23.25" customHeight="1" x14ac:dyDescent="0.25">
      <c r="B280" s="38" t="s">
        <v>119</v>
      </c>
      <c r="C280" s="34"/>
      <c r="D280" s="34">
        <f t="shared" si="45"/>
        <v>1010</v>
      </c>
      <c r="E280" s="35">
        <v>47</v>
      </c>
      <c r="F280" s="35">
        <v>963</v>
      </c>
      <c r="J280" s="158"/>
      <c r="K280" s="38" t="s">
        <v>119</v>
      </c>
      <c r="L280" s="34"/>
      <c r="M280" s="34">
        <f>SUM(N280:O280)</f>
        <v>183</v>
      </c>
      <c r="N280" s="35">
        <v>172</v>
      </c>
      <c r="O280" s="35">
        <v>11</v>
      </c>
      <c r="W280" s="39"/>
      <c r="X280" s="39"/>
      <c r="Y280" s="39"/>
    </row>
    <row r="281" spans="2:25" ht="23.25" customHeight="1" thickBot="1" x14ac:dyDescent="0.3">
      <c r="B281" s="101" t="s">
        <v>120</v>
      </c>
      <c r="C281" s="102"/>
      <c r="D281" s="102">
        <f t="shared" si="45"/>
        <v>880</v>
      </c>
      <c r="E281" s="103">
        <v>45</v>
      </c>
      <c r="F281" s="103">
        <v>835</v>
      </c>
      <c r="J281" s="158"/>
      <c r="K281" s="101" t="s">
        <v>120</v>
      </c>
      <c r="L281" s="102"/>
      <c r="M281" s="102">
        <f>SUM(N281:O281)</f>
        <v>105</v>
      </c>
      <c r="N281" s="103">
        <v>94</v>
      </c>
      <c r="O281" s="103">
        <v>11</v>
      </c>
      <c r="W281" s="39"/>
      <c r="X281" s="39"/>
      <c r="Y281" s="39"/>
    </row>
    <row r="282" spans="2:25" ht="24.75" customHeight="1" x14ac:dyDescent="0.25">
      <c r="B282" s="188" t="s">
        <v>3</v>
      </c>
      <c r="C282" s="188"/>
      <c r="D282" s="116">
        <f t="shared" si="45"/>
        <v>88813</v>
      </c>
      <c r="E282" s="117">
        <f>SUM(E278:E281)</f>
        <v>12939</v>
      </c>
      <c r="F282" s="117">
        <f>SUM(F278:F281)</f>
        <v>75874</v>
      </c>
      <c r="J282" s="158"/>
      <c r="K282" s="188" t="s">
        <v>3</v>
      </c>
      <c r="L282" s="188"/>
      <c r="M282" s="116">
        <f t="shared" ref="M282:M283" si="46">SUM(N282:O282)</f>
        <v>88813</v>
      </c>
      <c r="N282" s="117">
        <f>SUM(N278:N281)</f>
        <v>73753</v>
      </c>
      <c r="O282" s="117">
        <f>SUM(O278:O281)</f>
        <v>15060</v>
      </c>
    </row>
    <row r="283" spans="2:25" ht="24.75" customHeight="1" thickBot="1" x14ac:dyDescent="0.3">
      <c r="B283" s="189" t="s">
        <v>22</v>
      </c>
      <c r="C283" s="189"/>
      <c r="D283" s="151">
        <f t="shared" si="45"/>
        <v>1</v>
      </c>
      <c r="E283" s="151">
        <f>+E282/$D$282</f>
        <v>0.14568813124204791</v>
      </c>
      <c r="F283" s="151">
        <f>+F282/$D$282</f>
        <v>0.85431186875795206</v>
      </c>
      <c r="J283" s="158"/>
      <c r="K283" s="189" t="s">
        <v>22</v>
      </c>
      <c r="L283" s="189"/>
      <c r="M283" s="151">
        <f t="shared" si="46"/>
        <v>1</v>
      </c>
      <c r="N283" s="151">
        <f>+N282/$M$282</f>
        <v>0.83043022980869918</v>
      </c>
      <c r="O283" s="151">
        <f>+O282/$M$282</f>
        <v>0.16956977019130082</v>
      </c>
    </row>
    <row r="284" spans="2:25" ht="17.25" customHeight="1" x14ac:dyDescent="0.25">
      <c r="B284" s="158"/>
      <c r="C284" s="190"/>
      <c r="J284" s="158"/>
    </row>
    <row r="285" spans="2:25" ht="17.25" customHeight="1" x14ac:dyDescent="0.25">
      <c r="B285" s="158"/>
      <c r="C285" s="17"/>
      <c r="J285" s="158"/>
      <c r="K285" s="190"/>
      <c r="L285" s="1"/>
      <c r="M285" s="1"/>
      <c r="N285" s="1"/>
      <c r="O285" s="1"/>
    </row>
    <row r="286" spans="2:25" ht="18" x14ac:dyDescent="0.2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2:25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25" x14ac:dyDescent="0.25"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56"/>
      <c r="M288" s="1"/>
      <c r="N288" s="1"/>
      <c r="O288" s="1"/>
      <c r="P288" s="1"/>
      <c r="Q288" s="1"/>
      <c r="R288" s="1"/>
    </row>
    <row r="289" spans="2:39" ht="15.75" x14ac:dyDescent="0.25">
      <c r="B289" s="19"/>
      <c r="C289" s="19"/>
      <c r="D289" s="19"/>
      <c r="E289" s="19"/>
      <c r="F289" s="19"/>
      <c r="G289" s="19"/>
      <c r="H289" s="19"/>
      <c r="I289" s="40"/>
      <c r="J289" s="40"/>
      <c r="K289" s="40"/>
      <c r="L289" s="1"/>
      <c r="M289" s="1"/>
      <c r="N289" s="1"/>
      <c r="O289" s="1"/>
      <c r="P289" s="1"/>
      <c r="Q289" s="1"/>
      <c r="R289" s="1"/>
    </row>
    <row r="290" spans="2:39" ht="15.75" x14ac:dyDescent="0.25">
      <c r="B290" s="1"/>
      <c r="C290" s="1"/>
      <c r="D290" s="1"/>
      <c r="E290" s="1"/>
      <c r="F290" s="1"/>
      <c r="G290" s="1"/>
      <c r="H290" s="1"/>
      <c r="L290" s="19"/>
      <c r="M290" s="19"/>
      <c r="N290" s="19"/>
      <c r="O290" s="19"/>
      <c r="P290" s="19"/>
      <c r="Q290" s="19"/>
      <c r="R290" s="192"/>
    </row>
    <row r="291" spans="2:39" ht="30" customHeight="1" x14ac:dyDescent="0.25">
      <c r="B291" s="193" t="s">
        <v>121</v>
      </c>
      <c r="C291" s="134" t="s">
        <v>122</v>
      </c>
      <c r="D291" s="194" t="s">
        <v>3</v>
      </c>
      <c r="E291" s="91" t="s">
        <v>123</v>
      </c>
      <c r="F291" s="93"/>
      <c r="G291" s="195" t="s">
        <v>124</v>
      </c>
      <c r="H291" s="196"/>
      <c r="I291" s="197"/>
      <c r="J291" s="87" t="s">
        <v>49</v>
      </c>
      <c r="K291" s="88"/>
      <c r="L291" s="88"/>
      <c r="M291" s="88"/>
      <c r="N291" s="19"/>
      <c r="O291" s="19"/>
      <c r="P291" s="19"/>
      <c r="Q291" s="19"/>
      <c r="R291" s="192"/>
    </row>
    <row r="292" spans="2:39" ht="42" customHeight="1" x14ac:dyDescent="0.25">
      <c r="B292" s="193"/>
      <c r="C292" s="134"/>
      <c r="D292" s="194"/>
      <c r="E292" s="198" t="s">
        <v>4</v>
      </c>
      <c r="F292" s="198" t="s">
        <v>5</v>
      </c>
      <c r="G292" s="199" t="s">
        <v>45</v>
      </c>
      <c r="H292" s="199" t="s">
        <v>46</v>
      </c>
      <c r="I292" s="199" t="s">
        <v>34</v>
      </c>
      <c r="J292" s="147" t="s">
        <v>6</v>
      </c>
      <c r="K292" s="147" t="s">
        <v>7</v>
      </c>
      <c r="L292" s="147" t="s">
        <v>8</v>
      </c>
      <c r="M292" s="200" t="s">
        <v>9</v>
      </c>
      <c r="N292" s="19"/>
      <c r="O292" s="19"/>
      <c r="P292" s="19"/>
      <c r="Q292" s="19"/>
      <c r="R292" s="192"/>
    </row>
    <row r="293" spans="2:39" ht="21.75" customHeight="1" x14ac:dyDescent="0.25">
      <c r="B293" s="201" t="s">
        <v>125</v>
      </c>
      <c r="C293" s="202">
        <v>247</v>
      </c>
      <c r="D293" s="203">
        <f>E293+F293</f>
        <v>32305</v>
      </c>
      <c r="E293" s="204">
        <v>26658</v>
      </c>
      <c r="F293" s="205">
        <v>5647</v>
      </c>
      <c r="G293" s="206">
        <v>12559</v>
      </c>
      <c r="H293" s="206">
        <v>17388</v>
      </c>
      <c r="I293" s="207">
        <v>2358</v>
      </c>
      <c r="J293" s="206">
        <v>152</v>
      </c>
      <c r="K293" s="206">
        <v>14604</v>
      </c>
      <c r="L293" s="206">
        <v>11588</v>
      </c>
      <c r="M293" s="206">
        <v>5961</v>
      </c>
      <c r="N293" s="19"/>
      <c r="O293" s="19"/>
      <c r="P293" s="19"/>
      <c r="Q293" s="19"/>
      <c r="R293" s="192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2:39" ht="21.75" customHeight="1" x14ac:dyDescent="0.25">
      <c r="B294" s="208" t="s">
        <v>126</v>
      </c>
      <c r="C294" s="209">
        <v>5</v>
      </c>
      <c r="D294" s="210">
        <f>E294+F294</f>
        <v>3147</v>
      </c>
      <c r="E294" s="211">
        <v>2563</v>
      </c>
      <c r="F294" s="212">
        <v>584</v>
      </c>
      <c r="G294" s="213">
        <v>1248</v>
      </c>
      <c r="H294" s="213">
        <v>1646</v>
      </c>
      <c r="I294" s="214">
        <v>253</v>
      </c>
      <c r="J294" s="213">
        <v>22</v>
      </c>
      <c r="K294" s="213">
        <v>1497</v>
      </c>
      <c r="L294" s="213">
        <v>1101</v>
      </c>
      <c r="M294" s="213">
        <v>527</v>
      </c>
      <c r="N294" s="19"/>
      <c r="O294" s="19"/>
      <c r="P294" s="19"/>
      <c r="Q294" s="19"/>
      <c r="R294" s="192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2:39" ht="21.75" customHeight="1" x14ac:dyDescent="0.25">
      <c r="B295" s="208" t="s">
        <v>127</v>
      </c>
      <c r="C295" s="209">
        <v>186</v>
      </c>
      <c r="D295" s="210">
        <f>E295+F295</f>
        <v>52901</v>
      </c>
      <c r="E295" s="211">
        <v>44156</v>
      </c>
      <c r="F295" s="212">
        <v>8745</v>
      </c>
      <c r="G295" s="213">
        <v>18221</v>
      </c>
      <c r="H295" s="213">
        <v>31038</v>
      </c>
      <c r="I295" s="214">
        <v>3642</v>
      </c>
      <c r="J295" s="213">
        <v>184</v>
      </c>
      <c r="K295" s="213">
        <v>23117</v>
      </c>
      <c r="L295" s="213">
        <v>20366</v>
      </c>
      <c r="M295" s="213">
        <v>9234</v>
      </c>
      <c r="N295" s="19"/>
      <c r="O295" s="19"/>
      <c r="P295" s="19"/>
      <c r="Q295" s="19"/>
      <c r="R295" s="192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2:39" ht="21.75" customHeight="1" thickBot="1" x14ac:dyDescent="0.3">
      <c r="B296" s="215" t="s">
        <v>128</v>
      </c>
      <c r="C296" s="216">
        <v>1</v>
      </c>
      <c r="D296" s="217">
        <f>E296+F296</f>
        <v>460</v>
      </c>
      <c r="E296" s="218">
        <v>376</v>
      </c>
      <c r="F296" s="219">
        <v>84</v>
      </c>
      <c r="G296" s="220">
        <v>193</v>
      </c>
      <c r="H296" s="220">
        <v>239</v>
      </c>
      <c r="I296" s="221">
        <v>28</v>
      </c>
      <c r="J296" s="220">
        <v>1</v>
      </c>
      <c r="K296" s="220">
        <v>241</v>
      </c>
      <c r="L296" s="220">
        <v>143</v>
      </c>
      <c r="M296" s="220">
        <v>75</v>
      </c>
      <c r="N296" s="19"/>
      <c r="O296" s="19"/>
      <c r="P296" s="19"/>
      <c r="Q296" s="19"/>
      <c r="R296" s="192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</row>
    <row r="297" spans="2:39" ht="21.75" customHeight="1" x14ac:dyDescent="0.25">
      <c r="B297" s="222" t="s">
        <v>3</v>
      </c>
      <c r="C297" s="116">
        <f>SUM(C293:C296)</f>
        <v>439</v>
      </c>
      <c r="D297" s="116">
        <f>SUM(D293:D296)</f>
        <v>88813</v>
      </c>
      <c r="E297" s="223">
        <f>SUM(E293:E296)</f>
        <v>73753</v>
      </c>
      <c r="F297" s="223">
        <f>SUM(F293:F296)</f>
        <v>15060</v>
      </c>
      <c r="G297" s="224">
        <f t="shared" ref="G297:M297" si="47">SUM(G293:G296)</f>
        <v>32221</v>
      </c>
      <c r="H297" s="224">
        <f t="shared" si="47"/>
        <v>50311</v>
      </c>
      <c r="I297" s="224">
        <f t="shared" si="47"/>
        <v>6281</v>
      </c>
      <c r="J297" s="223">
        <f t="shared" si="47"/>
        <v>359</v>
      </c>
      <c r="K297" s="223">
        <f t="shared" si="47"/>
        <v>39459</v>
      </c>
      <c r="L297" s="223">
        <f t="shared" si="47"/>
        <v>33198</v>
      </c>
      <c r="M297" s="223">
        <f t="shared" si="47"/>
        <v>15797</v>
      </c>
      <c r="N297" s="19"/>
      <c r="O297" s="19"/>
      <c r="P297" s="19"/>
      <c r="Q297" s="19"/>
      <c r="R297" s="192"/>
    </row>
    <row r="298" spans="2:39" ht="15.75" x14ac:dyDescent="0.25">
      <c r="B298" s="132"/>
      <c r="C298" s="76"/>
      <c r="D298" s="76"/>
      <c r="E298" s="76"/>
      <c r="F298" s="76"/>
      <c r="G298" s="76"/>
      <c r="L298" s="19"/>
      <c r="M298" s="19"/>
      <c r="N298" s="19"/>
      <c r="O298" s="19"/>
      <c r="P298" s="19"/>
      <c r="Q298" s="19"/>
      <c r="R298" s="192"/>
    </row>
    <row r="299" spans="2:39" ht="15.75" x14ac:dyDescent="0.25">
      <c r="B299" s="132"/>
      <c r="C299" s="76"/>
      <c r="D299" s="76"/>
      <c r="E299" s="76"/>
      <c r="F299" s="76"/>
      <c r="G299" s="76"/>
      <c r="L299" s="19"/>
      <c r="M299" s="19"/>
      <c r="N299" s="19"/>
      <c r="O299" s="19"/>
      <c r="P299" s="19"/>
      <c r="Q299" s="19"/>
      <c r="R299" s="192"/>
    </row>
    <row r="300" spans="2:39" ht="15.75" x14ac:dyDescent="0.25">
      <c r="B300" s="132"/>
      <c r="C300" s="76"/>
      <c r="D300" s="76"/>
      <c r="E300" s="76"/>
      <c r="F300" s="76"/>
      <c r="G300" s="76"/>
      <c r="L300" s="19"/>
      <c r="M300" s="19"/>
      <c r="N300" s="19"/>
      <c r="O300" s="19"/>
      <c r="P300" s="19"/>
      <c r="Q300" s="19"/>
      <c r="R300" s="192"/>
    </row>
    <row r="301" spans="2:39" ht="15.75" x14ac:dyDescent="0.25">
      <c r="B301" s="132"/>
      <c r="C301" s="76"/>
      <c r="D301" s="76"/>
      <c r="E301" s="76"/>
      <c r="F301" s="76"/>
      <c r="G301" s="76"/>
      <c r="L301" s="19"/>
      <c r="M301" s="19"/>
      <c r="N301" s="19"/>
      <c r="O301" s="19"/>
      <c r="P301" s="19"/>
      <c r="Q301" s="19"/>
      <c r="R301" s="192"/>
    </row>
    <row r="302" spans="2:39" ht="15.75" x14ac:dyDescent="0.25">
      <c r="B302" s="132"/>
      <c r="C302" s="76"/>
      <c r="D302" s="76"/>
      <c r="E302" s="76"/>
      <c r="F302" s="76"/>
      <c r="G302" s="76"/>
      <c r="L302" s="19"/>
      <c r="M302" s="19"/>
      <c r="N302" s="19"/>
      <c r="O302" s="19"/>
      <c r="P302" s="19"/>
      <c r="Q302" s="19"/>
      <c r="R302" s="192"/>
    </row>
    <row r="303" spans="2:39" ht="15.75" x14ac:dyDescent="0.25">
      <c r="B303" s="132"/>
      <c r="C303" s="76"/>
      <c r="D303" s="76"/>
      <c r="E303" s="76"/>
      <c r="F303" s="76"/>
      <c r="G303" s="76"/>
      <c r="L303" s="19"/>
      <c r="M303" s="19"/>
      <c r="N303" s="19"/>
      <c r="O303" s="19"/>
      <c r="P303" s="19"/>
      <c r="Q303" s="19"/>
      <c r="R303" s="192"/>
    </row>
    <row r="304" spans="2:39" ht="15.75" x14ac:dyDescent="0.25">
      <c r="B304" s="132"/>
      <c r="C304" s="76"/>
      <c r="D304" s="76"/>
      <c r="E304" s="76"/>
      <c r="F304" s="76"/>
      <c r="G304" s="76"/>
      <c r="L304" s="19"/>
      <c r="M304" s="19"/>
      <c r="N304" s="19"/>
      <c r="O304" s="19"/>
      <c r="P304" s="19"/>
      <c r="Q304" s="19"/>
      <c r="R304" s="192"/>
    </row>
    <row r="305" spans="2:7" ht="16.5" customHeight="1" x14ac:dyDescent="0.25">
      <c r="B305" s="1"/>
      <c r="C305" s="1"/>
      <c r="D305" s="1"/>
      <c r="E305" s="1"/>
      <c r="F305" s="1"/>
      <c r="G305" s="1"/>
    </row>
    <row r="306" spans="2:7" ht="23.25" customHeight="1" x14ac:dyDescent="0.25">
      <c r="B306" s="55"/>
      <c r="C306" s="55"/>
      <c r="D306" s="55"/>
      <c r="E306" s="55"/>
      <c r="F306" s="55"/>
      <c r="G306" s="19"/>
    </row>
    <row r="307" spans="2:7" ht="43.5" customHeight="1" x14ac:dyDescent="0.25">
      <c r="B307" s="92" t="s">
        <v>26</v>
      </c>
      <c r="C307" s="93"/>
      <c r="D307" s="182">
        <v>2025</v>
      </c>
      <c r="E307" s="182">
        <v>2026</v>
      </c>
      <c r="F307" s="32" t="s">
        <v>129</v>
      </c>
      <c r="G307" s="225"/>
    </row>
    <row r="308" spans="2:7" ht="29.25" customHeight="1" x14ac:dyDescent="0.25">
      <c r="B308" s="226" t="s">
        <v>10</v>
      </c>
      <c r="C308" s="227"/>
      <c r="D308" s="228">
        <v>14723</v>
      </c>
      <c r="E308" s="229">
        <v>13667</v>
      </c>
      <c r="F308" s="230">
        <f t="shared" ref="F308:F318" si="48">E308/D308-1</f>
        <v>-7.1724512667255325E-2</v>
      </c>
      <c r="G308" s="225"/>
    </row>
    <row r="309" spans="2:7" ht="26.25" customHeight="1" x14ac:dyDescent="0.25">
      <c r="B309" s="226" t="s">
        <v>11</v>
      </c>
      <c r="C309" s="227"/>
      <c r="D309" s="228">
        <v>13616</v>
      </c>
      <c r="E309" s="229">
        <v>13489</v>
      </c>
      <c r="F309" s="230">
        <f t="shared" si="48"/>
        <v>-9.3272620446533949E-3</v>
      </c>
      <c r="G309" s="225"/>
    </row>
    <row r="310" spans="2:7" ht="26.25" customHeight="1" x14ac:dyDescent="0.25">
      <c r="B310" s="226" t="s">
        <v>12</v>
      </c>
      <c r="C310" s="227"/>
      <c r="D310" s="228">
        <v>14691</v>
      </c>
      <c r="E310" s="229">
        <v>15233</v>
      </c>
      <c r="F310" s="230">
        <f t="shared" si="48"/>
        <v>3.6893336056088799E-2</v>
      </c>
      <c r="G310" s="225"/>
    </row>
    <row r="311" spans="2:7" ht="26.25" customHeight="1" x14ac:dyDescent="0.25">
      <c r="B311" s="226" t="s">
        <v>13</v>
      </c>
      <c r="C311" s="227"/>
      <c r="D311" s="228">
        <v>14546</v>
      </c>
      <c r="E311" s="229">
        <v>15120</v>
      </c>
      <c r="F311" s="230">
        <f t="shared" si="48"/>
        <v>3.9461020211742026E-2</v>
      </c>
      <c r="G311" s="225"/>
    </row>
    <row r="312" spans="2:7" ht="26.25" customHeight="1" x14ac:dyDescent="0.25">
      <c r="B312" s="226" t="s">
        <v>14</v>
      </c>
      <c r="C312" s="227"/>
      <c r="D312" s="228">
        <v>14156</v>
      </c>
      <c r="E312" s="229">
        <v>15359</v>
      </c>
      <c r="F312" s="230">
        <f t="shared" si="48"/>
        <v>8.4981633229725961E-2</v>
      </c>
      <c r="G312" s="225"/>
    </row>
    <row r="313" spans="2:7" ht="26.25" customHeight="1" thickBot="1" x14ac:dyDescent="0.3">
      <c r="B313" s="231" t="s">
        <v>15</v>
      </c>
      <c r="C313" s="232"/>
      <c r="D313" s="233">
        <v>14401</v>
      </c>
      <c r="E313" s="233">
        <v>15945</v>
      </c>
      <c r="F313" s="234">
        <f t="shared" si="48"/>
        <v>0.1072147767516145</v>
      </c>
      <c r="G313" s="225"/>
    </row>
    <row r="314" spans="2:7" ht="26.25" hidden="1" customHeight="1" x14ac:dyDescent="0.25">
      <c r="B314" s="226" t="s">
        <v>16</v>
      </c>
      <c r="C314" s="227"/>
      <c r="D314" s="228"/>
      <c r="E314" s="229"/>
      <c r="F314" s="230" t="e">
        <f t="shared" si="48"/>
        <v>#DIV/0!</v>
      </c>
      <c r="G314" s="225"/>
    </row>
    <row r="315" spans="2:7" ht="26.25" hidden="1" customHeight="1" x14ac:dyDescent="0.25">
      <c r="B315" s="226" t="s">
        <v>17</v>
      </c>
      <c r="C315" s="227"/>
      <c r="D315" s="228"/>
      <c r="E315" s="229"/>
      <c r="F315" s="230" t="e">
        <f t="shared" si="48"/>
        <v>#DIV/0!</v>
      </c>
      <c r="G315" s="225"/>
    </row>
    <row r="316" spans="2:7" ht="26.25" hidden="1" customHeight="1" x14ac:dyDescent="0.25">
      <c r="B316" s="226" t="s">
        <v>18</v>
      </c>
      <c r="C316" s="227"/>
      <c r="D316" s="228"/>
      <c r="E316" s="229"/>
      <c r="F316" s="230" t="e">
        <f t="shared" si="48"/>
        <v>#DIV/0!</v>
      </c>
      <c r="G316" s="225"/>
    </row>
    <row r="317" spans="2:7" ht="26.25" hidden="1" customHeight="1" x14ac:dyDescent="0.25">
      <c r="B317" s="226" t="s">
        <v>19</v>
      </c>
      <c r="C317" s="227"/>
      <c r="D317" s="228"/>
      <c r="E317" s="229"/>
      <c r="F317" s="230" t="e">
        <f t="shared" si="48"/>
        <v>#DIV/0!</v>
      </c>
      <c r="G317" s="225"/>
    </row>
    <row r="318" spans="2:7" ht="26.25" hidden="1" customHeight="1" x14ac:dyDescent="0.25">
      <c r="B318" s="226" t="s">
        <v>20</v>
      </c>
      <c r="C318" s="227"/>
      <c r="D318" s="228"/>
      <c r="E318" s="229"/>
      <c r="F318" s="230" t="e">
        <f t="shared" si="48"/>
        <v>#DIV/0!</v>
      </c>
      <c r="G318" s="225"/>
    </row>
    <row r="319" spans="2:7" ht="26.25" hidden="1" customHeight="1" thickBot="1" x14ac:dyDescent="0.3">
      <c r="B319" s="231" t="s">
        <v>21</v>
      </c>
      <c r="C319" s="232"/>
      <c r="D319" s="233"/>
      <c r="E319" s="233"/>
      <c r="F319" s="234" t="e">
        <f>E319/D319-1</f>
        <v>#DIV/0!</v>
      </c>
      <c r="G319" s="225"/>
    </row>
    <row r="320" spans="2:7" ht="39.75" customHeight="1" x14ac:dyDescent="0.25">
      <c r="B320" s="235" t="s">
        <v>3</v>
      </c>
      <c r="C320" s="235"/>
      <c r="D320" s="116">
        <f>SUM(D308:D319)</f>
        <v>86133</v>
      </c>
      <c r="E320" s="116">
        <f>SUM(E308:E319)</f>
        <v>88813</v>
      </c>
      <c r="F320" s="236">
        <f>E320/D320-1</f>
        <v>3.1114671496406787E-2</v>
      </c>
      <c r="G320" s="225"/>
    </row>
    <row r="321" spans="2:19" ht="21.75" customHeight="1" x14ac:dyDescent="0.25">
      <c r="B321" s="126"/>
      <c r="C321" s="126"/>
      <c r="D321" s="73"/>
      <c r="E321" s="73"/>
      <c r="F321" s="78"/>
      <c r="G321" s="225"/>
    </row>
    <row r="322" spans="2:19" ht="17.25" customHeight="1" x14ac:dyDescent="0.25">
      <c r="I322" s="17"/>
      <c r="J322" s="17"/>
      <c r="K322" s="17"/>
      <c r="L322" s="125"/>
      <c r="M322" s="237"/>
      <c r="N322" s="237"/>
      <c r="P322" s="17"/>
      <c r="Q322" s="17"/>
      <c r="R322" s="79"/>
    </row>
    <row r="323" spans="2:19" ht="17.25" customHeight="1" x14ac:dyDescent="0.25">
      <c r="B323" s="158"/>
      <c r="C323" s="17"/>
      <c r="J323" s="158"/>
      <c r="K323" s="190"/>
      <c r="L323" s="1"/>
      <c r="M323" s="1"/>
      <c r="N323" s="1"/>
      <c r="O323" s="1"/>
    </row>
    <row r="324" spans="2:19" ht="18" x14ac:dyDescent="0.2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2:19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9" x14ac:dyDescent="0.25">
      <c r="B326" s="191"/>
      <c r="C326" s="191"/>
      <c r="D326" s="191"/>
      <c r="E326" s="191"/>
      <c r="F326" s="191"/>
      <c r="G326" s="191"/>
      <c r="H326" s="191"/>
      <c r="I326" s="238"/>
      <c r="J326" s="28"/>
      <c r="K326" s="28"/>
      <c r="L326" s="28"/>
      <c r="M326" s="28"/>
      <c r="N326" s="239"/>
      <c r="O326" s="17"/>
      <c r="P326" s="17"/>
      <c r="Q326" s="17"/>
    </row>
    <row r="327" spans="2:19" ht="27" customHeight="1" x14ac:dyDescent="0.25">
      <c r="B327" s="19"/>
      <c r="C327" s="19"/>
      <c r="D327" s="19"/>
      <c r="E327" s="19"/>
      <c r="F327" s="28"/>
      <c r="G327" s="239"/>
      <c r="H327" s="17"/>
      <c r="I327" s="159"/>
      <c r="J327" s="159"/>
      <c r="K327" s="159"/>
      <c r="L327" s="74"/>
      <c r="M327" s="41"/>
      <c r="N327" s="239"/>
      <c r="O327" s="17"/>
      <c r="P327" s="17"/>
      <c r="Q327" s="17"/>
    </row>
    <row r="328" spans="2:19" ht="17.25" customHeight="1" x14ac:dyDescent="0.25">
      <c r="B328" s="19"/>
      <c r="C328" s="19"/>
      <c r="D328" s="19"/>
      <c r="E328" s="19"/>
      <c r="F328" s="28"/>
      <c r="G328" s="239"/>
      <c r="H328" s="17"/>
      <c r="I328" s="17"/>
      <c r="J328" s="17"/>
      <c r="K328" s="17"/>
      <c r="L328" s="17"/>
      <c r="M328" s="17"/>
      <c r="N328" s="239"/>
      <c r="O328" s="17"/>
      <c r="P328" s="17"/>
      <c r="Q328" s="17"/>
    </row>
    <row r="329" spans="2:19" ht="30" customHeight="1" x14ac:dyDescent="0.25">
      <c r="B329" s="240" t="s">
        <v>26</v>
      </c>
      <c r="C329" s="145" t="s">
        <v>3</v>
      </c>
      <c r="D329" s="57" t="s">
        <v>130</v>
      </c>
      <c r="E329" s="59" t="s">
        <v>131</v>
      </c>
      <c r="F329" s="60" t="s">
        <v>132</v>
      </c>
      <c r="G329" s="59" t="s">
        <v>133</v>
      </c>
      <c r="I329" s="92" t="s">
        <v>26</v>
      </c>
      <c r="J329" s="93"/>
      <c r="K329" s="182">
        <v>2025</v>
      </c>
      <c r="L329" s="182">
        <v>2026</v>
      </c>
      <c r="M329" s="91" t="s">
        <v>129</v>
      </c>
      <c r="N329" s="92"/>
      <c r="O329" s="17"/>
      <c r="P329" s="17"/>
      <c r="Q329" s="17"/>
    </row>
    <row r="330" spans="2:19" ht="35.25" customHeight="1" x14ac:dyDescent="0.25">
      <c r="B330" s="241" t="s">
        <v>10</v>
      </c>
      <c r="C330" s="100">
        <f>SUM(D330:G330)</f>
        <v>442584</v>
      </c>
      <c r="D330" s="35">
        <v>7059</v>
      </c>
      <c r="E330" s="35">
        <v>144305</v>
      </c>
      <c r="F330" s="35">
        <v>116525</v>
      </c>
      <c r="G330" s="35">
        <v>174695</v>
      </c>
      <c r="I330" s="242" t="s">
        <v>10</v>
      </c>
      <c r="J330" s="243"/>
      <c r="K330" s="244">
        <v>478007</v>
      </c>
      <c r="L330" s="244">
        <f>C330</f>
        <v>442584</v>
      </c>
      <c r="M330" s="245">
        <f t="shared" ref="M330:M341" si="49">L330/K330-1</f>
        <v>-7.410560933208088E-2</v>
      </c>
      <c r="N330" s="246"/>
      <c r="O330" s="17"/>
      <c r="P330" s="17"/>
      <c r="Q330" s="17"/>
      <c r="R330" s="17"/>
      <c r="S330" s="125"/>
    </row>
    <row r="331" spans="2:19" ht="35.25" customHeight="1" x14ac:dyDescent="0.25">
      <c r="B331" s="241" t="s">
        <v>11</v>
      </c>
      <c r="C331" s="100">
        <f t="shared" ref="C331:C340" si="50">SUM(D331:G331)</f>
        <v>398443</v>
      </c>
      <c r="D331" s="35">
        <v>6874</v>
      </c>
      <c r="E331" s="35">
        <v>136333</v>
      </c>
      <c r="F331" s="35">
        <v>106119</v>
      </c>
      <c r="G331" s="35">
        <v>149117</v>
      </c>
      <c r="I331" s="242" t="s">
        <v>11</v>
      </c>
      <c r="J331" s="243"/>
      <c r="K331" s="244">
        <v>434789</v>
      </c>
      <c r="L331" s="244">
        <f>C331</f>
        <v>398443</v>
      </c>
      <c r="M331" s="245">
        <f t="shared" si="49"/>
        <v>-8.3594571159803954E-2</v>
      </c>
      <c r="N331" s="246"/>
      <c r="O331" s="17"/>
      <c r="P331" s="17"/>
      <c r="Q331" s="17"/>
      <c r="R331" s="17"/>
      <c r="S331" s="125"/>
    </row>
    <row r="332" spans="2:19" ht="35.25" customHeight="1" x14ac:dyDescent="0.25">
      <c r="B332" s="241" t="s">
        <v>12</v>
      </c>
      <c r="C332" s="100">
        <f t="shared" si="50"/>
        <v>506337</v>
      </c>
      <c r="D332" s="35">
        <v>7944</v>
      </c>
      <c r="E332" s="35">
        <v>168042</v>
      </c>
      <c r="F332" s="35">
        <v>131589</v>
      </c>
      <c r="G332" s="35">
        <v>198762</v>
      </c>
      <c r="I332" s="242" t="s">
        <v>12</v>
      </c>
      <c r="J332" s="243"/>
      <c r="K332" s="244">
        <v>501786</v>
      </c>
      <c r="L332" s="244">
        <f>C332</f>
        <v>506337</v>
      </c>
      <c r="M332" s="245">
        <f t="shared" si="49"/>
        <v>9.0696033767383444E-3</v>
      </c>
      <c r="N332" s="246"/>
      <c r="O332" s="17"/>
      <c r="P332" s="17"/>
      <c r="Q332" s="17"/>
      <c r="R332" s="17"/>
      <c r="S332" s="125"/>
    </row>
    <row r="333" spans="2:19" ht="35.25" customHeight="1" x14ac:dyDescent="0.25">
      <c r="B333" s="241" t="s">
        <v>13</v>
      </c>
      <c r="C333" s="100">
        <f t="shared" si="50"/>
        <v>498674</v>
      </c>
      <c r="D333" s="35">
        <v>7861</v>
      </c>
      <c r="E333" s="35">
        <v>165568</v>
      </c>
      <c r="F333" s="35">
        <v>131778</v>
      </c>
      <c r="G333" s="35">
        <v>193467</v>
      </c>
      <c r="I333" s="242" t="s">
        <v>13</v>
      </c>
      <c r="J333" s="243"/>
      <c r="K333" s="244">
        <v>474609</v>
      </c>
      <c r="L333" s="244">
        <f t="shared" ref="L333:L340" si="51">C333</f>
        <v>498674</v>
      </c>
      <c r="M333" s="245">
        <f t="shared" si="49"/>
        <v>5.0704896030205893E-2</v>
      </c>
      <c r="N333" s="246"/>
      <c r="O333" s="17"/>
      <c r="P333" s="17"/>
      <c r="Q333" s="17"/>
      <c r="R333" s="17"/>
      <c r="S333" s="125"/>
    </row>
    <row r="334" spans="2:19" ht="35.25" customHeight="1" x14ac:dyDescent="0.25">
      <c r="B334" s="241" t="s">
        <v>14</v>
      </c>
      <c r="C334" s="100">
        <f t="shared" si="50"/>
        <v>506523</v>
      </c>
      <c r="D334" s="35">
        <v>7789</v>
      </c>
      <c r="E334" s="35">
        <v>174577</v>
      </c>
      <c r="F334" s="35">
        <v>129793</v>
      </c>
      <c r="G334" s="35">
        <v>194364</v>
      </c>
      <c r="I334" s="242" t="s">
        <v>14</v>
      </c>
      <c r="J334" s="243"/>
      <c r="K334" s="244">
        <v>488826</v>
      </c>
      <c r="L334" s="244">
        <f t="shared" si="51"/>
        <v>506523</v>
      </c>
      <c r="M334" s="245">
        <f t="shared" si="49"/>
        <v>3.6203066121687444E-2</v>
      </c>
      <c r="N334" s="246"/>
      <c r="O334" s="17"/>
      <c r="P334" s="17"/>
      <c r="Q334" s="17"/>
      <c r="R334" s="17"/>
      <c r="S334" s="125"/>
    </row>
    <row r="335" spans="2:19" ht="34.15" customHeight="1" thickBot="1" x14ac:dyDescent="0.3">
      <c r="B335" s="247" t="s">
        <v>15</v>
      </c>
      <c r="C335" s="248">
        <f t="shared" si="50"/>
        <v>527855</v>
      </c>
      <c r="D335" s="249">
        <v>8574</v>
      </c>
      <c r="E335" s="249">
        <v>181242</v>
      </c>
      <c r="F335" s="249">
        <v>135177</v>
      </c>
      <c r="G335" s="249">
        <v>202862</v>
      </c>
      <c r="H335" s="183"/>
      <c r="I335" s="250" t="s">
        <v>15</v>
      </c>
      <c r="J335" s="251"/>
      <c r="K335" s="252">
        <v>494094</v>
      </c>
      <c r="L335" s="252">
        <f t="shared" si="51"/>
        <v>527855</v>
      </c>
      <c r="M335" s="253">
        <f t="shared" si="49"/>
        <v>6.8329103368994559E-2</v>
      </c>
      <c r="N335" s="254"/>
      <c r="O335" s="17"/>
      <c r="P335" s="17"/>
      <c r="Q335" s="17"/>
      <c r="R335" s="17"/>
      <c r="S335" s="125"/>
    </row>
    <row r="336" spans="2:19" ht="35.25" hidden="1" customHeight="1" x14ac:dyDescent="0.25">
      <c r="B336" s="241" t="s">
        <v>16</v>
      </c>
      <c r="C336" s="100">
        <f t="shared" si="50"/>
        <v>0</v>
      </c>
      <c r="D336" s="35"/>
      <c r="E336" s="35"/>
      <c r="F336" s="35"/>
      <c r="G336" s="35"/>
      <c r="I336" s="242" t="s">
        <v>16</v>
      </c>
      <c r="J336" s="243"/>
      <c r="K336" s="255"/>
      <c r="L336" s="255">
        <f t="shared" si="51"/>
        <v>0</v>
      </c>
      <c r="M336" s="256" t="e">
        <f t="shared" si="49"/>
        <v>#DIV/0!</v>
      </c>
      <c r="N336" s="257"/>
      <c r="O336" s="17"/>
      <c r="P336" s="17"/>
      <c r="Q336" s="17"/>
      <c r="R336" s="17"/>
      <c r="S336" s="125"/>
    </row>
    <row r="337" spans="2:19" ht="35.25" hidden="1" customHeight="1" x14ac:dyDescent="0.25">
      <c r="B337" s="241" t="s">
        <v>17</v>
      </c>
      <c r="C337" s="100">
        <f t="shared" si="50"/>
        <v>0</v>
      </c>
      <c r="D337" s="35"/>
      <c r="E337" s="35"/>
      <c r="F337" s="35"/>
      <c r="G337" s="35"/>
      <c r="I337" s="242" t="s">
        <v>17</v>
      </c>
      <c r="J337" s="243"/>
      <c r="K337" s="255"/>
      <c r="L337" s="255">
        <f t="shared" si="51"/>
        <v>0</v>
      </c>
      <c r="M337" s="256" t="e">
        <f t="shared" si="49"/>
        <v>#DIV/0!</v>
      </c>
      <c r="N337" s="257"/>
      <c r="O337" s="17"/>
      <c r="P337" s="17"/>
      <c r="Q337" s="17"/>
      <c r="R337" s="17"/>
      <c r="S337" s="125"/>
    </row>
    <row r="338" spans="2:19" ht="35.25" hidden="1" customHeight="1" x14ac:dyDescent="0.25">
      <c r="B338" s="241" t="s">
        <v>18</v>
      </c>
      <c r="C338" s="100">
        <f t="shared" si="50"/>
        <v>0</v>
      </c>
      <c r="D338" s="35"/>
      <c r="E338" s="35"/>
      <c r="F338" s="35"/>
      <c r="G338" s="35"/>
      <c r="I338" s="242" t="s">
        <v>18</v>
      </c>
      <c r="J338" s="243"/>
      <c r="K338" s="255"/>
      <c r="L338" s="255">
        <f t="shared" si="51"/>
        <v>0</v>
      </c>
      <c r="M338" s="256" t="e">
        <f t="shared" si="49"/>
        <v>#DIV/0!</v>
      </c>
      <c r="N338" s="257"/>
      <c r="O338" s="17"/>
      <c r="P338" s="17"/>
      <c r="Q338" s="17"/>
      <c r="R338" s="17"/>
      <c r="S338" s="125"/>
    </row>
    <row r="339" spans="2:19" ht="35.25" hidden="1" customHeight="1" x14ac:dyDescent="0.25">
      <c r="B339" s="241" t="s">
        <v>19</v>
      </c>
      <c r="C339" s="100">
        <f t="shared" si="50"/>
        <v>0</v>
      </c>
      <c r="D339" s="35"/>
      <c r="E339" s="35"/>
      <c r="F339" s="35"/>
      <c r="G339" s="35"/>
      <c r="I339" s="242" t="s">
        <v>19</v>
      </c>
      <c r="J339" s="243"/>
      <c r="K339" s="255"/>
      <c r="L339" s="255">
        <f t="shared" si="51"/>
        <v>0</v>
      </c>
      <c r="M339" s="256" t="e">
        <f t="shared" si="49"/>
        <v>#DIV/0!</v>
      </c>
      <c r="N339" s="257"/>
      <c r="O339" s="17"/>
      <c r="P339" s="17"/>
      <c r="Q339" s="17"/>
      <c r="R339" s="17"/>
      <c r="S339" s="125"/>
    </row>
    <row r="340" spans="2:19" ht="35.25" hidden="1" customHeight="1" x14ac:dyDescent="0.25">
      <c r="B340" s="241" t="s">
        <v>20</v>
      </c>
      <c r="C340" s="100">
        <f t="shared" si="50"/>
        <v>0</v>
      </c>
      <c r="D340" s="35"/>
      <c r="E340" s="35"/>
      <c r="F340" s="35"/>
      <c r="G340" s="35"/>
      <c r="I340" s="242" t="s">
        <v>20</v>
      </c>
      <c r="J340" s="243"/>
      <c r="K340" s="255"/>
      <c r="L340" s="255">
        <f t="shared" si="51"/>
        <v>0</v>
      </c>
      <c r="M340" s="256" t="e">
        <f t="shared" si="49"/>
        <v>#DIV/0!</v>
      </c>
      <c r="N340" s="257"/>
      <c r="O340" s="17"/>
      <c r="P340" s="17"/>
      <c r="Q340" s="17"/>
      <c r="R340" s="17"/>
      <c r="S340" s="125"/>
    </row>
    <row r="341" spans="2:19" s="183" customFormat="1" ht="27" hidden="1" customHeight="1" thickBot="1" x14ac:dyDescent="0.3">
      <c r="B341" s="258" t="s">
        <v>21</v>
      </c>
      <c r="C341" s="259">
        <f>SUM(D341:G341)</f>
        <v>0</v>
      </c>
      <c r="D341" s="103"/>
      <c r="E341" s="103"/>
      <c r="F341" s="103"/>
      <c r="G341" s="103"/>
      <c r="I341" s="260" t="s">
        <v>21</v>
      </c>
      <c r="J341" s="261"/>
      <c r="K341" s="262"/>
      <c r="L341" s="262">
        <f>C341</f>
        <v>0</v>
      </c>
      <c r="M341" s="263" t="e">
        <f t="shared" si="49"/>
        <v>#DIV/0!</v>
      </c>
      <c r="N341" s="264"/>
      <c r="O341" s="17"/>
      <c r="P341" s="17"/>
      <c r="Q341" s="17"/>
      <c r="R341" s="17"/>
      <c r="S341" s="125"/>
    </row>
    <row r="342" spans="2:19" ht="27" customHeight="1" x14ac:dyDescent="0.25">
      <c r="B342" s="104" t="s">
        <v>3</v>
      </c>
      <c r="C342" s="116">
        <f>SUM(C330:C341)</f>
        <v>2880416</v>
      </c>
      <c r="D342" s="117">
        <f>SUM(D330:D341)</f>
        <v>46101</v>
      </c>
      <c r="E342" s="117">
        <f>SUM(E330:E341)</f>
        <v>970067</v>
      </c>
      <c r="F342" s="117">
        <f>SUM(F330:F341)</f>
        <v>750981</v>
      </c>
      <c r="G342" s="117">
        <f>SUM(G330:G341)</f>
        <v>1113267</v>
      </c>
      <c r="I342" s="265" t="s">
        <v>3</v>
      </c>
      <c r="J342" s="265"/>
      <c r="K342" s="116">
        <f>SUM(K330:K341)</f>
        <v>2872111</v>
      </c>
      <c r="L342" s="116">
        <f>SUM(L330:L341)</f>
        <v>2880416</v>
      </c>
      <c r="M342" s="266">
        <f>L342/K342-1</f>
        <v>2.891601334349625E-3</v>
      </c>
      <c r="N342" s="266"/>
      <c r="O342" s="17"/>
      <c r="P342" s="17"/>
      <c r="Q342" s="17"/>
      <c r="R342" s="17"/>
      <c r="S342" s="125"/>
    </row>
    <row r="343" spans="2:19" ht="27" customHeight="1" x14ac:dyDescent="0.25">
      <c r="C343" s="28"/>
      <c r="D343" s="28"/>
      <c r="E343" s="28"/>
      <c r="F343" s="28"/>
      <c r="G343" s="239"/>
      <c r="H343" s="17"/>
      <c r="I343" s="19"/>
      <c r="J343" s="19"/>
      <c r="K343" s="19"/>
      <c r="L343" s="19"/>
      <c r="M343" s="28"/>
      <c r="N343" s="239"/>
      <c r="O343" s="17"/>
      <c r="P343" s="17"/>
      <c r="Q343" s="17"/>
      <c r="R343" s="17"/>
      <c r="S343" s="125"/>
    </row>
    <row r="344" spans="2:19" s="183" customFormat="1" ht="27" customHeight="1" x14ac:dyDescent="0.25">
      <c r="B344" s="267"/>
      <c r="C344" s="268"/>
      <c r="D344" s="268"/>
      <c r="E344" s="268"/>
      <c r="F344" s="268"/>
      <c r="G344" s="269"/>
      <c r="H344" s="17"/>
      <c r="I344" s="19"/>
      <c r="J344" s="19"/>
      <c r="K344" s="19"/>
      <c r="L344" s="19"/>
      <c r="M344" s="268"/>
      <c r="N344" s="269"/>
      <c r="O344" s="17"/>
      <c r="P344" s="17"/>
      <c r="Q344" s="17"/>
      <c r="R344" s="17"/>
      <c r="S344" s="125"/>
    </row>
    <row r="345" spans="2:19" ht="27" customHeight="1" x14ac:dyDescent="0.25">
      <c r="B345" s="270"/>
      <c r="C345" s="28"/>
      <c r="D345" s="28"/>
      <c r="E345" s="28"/>
      <c r="F345" s="28"/>
      <c r="G345" s="239"/>
      <c r="H345" s="17"/>
      <c r="I345" s="19"/>
      <c r="J345" s="19"/>
      <c r="K345" s="19"/>
      <c r="L345" s="19"/>
      <c r="M345" s="28"/>
      <c r="N345" s="239"/>
      <c r="O345" s="17"/>
      <c r="P345" s="17"/>
      <c r="Q345" s="17"/>
      <c r="R345" s="17"/>
      <c r="S345" s="125"/>
    </row>
    <row r="346" spans="2:19" ht="27" customHeight="1" x14ac:dyDescent="0.25">
      <c r="B346" s="271" t="s">
        <v>134</v>
      </c>
      <c r="C346" s="28"/>
      <c r="D346" s="28"/>
      <c r="E346" s="28"/>
      <c r="F346" s="28"/>
      <c r="G346" s="239"/>
      <c r="H346" s="17"/>
      <c r="I346" s="19"/>
      <c r="J346" s="19"/>
      <c r="K346" s="19"/>
      <c r="L346" s="19"/>
      <c r="M346" s="28"/>
      <c r="N346" s="239"/>
      <c r="O346" s="17"/>
      <c r="P346" s="17"/>
      <c r="Q346" s="17"/>
      <c r="R346" s="17"/>
      <c r="S346" s="125"/>
    </row>
  </sheetData>
  <mergeCells count="84">
    <mergeCell ref="I340:J340"/>
    <mergeCell ref="M340:N340"/>
    <mergeCell ref="I341:J341"/>
    <mergeCell ref="M341:N341"/>
    <mergeCell ref="I342:J342"/>
    <mergeCell ref="M342:N342"/>
    <mergeCell ref="I337:J337"/>
    <mergeCell ref="M337:N337"/>
    <mergeCell ref="I338:J338"/>
    <mergeCell ref="M338:N338"/>
    <mergeCell ref="I339:J339"/>
    <mergeCell ref="M339:N339"/>
    <mergeCell ref="I334:J334"/>
    <mergeCell ref="M334:N334"/>
    <mergeCell ref="I335:J335"/>
    <mergeCell ref="M335:N335"/>
    <mergeCell ref="I336:J336"/>
    <mergeCell ref="M336:N336"/>
    <mergeCell ref="I331:J331"/>
    <mergeCell ref="M331:N331"/>
    <mergeCell ref="I332:J332"/>
    <mergeCell ref="M332:N332"/>
    <mergeCell ref="I333:J333"/>
    <mergeCell ref="M333:N333"/>
    <mergeCell ref="B319:C319"/>
    <mergeCell ref="B320:C320"/>
    <mergeCell ref="I329:J329"/>
    <mergeCell ref="M329:N329"/>
    <mergeCell ref="I330:J330"/>
    <mergeCell ref="M330:N330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291:B292"/>
    <mergeCell ref="C291:C292"/>
    <mergeCell ref="D291:D292"/>
    <mergeCell ref="E291:F291"/>
    <mergeCell ref="G291:I291"/>
    <mergeCell ref="J291:M291"/>
    <mergeCell ref="B277:C277"/>
    <mergeCell ref="K277:L277"/>
    <mergeCell ref="B282:C282"/>
    <mergeCell ref="K282:L282"/>
    <mergeCell ref="B283:C283"/>
    <mergeCell ref="K283:L283"/>
    <mergeCell ref="B175:B176"/>
    <mergeCell ref="C175:C176"/>
    <mergeCell ref="D175:F175"/>
    <mergeCell ref="G175:H175"/>
    <mergeCell ref="I175:J175"/>
    <mergeCell ref="B210:B211"/>
    <mergeCell ref="C210:C211"/>
    <mergeCell ref="D210:G210"/>
    <mergeCell ref="H210:K210"/>
    <mergeCell ref="O77:O78"/>
    <mergeCell ref="P77:R77"/>
    <mergeCell ref="B143:B144"/>
    <mergeCell ref="C143:C144"/>
    <mergeCell ref="D143:E143"/>
    <mergeCell ref="F143:M143"/>
    <mergeCell ref="N143:Q143"/>
    <mergeCell ref="J56:L56"/>
    <mergeCell ref="B77:B78"/>
    <mergeCell ref="C77:C78"/>
    <mergeCell ref="D77:F77"/>
    <mergeCell ref="G77:G78"/>
    <mergeCell ref="H77:J77"/>
    <mergeCell ref="K77:K78"/>
    <mergeCell ref="L77:N77"/>
    <mergeCell ref="B2:R2"/>
    <mergeCell ref="B6:R6"/>
    <mergeCell ref="B7:R7"/>
    <mergeCell ref="B8:R8"/>
    <mergeCell ref="B11:R11"/>
    <mergeCell ref="J53:L53"/>
  </mergeCells>
  <printOptions horizontalCentered="1"/>
  <pageMargins left="0" right="0" top="0.39370078740157483" bottom="0.39370078740157483" header="0.31496062992125984" footer="0.31496062992125984"/>
  <pageSetup paperSize="9" scale="33" fitToHeight="4" orientation="portrait" r:id="rId1"/>
  <rowBreaks count="3" manualBreakCount="3">
    <brk id="98" max="18" man="1"/>
    <brk id="208" max="18" man="1"/>
    <brk id="320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CEMF</vt:lpstr>
      <vt:lpstr>'Casos del CEMF'!Área_de_impresión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2026-07-18T01:09:11Z</dcterms:created>
  <dcterms:modified xsi:type="dcterms:W3CDTF">2026-07-18T01:10:30Z</dcterms:modified>
</cp:coreProperties>
</file>