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NOVIEMBRE 2025\paginas-N\"/>
    </mc:Choice>
  </mc:AlternateContent>
  <xr:revisionPtr revIDLastSave="0" documentId="8_{EF56347E-B027-4699-A5DE-A2C56534D8AD}" xr6:coauthVersionLast="47" xr6:coauthVersionMax="47" xr10:uidLastSave="{00000000-0000-0000-0000-000000000000}"/>
  <bookViews>
    <workbookView xWindow="10020" yWindow="330" windowWidth="17835" windowHeight="14430" tabRatio="795" xr2:uid="{00000000-000D-0000-FFFF-FFFF00000000}"/>
  </bookViews>
  <sheets>
    <sheet name="Casos del CEM" sheetId="6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A" localSheetId="0">#REF!</definedName>
    <definedName name="A">#REF!</definedName>
    <definedName name="AAA" localSheetId="0">[1]Casos!#REF!</definedName>
    <definedName name="AAA">[1]Casos!#REF!</definedName>
    <definedName name="aaaaaa" localSheetId="0">#REF!</definedName>
    <definedName name="aaaaaa">#REF!</definedName>
    <definedName name="AB" localSheetId="0">#REF!</definedName>
    <definedName name="AB">#REF!</definedName>
    <definedName name="ABAN" localSheetId="0">#REF!</definedName>
    <definedName name="ABAN">#REF!</definedName>
    <definedName name="ABANCAY" localSheetId="0">#REF!</definedName>
    <definedName name="ABANCAY">#REF!</definedName>
    <definedName name="AMES">'[2]Base 2012'!$E$1</definedName>
    <definedName name="AÑO" localSheetId="0">#REF!</definedName>
    <definedName name="AÑO">#REF!</definedName>
    <definedName name="AÑOS" localSheetId="0">#REF!</definedName>
    <definedName name="AÑOS">#REF!</definedName>
    <definedName name="_xlnm.Print_Area" localSheetId="0">'Casos del CEM'!$A$1:$Q$184</definedName>
    <definedName name="AUTORIA" localSheetId="0">#REF!</definedName>
    <definedName name="AUTORIA">#REF!</definedName>
    <definedName name="CEM" localSheetId="0">#REF!</definedName>
    <definedName name="CEM">#REF!</definedName>
    <definedName name="conocimiento_caso" localSheetId="0">#REF!</definedName>
    <definedName name="conocimiento_caso">#REF!</definedName>
    <definedName name="D" localSheetId="0">#REF!</definedName>
    <definedName name="D">#REF!</definedName>
    <definedName name="DDD" localSheetId="0">[1]Casos!#REF!</definedName>
    <definedName name="DDD">[1]Casos!#REF!</definedName>
    <definedName name="DE" localSheetId="0">#REF!</definedName>
    <definedName name="DE">#REF!</definedName>
    <definedName name="DEPA" localSheetId="0">#REF!</definedName>
    <definedName name="DEPA">#REF!</definedName>
    <definedName name="dia" localSheetId="0">#REF!</definedName>
    <definedName name="dia">#REF!</definedName>
    <definedName name="DIST" localSheetId="0">[3]Casos!#REF!</definedName>
    <definedName name="DIST">[3]Casos!#REF!</definedName>
    <definedName name="DISTRITO" localSheetId="0">#REF!</definedName>
    <definedName name="DISTRITO">#REF!</definedName>
    <definedName name="DPTO" localSheetId="0">[3]Casos!#REF!</definedName>
    <definedName name="DPTO">[3]Casos!#REF!</definedName>
    <definedName name="DR" localSheetId="0">#REF!</definedName>
    <definedName name="DR">#REF!</definedName>
    <definedName name="dsadadssaas" localSheetId="0">[4]Casos!#REF!</definedName>
    <definedName name="dsadadssaas">[4]Casos!#REF!</definedName>
    <definedName name="E" localSheetId="0">#REF!</definedName>
    <definedName name="E">#REF!</definedName>
    <definedName name="EEE" localSheetId="0">[1]Casos!#REF!</definedName>
    <definedName name="EEE">[1]Casos!#REF!</definedName>
    <definedName name="GÉNERO" localSheetId="0">#REF!</definedName>
    <definedName name="GÉNERO">#REF!</definedName>
    <definedName name="genero1" localSheetId="0">#REF!</definedName>
    <definedName name="genero1">#REF!</definedName>
    <definedName name="GENRO" localSheetId="0">#REF!</definedName>
    <definedName name="GENRO">#REF!</definedName>
    <definedName name="GENRO21" localSheetId="0">#REF!</definedName>
    <definedName name="GENRO21">#REF!</definedName>
    <definedName name="GGGGG">'[5]Base 2012'!$B$1</definedName>
    <definedName name="GGGGGGGGGG">'[5]Base 2012'!$D$1</definedName>
    <definedName name="GRADO" localSheetId="0">#REF!</definedName>
    <definedName name="GRADO">#REF!</definedName>
    <definedName name="HIJOS" localSheetId="0">#REF!</definedName>
    <definedName name="HIJOS">#REF!</definedName>
    <definedName name="HOMICIDIO" localSheetId="0">#REF!</definedName>
    <definedName name="HOMICIDIO">#REF!</definedName>
    <definedName name="HOMICIDIO1" localSheetId="0">#REF!</definedName>
    <definedName name="HOMICIDIO1">#REF!</definedName>
    <definedName name="J" localSheetId="0">[6]Casos!#REF!</definedName>
    <definedName name="J">[6]Casos!#REF!</definedName>
    <definedName name="JULIO">[3]Casos!#REF!</definedName>
    <definedName name="LABOR" localSheetId="0">#REF!</definedName>
    <definedName name="LABOR">#REF!</definedName>
    <definedName name="LUGAR" localSheetId="0">#REF!</definedName>
    <definedName name="LUGAR">#REF!</definedName>
    <definedName name="Marca_temporal" localSheetId="0">#REF!</definedName>
    <definedName name="Marca_temporal">#REF!</definedName>
    <definedName name="MEDIDAS" localSheetId="0">#REF!</definedName>
    <definedName name="MEDIDAS">#REF!</definedName>
    <definedName name="Mes" localSheetId="0">[7]Participantes!#REF!</definedName>
    <definedName name="Mes">[7]Participantes!#REF!</definedName>
    <definedName name="N" localSheetId="0">#REF!</definedName>
    <definedName name="N">#REF!</definedName>
    <definedName name="NDDDSFDSF" localSheetId="0">#REF!</definedName>
    <definedName name="NDDDSFDSF">#REF!</definedName>
    <definedName name="Nro_de_oficio" localSheetId="0">#REF!</definedName>
    <definedName name="Nro_de_oficio">#REF!</definedName>
    <definedName name="OK" localSheetId="0">#REF!</definedName>
    <definedName name="OK">#REF!</definedName>
    <definedName name="PROV" localSheetId="0">[3]Casos!#REF!</definedName>
    <definedName name="PROV">[3]Casos!#REF!</definedName>
    <definedName name="PROVINCIA" localSheetId="0">#REF!</definedName>
    <definedName name="PROVINCIA">#REF!</definedName>
    <definedName name="RESPUESTA" localSheetId="0">#REF!</definedName>
    <definedName name="RESPUESTA">#REF!</definedName>
    <definedName name="RITA" localSheetId="0">[1]Casos!#REF!</definedName>
    <definedName name="RITA">[1]Casos!#REF!</definedName>
    <definedName name="S" localSheetId="0">#REF!</definedName>
    <definedName name="S">#REF!</definedName>
    <definedName name="SEXO" localSheetId="0">#REF!</definedName>
    <definedName name="SEXO">#REF!</definedName>
    <definedName name="SITUACION" localSheetId="0">#REF!</definedName>
    <definedName name="SITUACION">#REF!</definedName>
    <definedName name="SS" localSheetId="0">#REF!</definedName>
    <definedName name="SS">#REF!</definedName>
    <definedName name="SSS" localSheetId="0">[4]Casos!#REF!</definedName>
    <definedName name="SSS">[4]Casos!#REF!</definedName>
    <definedName name="SSSS" localSheetId="0">#REF!</definedName>
    <definedName name="SSSS">#REF!</definedName>
    <definedName name="SSSSSSS" localSheetId="0">#REF!</definedName>
    <definedName name="SSSSSSS">#REF!</definedName>
    <definedName name="SSSSSSSSSS">'[8]Base 2012'!$E$1</definedName>
    <definedName name="SSSSSSSSSSS" localSheetId="0">#REF!</definedName>
    <definedName name="SSSSSSSSSSS">#REF!</definedName>
    <definedName name="SSSSSSSSSSSSSS" localSheetId="0">#REF!</definedName>
    <definedName name="SSSSSSSSSSSSSS">#REF!</definedName>
    <definedName name="SSSSSSSSSSSSSSSSSS" localSheetId="0">#REF!</definedName>
    <definedName name="SSSSSSSSSSSSSSSSSS">#REF!</definedName>
    <definedName name="SSSSSSSSSSSSSSSSSSSSSSSSSSSSSS" localSheetId="0">#REF!</definedName>
    <definedName name="SSSSSSSSSSSSSSSSSSSSSSSSSSSSSS">#REF!</definedName>
    <definedName name="Tabla1" localSheetId="0">#REF!</definedName>
    <definedName name="Tabla1">#REF!</definedName>
    <definedName name="Tentativa" localSheetId="0">#REF!</definedName>
    <definedName name="Tentativa">#REF!</definedName>
    <definedName name="VINCULO" localSheetId="0">#REF!</definedName>
    <definedName name="VINCULO">#REF!</definedName>
    <definedName name="VINCULO_A" localSheetId="0">#REF!</definedName>
    <definedName name="VINCULO_A">#REF!</definedName>
    <definedName name="XX" localSheetId="0">[9]Casos!#REF!</definedName>
    <definedName name="XX">[9]Casos!#REF!</definedName>
    <definedName name="ZONA">[3]Casos!#REF!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8" i="62" l="1"/>
  <c r="B148" i="62"/>
  <c r="H21" i="62" l="1"/>
  <c r="I21" i="62"/>
  <c r="G21" i="62"/>
  <c r="C50" i="62" l="1"/>
  <c r="D50" i="62"/>
  <c r="E50" i="62"/>
  <c r="F50" i="62"/>
  <c r="G50" i="62"/>
  <c r="B39" i="62"/>
  <c r="B40" i="62"/>
  <c r="B41" i="62"/>
  <c r="B42" i="62"/>
  <c r="B43" i="62"/>
  <c r="B44" i="62"/>
  <c r="B45" i="62"/>
  <c r="B46" i="62"/>
  <c r="B47" i="62"/>
  <c r="B48" i="62"/>
  <c r="B49" i="62"/>
  <c r="C29" i="62"/>
  <c r="D29" i="62"/>
  <c r="B19" i="62"/>
  <c r="B20" i="62"/>
  <c r="B21" i="62"/>
  <c r="B22" i="62"/>
  <c r="B23" i="62"/>
  <c r="B24" i="62"/>
  <c r="B25" i="62"/>
  <c r="B26" i="62"/>
  <c r="B27" i="62"/>
  <c r="B28" i="62"/>
  <c r="B18" i="62"/>
  <c r="K93" i="62" l="1"/>
  <c r="L93" i="62"/>
  <c r="M93" i="62"/>
  <c r="O93" i="62"/>
  <c r="P93" i="62"/>
  <c r="Q93" i="62"/>
  <c r="C93" i="62"/>
  <c r="D93" i="62"/>
  <c r="E93" i="62"/>
  <c r="F93" i="62"/>
  <c r="C71" i="62"/>
  <c r="D71" i="62"/>
  <c r="E71" i="62"/>
  <c r="F71" i="62"/>
  <c r="G71" i="62"/>
  <c r="H71" i="62"/>
  <c r="I71" i="62"/>
  <c r="J71" i="62"/>
  <c r="B70" i="62"/>
  <c r="B124" i="62"/>
  <c r="B125" i="62"/>
  <c r="B126" i="62"/>
  <c r="B123" i="62"/>
  <c r="B62" i="62" l="1"/>
  <c r="B69" i="62"/>
  <c r="K127" i="62" l="1"/>
  <c r="B68" i="62"/>
  <c r="B67" i="62"/>
  <c r="B66" i="62" l="1"/>
  <c r="B65" i="62"/>
  <c r="C104" i="62" l="1"/>
  <c r="D104" i="62"/>
  <c r="E104" i="62"/>
  <c r="F104" i="62"/>
  <c r="G104" i="62"/>
  <c r="H104" i="62"/>
  <c r="I104" i="62"/>
  <c r="J104" i="62"/>
  <c r="B64" i="62"/>
  <c r="B63" i="62" l="1"/>
  <c r="B61" i="62" l="1"/>
  <c r="B60" i="62" l="1"/>
  <c r="D142" i="62" l="1"/>
  <c r="D143" i="62"/>
  <c r="D144" i="62"/>
  <c r="D145" i="62"/>
  <c r="D146" i="62"/>
  <c r="D147" i="62"/>
  <c r="B100" i="62"/>
  <c r="B101" i="62"/>
  <c r="B102" i="62"/>
  <c r="B103" i="62"/>
  <c r="D141" i="62"/>
  <c r="D140" i="62"/>
  <c r="D139" i="62"/>
  <c r="D138" i="62" l="1"/>
  <c r="F180" i="62"/>
  <c r="G180" i="62"/>
  <c r="C180" i="62"/>
  <c r="D180" i="62"/>
  <c r="E180" i="62"/>
  <c r="D137" i="62"/>
  <c r="N81" i="62" l="1"/>
  <c r="C127" i="62" l="1"/>
  <c r="D127" i="62"/>
  <c r="E127" i="62"/>
  <c r="F127" i="62"/>
  <c r="G127" i="62"/>
  <c r="H127" i="62"/>
  <c r="I127" i="62"/>
  <c r="J127" i="62"/>
  <c r="P103" i="62" l="1"/>
  <c r="P102" i="62"/>
  <c r="P101" i="62"/>
  <c r="P104" i="62"/>
  <c r="O104" i="62"/>
  <c r="N104" i="62"/>
  <c r="M104" i="62"/>
  <c r="O102" i="62"/>
  <c r="O103" i="62"/>
  <c r="O101" i="62"/>
  <c r="N103" i="62"/>
  <c r="N102" i="62"/>
  <c r="N101" i="62"/>
  <c r="M103" i="62"/>
  <c r="M102" i="62"/>
  <c r="M101" i="62"/>
  <c r="M113" i="62"/>
  <c r="M114" i="62"/>
  <c r="M115" i="62"/>
  <c r="O105" i="62" l="1"/>
  <c r="M105" i="62"/>
  <c r="N105" i="62"/>
  <c r="P105" i="62"/>
  <c r="B82" i="62"/>
  <c r="B83" i="62"/>
  <c r="B84" i="62"/>
  <c r="B85" i="62"/>
  <c r="B86" i="62"/>
  <c r="B87" i="62"/>
  <c r="B88" i="62"/>
  <c r="B89" i="62"/>
  <c r="B90" i="62"/>
  <c r="B91" i="62"/>
  <c r="B81" i="62"/>
  <c r="B38" i="62"/>
  <c r="B50" i="62" s="1"/>
  <c r="D136" i="62" l="1"/>
  <c r="I136" i="62" s="1"/>
  <c r="C113" i="62" l="1"/>
  <c r="C112" i="62"/>
  <c r="B59" i="62"/>
  <c r="B71" i="62" s="1"/>
  <c r="J17" i="62"/>
  <c r="J18" i="62"/>
  <c r="J19" i="62"/>
  <c r="J20" i="62"/>
  <c r="J81" i="62"/>
  <c r="B17" i="62"/>
  <c r="B29" i="62" s="1"/>
  <c r="K40" i="62"/>
  <c r="I180" i="62"/>
  <c r="H180" i="62"/>
  <c r="B179" i="62"/>
  <c r="B178" i="62"/>
  <c r="B177" i="62"/>
  <c r="B176" i="62"/>
  <c r="B175" i="62"/>
  <c r="B174" i="62"/>
  <c r="B173" i="62"/>
  <c r="B172" i="62"/>
  <c r="B171" i="62"/>
  <c r="B168" i="62"/>
  <c r="B167" i="62"/>
  <c r="B166" i="62"/>
  <c r="B165" i="62"/>
  <c r="B164" i="62"/>
  <c r="B163" i="62"/>
  <c r="B162" i="62"/>
  <c r="B161" i="62"/>
  <c r="B160" i="62"/>
  <c r="B159" i="62"/>
  <c r="B158" i="62"/>
  <c r="B157" i="62"/>
  <c r="B156" i="62"/>
  <c r="B155" i="62"/>
  <c r="O116" i="62"/>
  <c r="N116" i="62"/>
  <c r="E116" i="62"/>
  <c r="D116" i="62"/>
  <c r="C115" i="62"/>
  <c r="C114" i="62"/>
  <c r="M112" i="62"/>
  <c r="I93" i="62"/>
  <c r="I94" i="62" s="1"/>
  <c r="N92" i="62"/>
  <c r="J92" i="62"/>
  <c r="B92" i="62"/>
  <c r="B93" i="62" s="1"/>
  <c r="N91" i="62"/>
  <c r="J91" i="62"/>
  <c r="N90" i="62"/>
  <c r="J90" i="62"/>
  <c r="N89" i="62"/>
  <c r="J89" i="62"/>
  <c r="N88" i="62"/>
  <c r="J88" i="62"/>
  <c r="N87" i="62"/>
  <c r="J87" i="62"/>
  <c r="N86" i="62"/>
  <c r="J86" i="62"/>
  <c r="N85" i="62"/>
  <c r="J85" i="62"/>
  <c r="N84" i="62"/>
  <c r="J84" i="62"/>
  <c r="N83" i="62"/>
  <c r="J83" i="62"/>
  <c r="N82" i="62"/>
  <c r="J82" i="62"/>
  <c r="J21" i="62" l="1"/>
  <c r="N93" i="62"/>
  <c r="J93" i="62"/>
  <c r="B169" i="62"/>
  <c r="L38" i="62"/>
  <c r="L39" i="62"/>
  <c r="M116" i="62"/>
  <c r="O117" i="62" s="1"/>
  <c r="D148" i="62"/>
  <c r="I148" i="62" s="1"/>
  <c r="B127" i="62"/>
  <c r="K128" i="62" s="1"/>
  <c r="C116" i="62"/>
  <c r="E117" i="62" s="1"/>
  <c r="B104" i="62"/>
  <c r="H105" i="62" s="1"/>
  <c r="N94" i="62" l="1"/>
  <c r="O94" i="62"/>
  <c r="P94" i="62"/>
  <c r="Q94" i="62"/>
  <c r="K94" i="62"/>
  <c r="L94" i="62"/>
  <c r="M94" i="62"/>
  <c r="G128" i="62"/>
  <c r="H128" i="62"/>
  <c r="D128" i="62"/>
  <c r="E128" i="62"/>
  <c r="J128" i="62"/>
  <c r="F128" i="62"/>
  <c r="I128" i="62"/>
  <c r="G105" i="62"/>
  <c r="F105" i="62"/>
  <c r="J105" i="62"/>
  <c r="E105" i="62"/>
  <c r="I105" i="62"/>
  <c r="D105" i="62"/>
  <c r="C128" i="62"/>
  <c r="C105" i="62"/>
  <c r="L40" i="62"/>
  <c r="B128" i="62"/>
  <c r="N117" i="62"/>
  <c r="M117" i="62" s="1"/>
  <c r="J94" i="62"/>
  <c r="B105" i="62"/>
  <c r="D117" i="62"/>
  <c r="C117" i="62" l="1"/>
  <c r="B170" i="62" l="1"/>
  <c r="B180" i="62" s="1"/>
  <c r="E181" i="62" l="1"/>
  <c r="I181" i="62"/>
  <c r="F181" i="62"/>
  <c r="G181" i="62"/>
  <c r="D181" i="62"/>
  <c r="H181" i="62"/>
  <c r="E94" i="62"/>
  <c r="D94" i="62"/>
  <c r="F94" i="62"/>
  <c r="C181" i="62"/>
  <c r="B94" i="62"/>
  <c r="C94" i="62"/>
  <c r="B181" i="62"/>
  <c r="B72" i="62" l="1"/>
  <c r="H72" i="62"/>
  <c r="I72" i="62"/>
  <c r="O38" i="62"/>
  <c r="E72" i="62"/>
  <c r="G72" i="62"/>
  <c r="O37" i="62"/>
  <c r="J72" i="62"/>
  <c r="C72" i="62"/>
  <c r="O39" i="62"/>
  <c r="F72" i="62"/>
  <c r="D72" i="62"/>
  <c r="O36" i="62"/>
  <c r="O40" i="62" l="1"/>
  <c r="P36" i="62" s="1"/>
  <c r="P37" i="62" l="1"/>
  <c r="P40" i="62"/>
  <c r="P39" i="62"/>
  <c r="P38" i="62"/>
  <c r="B30" i="62" l="1"/>
  <c r="D30" i="62"/>
  <c r="C30" i="62"/>
  <c r="B51" i="62"/>
  <c r="F51" i="62"/>
  <c r="E51" i="62"/>
  <c r="G51" i="62"/>
  <c r="C51" i="62"/>
  <c r="D51" i="62"/>
</calcChain>
</file>

<file path=xl/sharedStrings.xml><?xml version="1.0" encoding="utf-8"?>
<sst xmlns="http://schemas.openxmlformats.org/spreadsheetml/2006/main" count="279" uniqueCount="146">
  <si>
    <t xml:space="preserve">Mes 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</si>
  <si>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</si>
  <si>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</si>
  <si>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</si>
  <si>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</si>
  <si>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</si>
  <si>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</si>
  <si>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</si>
  <si>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</si>
  <si>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</si>
  <si>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</si>
  <si>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Oct</t>
  </si>
  <si>
    <t>Nov</t>
  </si>
  <si>
    <t>Dic</t>
  </si>
  <si>
    <t>Enero</t>
  </si>
  <si>
    <t>Junio</t>
  </si>
  <si>
    <t>Julio</t>
  </si>
  <si>
    <t>Agosto</t>
  </si>
  <si>
    <t>Octubre</t>
  </si>
  <si>
    <t>Noviembre</t>
  </si>
  <si>
    <t>Otro</t>
  </si>
  <si>
    <t>%</t>
  </si>
  <si>
    <t>Mujer</t>
  </si>
  <si>
    <t>Hombre</t>
  </si>
  <si>
    <t>Económica o patrimonial</t>
  </si>
  <si>
    <t>Sexual</t>
  </si>
  <si>
    <t>Física</t>
  </si>
  <si>
    <t>Psicológica</t>
  </si>
  <si>
    <t>Setiembre</t>
  </si>
  <si>
    <t>Personas Adultas Mayores</t>
  </si>
  <si>
    <t>Personas Adultas</t>
  </si>
  <si>
    <t>Adolescentes</t>
  </si>
  <si>
    <t>Niños y niñas</t>
  </si>
  <si>
    <t>60 +
años</t>
  </si>
  <si>
    <t>46-59
años</t>
  </si>
  <si>
    <t>36-45
años</t>
  </si>
  <si>
    <t>26-35
años</t>
  </si>
  <si>
    <t>18-25
años</t>
  </si>
  <si>
    <t>12-17
años</t>
  </si>
  <si>
    <t>6-11
años</t>
  </si>
  <si>
    <t>0-5
años</t>
  </si>
  <si>
    <t>Mes</t>
  </si>
  <si>
    <t>Casos atendidos por grupos de edad de la persona usuaria según mes</t>
  </si>
  <si>
    <t>Continuador</t>
  </si>
  <si>
    <t>Derivado</t>
  </si>
  <si>
    <t>Reincidente</t>
  </si>
  <si>
    <t>Reingreso</t>
  </si>
  <si>
    <t>Nuevo</t>
  </si>
  <si>
    <t>Casos atendidos por condición del caso según mes</t>
  </si>
  <si>
    <r>
      <t>CASOS ATENDIDOS</t>
    </r>
    <r>
      <rPr>
        <b/>
        <sz val="17"/>
        <color indexed="9"/>
        <rFont val="Arial"/>
        <family val="2"/>
      </rPr>
      <t xml:space="preserve"> A PERSONAS AFECTADAS POR HECHOS DE VIOLENCIA CONTRA LAS MUJERES, LOS INTEGRANTES </t>
    </r>
  </si>
  <si>
    <t>No</t>
  </si>
  <si>
    <t>Si</t>
  </si>
  <si>
    <t>Económica</t>
  </si>
  <si>
    <t>Moderado</t>
  </si>
  <si>
    <t>Leve</t>
  </si>
  <si>
    <t>Puno</t>
  </si>
  <si>
    <t>Lima</t>
  </si>
  <si>
    <t>La Libertad</t>
  </si>
  <si>
    <t>Cusco</t>
  </si>
  <si>
    <t>Ayacucho</t>
  </si>
  <si>
    <t>Arequipa</t>
  </si>
  <si>
    <t>Violación sexual</t>
  </si>
  <si>
    <t>60 a más
años</t>
  </si>
  <si>
    <t>46 - 59
años</t>
  </si>
  <si>
    <t>36 - 45
años</t>
  </si>
  <si>
    <t>26 - 35
años</t>
  </si>
  <si>
    <t>18 - 25
años</t>
  </si>
  <si>
    <t>12 - 17
años</t>
  </si>
  <si>
    <t>6 - 11
años</t>
  </si>
  <si>
    <t>0 - 5
años</t>
  </si>
  <si>
    <t>Tipo de Violencia</t>
  </si>
  <si>
    <t>Tumbes</t>
  </si>
  <si>
    <t>Pasco</t>
  </si>
  <si>
    <t>Huancavelica</t>
  </si>
  <si>
    <t>Amazonas</t>
  </si>
  <si>
    <t>Ucayali</t>
  </si>
  <si>
    <t>Loreto</t>
  </si>
  <si>
    <t>Apurimac</t>
  </si>
  <si>
    <t>San Martin</t>
  </si>
  <si>
    <t>Tacna</t>
  </si>
  <si>
    <t>Huanuco</t>
  </si>
  <si>
    <t>Cajamarca</t>
  </si>
  <si>
    <t>Ancash</t>
  </si>
  <si>
    <t>Ica</t>
  </si>
  <si>
    <t>Junin</t>
  </si>
  <si>
    <t>Lambayeque</t>
  </si>
  <si>
    <t>Piura</t>
  </si>
  <si>
    <t>Departamento</t>
  </si>
  <si>
    <t>Moquegua</t>
  </si>
  <si>
    <t>Madre De Dios</t>
  </si>
  <si>
    <t>Callao</t>
  </si>
  <si>
    <t>Efectos de alcohol</t>
  </si>
  <si>
    <t>0-17 años</t>
  </si>
  <si>
    <t>60 + años</t>
  </si>
  <si>
    <t>Variación %</t>
  </si>
  <si>
    <t>Severo</t>
  </si>
  <si>
    <t>Valoración del riesgo para la integridad de la victima</t>
  </si>
  <si>
    <t>Total de Casos</t>
  </si>
  <si>
    <t>Variación %
(2015 - 2016)</t>
  </si>
  <si>
    <t>Mestizo</t>
  </si>
  <si>
    <t>Blanco</t>
  </si>
  <si>
    <t>Aimara</t>
  </si>
  <si>
    <t>Quechua</t>
  </si>
  <si>
    <t>(*) Alcohol / Drogas</t>
  </si>
  <si>
    <t>Ambos (*)</t>
  </si>
  <si>
    <t>Efectos de drogas</t>
  </si>
  <si>
    <t>Efectos de acohol</t>
  </si>
  <si>
    <t>Sobrio/a</t>
  </si>
  <si>
    <t>Total
Casos</t>
  </si>
  <si>
    <t>Estado en la última agresión</t>
  </si>
  <si>
    <t>Casos atendidos por sexo de la persona usuaria según su estado en la última agresión</t>
  </si>
  <si>
    <t>Casos atendidos por sexo de la presunta persona agresora según su estado en la última agresión</t>
  </si>
  <si>
    <t>Casos atendidos por grupos de edad de la persona usuaria según tipo de violencia</t>
  </si>
  <si>
    <r>
      <rPr>
        <b/>
        <sz val="8"/>
        <rFont val="Arial"/>
        <family val="2"/>
      </rPr>
      <t>/2</t>
    </r>
    <r>
      <rPr>
        <sz val="8"/>
        <rFont val="Arial"/>
        <family val="2"/>
      </rPr>
      <t xml:space="preserve"> Acciones u omisiones cometidas permanentemente por parte de una persona responsable o ciudadora que genera daños físicos y/o psicológicos inminentes en algún niño, niña, adolescente, persona adulta mayor o persona con discapacidad.</t>
    </r>
    <r>
      <rPr>
        <sz val="10"/>
        <rFont val="Arial"/>
        <family val="2"/>
      </rPr>
      <t xml:space="preserve"> </t>
    </r>
  </si>
  <si>
    <t>18-59 años</t>
  </si>
  <si>
    <r>
      <t xml:space="preserve">Abandono </t>
    </r>
    <r>
      <rPr>
        <b/>
        <vertAlign val="superscript"/>
        <sz val="10"/>
        <color indexed="9"/>
        <rFont val="Arial"/>
        <family val="2"/>
      </rPr>
      <t>/2</t>
    </r>
  </si>
  <si>
    <t>Casos atendidos por tipo de violencia según mes</t>
  </si>
  <si>
    <t>Cantidad</t>
  </si>
  <si>
    <t>Víctima ha interpuesto denuncia?</t>
  </si>
  <si>
    <t>Centro de Salud</t>
  </si>
  <si>
    <t>Comisaría</t>
  </si>
  <si>
    <t>7 x 24</t>
  </si>
  <si>
    <t>Regular</t>
  </si>
  <si>
    <t>Casos atendidos por sexo según mes</t>
  </si>
  <si>
    <t>SECCIÓN I : CARACTERÍSTICAS DE LOS CASOS ATENDIDOS</t>
  </si>
  <si>
    <r>
      <t>Casos atendidos por etnia</t>
    </r>
    <r>
      <rPr>
        <b/>
        <vertAlign val="superscript"/>
        <sz val="12"/>
        <color theme="1"/>
        <rFont val="Arial"/>
        <family val="2"/>
      </rPr>
      <t>3/</t>
    </r>
    <r>
      <rPr>
        <b/>
        <sz val="12"/>
        <color theme="1"/>
        <rFont val="Arial"/>
        <family val="2"/>
      </rPr>
      <t xml:space="preserve"> o grupo de población de acuerdo a sus costumbres y antepasados que se identifica la persona usuaria según tipo de violencia </t>
    </r>
  </si>
  <si>
    <t>Casos atendidos por nivel de riesgo, características del caso, según departamento</t>
  </si>
  <si>
    <t>Indígena u originario de la Amazonía</t>
  </si>
  <si>
    <t>Perteneciente o parte de otro pueblo indígena u originario</t>
  </si>
  <si>
    <t>Negro, moreno, zambo, mulato o afrodescendiente</t>
  </si>
  <si>
    <t>Sep</t>
  </si>
  <si>
    <t>No sabe/no responde</t>
  </si>
  <si>
    <t>3/ 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t>
  </si>
  <si>
    <t>CASOS ESPECIALES: Abandono, Violación sexual y Trata de personas con fines de explotación sexual</t>
  </si>
  <si>
    <t>Trata de personas con fines de explotación sexual</t>
  </si>
  <si>
    <t>POBLACIÓN TOTAL</t>
  </si>
  <si>
    <t xml:space="preserve">Económica </t>
  </si>
  <si>
    <t>DEL GRUPO FAMILIAR Y PERSONAS AFECTADAS POR VIOLENCIA SEXUAL EN LOS CENTROS EMERGENCIA MUJER Y FAMILIA A NIVEL NACIONAL</t>
  </si>
  <si>
    <t>Casos atendidos por sexo según categoría del Centro Emergencia Mujer y Familia</t>
  </si>
  <si>
    <t>Variación porcentual de los casos atendidos en los Centro Emergencia Mujer y Familia del año 2025 en relación al año 2024 en cada mes</t>
  </si>
  <si>
    <t>Víctima interpuso denuncia por violencia previo a la intervención del Centro Emergencia Mujer y Familia</t>
  </si>
  <si>
    <t>Víctima solicitó patrocinio legal del Centro Emergencia Mujer y Familia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</si>
  <si>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casos del Centro Emergencia Mujer y Familia / SGIC / Warmi Ñan / MIMP</t>
    </r>
  </si>
  <si>
    <t>Categoría del Centro Emergencia Mujer y Familia</t>
  </si>
  <si>
    <t>N° Centro Emergencia Mujer y Familia</t>
  </si>
  <si>
    <t>Período : Enero - Noviembre,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</si>
</sst>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0.0%"/>
    <numFmt numFmtId="166" formatCode="_(* #,##0.00_);_(* \(#,##0.00\);_(* &quot;-&quot;??_);_(@_)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11"/>
      <color theme="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0"/>
      <color theme="0"/>
      <name val="Arial"/>
      <family val="2"/>
    </font>
    <font>
      <sz val="8"/>
      <name val="Arial Narrow"/>
      <family val="2"/>
    </font>
    <font>
      <b/>
      <sz val="12"/>
      <color theme="1"/>
      <name val="Arial"/>
      <family val="2"/>
    </font>
    <font>
      <b/>
      <sz val="14"/>
      <color indexed="9"/>
      <name val="Arial"/>
      <family val="2"/>
    </font>
    <font>
      <b/>
      <sz val="12"/>
      <color theme="0"/>
      <name val="Arial"/>
      <family val="2"/>
    </font>
    <font>
      <b/>
      <sz val="12"/>
      <color rgb="FFFF8080"/>
      <name val="Arial"/>
      <family val="2"/>
    </font>
    <font>
      <sz val="10"/>
      <color theme="0"/>
      <name val="Arial"/>
      <family val="2"/>
    </font>
    <font>
      <sz val="10"/>
      <name val="Arial Narrow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9"/>
      <color theme="0"/>
      <name val="Arial"/>
      <family val="2"/>
    </font>
    <font>
      <b/>
      <sz val="14"/>
      <color theme="0"/>
      <name val="Arial"/>
      <family val="2"/>
    </font>
    <font>
      <b/>
      <u/>
      <sz val="15"/>
      <color theme="0"/>
      <name val="Arial"/>
      <family val="2"/>
    </font>
    <font>
      <b/>
      <sz val="17"/>
      <color theme="0"/>
      <name val="Arial"/>
      <family val="2"/>
    </font>
    <font>
      <b/>
      <sz val="17"/>
      <color indexed="9"/>
      <name val="Arial"/>
      <family val="2"/>
    </font>
    <font>
      <b/>
      <sz val="15"/>
      <color theme="1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sz val="11"/>
      <color rgb="FF000000"/>
      <name val="Calibri"/>
      <family val="2"/>
    </font>
    <font>
      <sz val="10"/>
      <color rgb="FFFF0000"/>
      <name val="Arial"/>
      <family val="2"/>
    </font>
    <font>
      <b/>
      <sz val="11"/>
      <color theme="0"/>
      <name val="Arial Narrow"/>
      <family val="2"/>
    </font>
    <font>
      <b/>
      <vertAlign val="superscript"/>
      <sz val="10"/>
      <color indexed="9"/>
      <name val="Arial"/>
      <family val="2"/>
    </font>
    <font>
      <sz val="8"/>
      <name val="Calibri"/>
      <family val="2"/>
      <scheme val="minor"/>
    </font>
    <font>
      <b/>
      <vertAlign val="superscript"/>
      <sz val="12"/>
      <color theme="1"/>
      <name val="Arial"/>
      <family val="2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434343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305496"/>
      </bottom>
      <diagonal/>
    </border>
    <border>
      <left/>
      <right/>
      <top style="thin">
        <color rgb="FF969696"/>
      </top>
      <bottom style="thin">
        <color rgb="FF969696"/>
      </bottom>
      <diagonal/>
    </border>
    <border>
      <left/>
      <right/>
      <top style="thin">
        <color rgb="FF969696"/>
      </top>
      <bottom style="medium">
        <color rgb="FF305496"/>
      </bottom>
      <diagonal/>
    </border>
    <border>
      <left/>
      <right/>
      <top style="thin">
        <color theme="0"/>
      </top>
      <bottom/>
      <diagonal/>
    </border>
    <border>
      <left/>
      <right style="thin">
        <color rgb="FF305496"/>
      </right>
      <top style="hair">
        <color rgb="FF305496"/>
      </top>
      <bottom/>
      <diagonal/>
    </border>
    <border>
      <left/>
      <right style="thin">
        <color rgb="FF305496"/>
      </right>
      <top/>
      <bottom style="hair">
        <color rgb="FF305496"/>
      </bottom>
      <diagonal/>
    </border>
    <border>
      <left/>
      <right/>
      <top style="thick">
        <color theme="0"/>
      </top>
      <bottom/>
      <diagonal/>
    </border>
    <border>
      <left/>
      <right style="thick">
        <color rgb="FF305496"/>
      </right>
      <top style="thick">
        <color theme="0"/>
      </top>
      <bottom/>
      <diagonal/>
    </border>
    <border>
      <left/>
      <right style="thick">
        <color rgb="FF305496"/>
      </right>
      <top/>
      <bottom/>
      <diagonal/>
    </border>
    <border>
      <left/>
      <right/>
      <top style="thin">
        <color theme="4" tint="-0.499984740745262"/>
      </top>
      <bottom style="thin">
        <color theme="4" tint="-0.499984740745262"/>
      </bottom>
      <diagonal/>
    </border>
    <border>
      <left style="thin">
        <color theme="4" tint="-0.499984740745262"/>
      </left>
      <right/>
      <top style="thin">
        <color theme="4" tint="-0.499984740745262"/>
      </top>
      <bottom style="thin">
        <color theme="4" tint="-0.499984740745262"/>
      </bottom>
      <diagonal/>
    </border>
    <border>
      <left/>
      <right/>
      <top style="thin">
        <color rgb="FFDDEBF7"/>
      </top>
      <bottom/>
      <diagonal/>
    </border>
    <border>
      <left/>
      <right/>
      <top/>
      <bottom style="thick">
        <color theme="0"/>
      </bottom>
      <diagonal/>
    </border>
    <border>
      <left/>
      <right style="thick">
        <color rgb="FF305496"/>
      </right>
      <top/>
      <bottom style="thick">
        <color theme="0"/>
      </bottom>
      <diagonal/>
    </border>
    <border>
      <left/>
      <right/>
      <top style="medium">
        <color rgb="FF305496"/>
      </top>
      <bottom/>
      <diagonal/>
    </border>
    <border>
      <left/>
      <right/>
      <top style="hair">
        <color indexed="64"/>
      </top>
      <bottom/>
      <diagonal/>
    </border>
  </borders>
  <cellStyleXfs count="20">
    <xf numFmtId="0" fontId="0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>
      <alignment vertical="center"/>
    </xf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0" fontId="1" fillId="0" borderId="0"/>
    <xf numFmtId="0" fontId="27" fillId="0" borderId="0" applyBorder="0"/>
    <xf numFmtId="0" fontId="3" fillId="0" borderId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73">
    <xf numFmtId="0" fontId="0" fillId="0" borderId="0" xfId="0"/>
    <xf numFmtId="0" fontId="0" fillId="3" borderId="0" xfId="0" applyFill="1" applyAlignment="1">
      <alignment vertical="center"/>
    </xf>
    <xf numFmtId="0" fontId="3" fillId="3" borderId="0" xfId="3" applyFill="1" applyAlignment="1">
      <alignment vertical="center"/>
    </xf>
    <xf numFmtId="3" fontId="3" fillId="3" borderId="0" xfId="3" applyNumberFormat="1" applyFill="1" applyAlignment="1">
      <alignment vertical="center"/>
    </xf>
    <xf numFmtId="0" fontId="6" fillId="4" borderId="1" xfId="3" applyFont="1" applyFill="1" applyBorder="1" applyAlignment="1">
      <alignment vertical="center"/>
    </xf>
    <xf numFmtId="0" fontId="3" fillId="3" borderId="4" xfId="3" applyFill="1" applyBorder="1" applyAlignment="1">
      <alignment vertical="center"/>
    </xf>
    <xf numFmtId="0" fontId="7" fillId="3" borderId="4" xfId="3" applyFont="1" applyFill="1" applyBorder="1" applyAlignment="1">
      <alignment vertical="center"/>
    </xf>
    <xf numFmtId="0" fontId="3" fillId="2" borderId="0" xfId="3" applyFill="1" applyAlignment="1">
      <alignment vertical="center"/>
    </xf>
    <xf numFmtId="3" fontId="3" fillId="2" borderId="0" xfId="3" applyNumberFormat="1" applyFill="1" applyAlignment="1">
      <alignment horizontal="center" vertical="center"/>
    </xf>
    <xf numFmtId="165" fontId="6" fillId="4" borderId="4" xfId="4" applyNumberFormat="1" applyFont="1" applyFill="1" applyBorder="1" applyAlignment="1">
      <alignment horizontal="center" vertical="center"/>
    </xf>
    <xf numFmtId="0" fontId="6" fillId="4" borderId="4" xfId="3" applyFont="1" applyFill="1" applyBorder="1" applyAlignment="1">
      <alignment vertical="center"/>
    </xf>
    <xf numFmtId="3" fontId="4" fillId="5" borderId="5" xfId="3" applyNumberFormat="1" applyFont="1" applyFill="1" applyBorder="1" applyAlignment="1">
      <alignment horizontal="center" vertical="center"/>
    </xf>
    <xf numFmtId="3" fontId="5" fillId="4" borderId="1" xfId="3" applyNumberFormat="1" applyFont="1" applyFill="1" applyBorder="1" applyAlignment="1">
      <alignment horizontal="center" vertical="center"/>
    </xf>
    <xf numFmtId="3" fontId="6" fillId="4" borderId="1" xfId="3" applyNumberFormat="1" applyFont="1" applyFill="1" applyBorder="1" applyAlignment="1">
      <alignment horizontal="center" vertical="center"/>
    </xf>
    <xf numFmtId="0" fontId="6" fillId="4" borderId="2" xfId="3" applyFont="1" applyFill="1" applyBorder="1" applyAlignment="1">
      <alignment horizontal="left" vertical="center"/>
    </xf>
    <xf numFmtId="0" fontId="9" fillId="3" borderId="0" xfId="3" applyFont="1" applyFill="1" applyAlignment="1">
      <alignment horizontal="center" vertical="center" wrapText="1"/>
    </xf>
    <xf numFmtId="0" fontId="4" fillId="5" borderId="0" xfId="3" applyFont="1" applyFill="1" applyAlignment="1">
      <alignment vertical="center" wrapText="1"/>
    </xf>
    <xf numFmtId="0" fontId="10" fillId="3" borderId="4" xfId="3" applyFont="1" applyFill="1" applyBorder="1" applyAlignment="1">
      <alignment vertical="center"/>
    </xf>
    <xf numFmtId="0" fontId="5" fillId="3" borderId="0" xfId="3" applyFont="1" applyFill="1" applyAlignment="1">
      <alignment vertical="center"/>
    </xf>
    <xf numFmtId="9" fontId="6" fillId="4" borderId="6" xfId="4" applyFont="1" applyFill="1" applyBorder="1" applyAlignment="1">
      <alignment horizontal="center" vertical="center"/>
    </xf>
    <xf numFmtId="0" fontId="6" fillId="4" borderId="6" xfId="3" applyFont="1" applyFill="1" applyBorder="1" applyAlignment="1">
      <alignment horizontal="left" vertical="center"/>
    </xf>
    <xf numFmtId="0" fontId="4" fillId="5" borderId="5" xfId="3" applyFont="1" applyFill="1" applyBorder="1" applyAlignment="1">
      <alignment horizontal="left" vertical="center"/>
    </xf>
    <xf numFmtId="3" fontId="6" fillId="4" borderId="2" xfId="3" applyNumberFormat="1" applyFont="1" applyFill="1" applyBorder="1" applyAlignment="1">
      <alignment horizontal="center" vertical="center"/>
    </xf>
    <xf numFmtId="0" fontId="6" fillId="4" borderId="2" xfId="3" applyFont="1" applyFill="1" applyBorder="1" applyAlignment="1">
      <alignment horizontal="justify" vertical="center"/>
    </xf>
    <xf numFmtId="3" fontId="5" fillId="3" borderId="0" xfId="3" applyNumberFormat="1" applyFont="1" applyFill="1" applyAlignment="1">
      <alignment horizontal="left" vertical="center"/>
    </xf>
    <xf numFmtId="0" fontId="11" fillId="3" borderId="0" xfId="3" applyFont="1" applyFill="1" applyAlignment="1">
      <alignment horizontal="center" vertical="center"/>
    </xf>
    <xf numFmtId="0" fontId="12" fillId="3" borderId="4" xfId="3" applyFont="1" applyFill="1" applyBorder="1" applyAlignment="1">
      <alignment vertical="center"/>
    </xf>
    <xf numFmtId="0" fontId="13" fillId="3" borderId="4" xfId="3" applyFont="1" applyFill="1" applyBorder="1" applyAlignment="1">
      <alignment vertical="center"/>
    </xf>
    <xf numFmtId="0" fontId="3" fillId="3" borderId="0" xfId="3" applyFill="1" applyAlignment="1">
      <alignment horizontal="center" vertical="center"/>
    </xf>
    <xf numFmtId="0" fontId="14" fillId="3" borderId="0" xfId="3" applyFont="1" applyFill="1" applyAlignment="1">
      <alignment vertical="center"/>
    </xf>
    <xf numFmtId="0" fontId="15" fillId="3" borderId="0" xfId="3" applyFont="1" applyFill="1" applyAlignment="1">
      <alignment vertical="center"/>
    </xf>
    <xf numFmtId="0" fontId="16" fillId="3" borderId="0" xfId="3" applyFont="1" applyFill="1" applyAlignment="1">
      <alignment vertical="center"/>
    </xf>
    <xf numFmtId="0" fontId="16" fillId="3" borderId="0" xfId="3" applyFont="1" applyFill="1" applyAlignment="1">
      <alignment horizontal="center" vertical="center"/>
    </xf>
    <xf numFmtId="3" fontId="16" fillId="3" borderId="0" xfId="3" applyNumberFormat="1" applyFont="1" applyFill="1" applyAlignment="1">
      <alignment horizontal="center" vertical="center"/>
    </xf>
    <xf numFmtId="9" fontId="6" fillId="4" borderId="4" xfId="4" applyFont="1" applyFill="1" applyBorder="1" applyAlignment="1">
      <alignment horizontal="center" vertical="center"/>
    </xf>
    <xf numFmtId="9" fontId="16" fillId="3" borderId="0" xfId="4" applyFont="1" applyFill="1" applyAlignment="1">
      <alignment horizontal="center" vertical="center"/>
    </xf>
    <xf numFmtId="0" fontId="16" fillId="3" borderId="0" xfId="3" applyFont="1" applyFill="1" applyAlignment="1">
      <alignment horizontal="left" vertical="center"/>
    </xf>
    <xf numFmtId="3" fontId="4" fillId="5" borderId="0" xfId="3" applyNumberFormat="1" applyFont="1" applyFill="1" applyAlignment="1">
      <alignment horizontal="center" vertical="center"/>
    </xf>
    <xf numFmtId="9" fontId="16" fillId="3" borderId="0" xfId="3" applyNumberFormat="1" applyFont="1" applyFill="1" applyAlignment="1">
      <alignment horizontal="center" vertical="center"/>
    </xf>
    <xf numFmtId="3" fontId="5" fillId="4" borderId="3" xfId="3" applyNumberFormat="1" applyFont="1" applyFill="1" applyBorder="1" applyAlignment="1">
      <alignment horizontal="center" vertical="center"/>
    </xf>
    <xf numFmtId="0" fontId="6" fillId="4" borderId="3" xfId="3" applyFont="1" applyFill="1" applyBorder="1" applyAlignment="1">
      <alignment horizontal="left" vertical="center"/>
    </xf>
    <xf numFmtId="0" fontId="3" fillId="3" borderId="0" xfId="3" applyFill="1" applyAlignment="1">
      <alignment horizontal="left" vertical="center"/>
    </xf>
    <xf numFmtId="0" fontId="6" fillId="4" borderId="1" xfId="3" applyFont="1" applyFill="1" applyBorder="1" applyAlignment="1">
      <alignment horizontal="left" vertical="center"/>
    </xf>
    <xf numFmtId="0" fontId="13" fillId="3" borderId="0" xfId="3" applyFont="1" applyFill="1" applyAlignment="1">
      <alignment vertical="center"/>
    </xf>
    <xf numFmtId="0" fontId="10" fillId="3" borderId="0" xfId="3" applyFont="1" applyFill="1" applyAlignment="1">
      <alignment vertical="center"/>
    </xf>
    <xf numFmtId="9" fontId="3" fillId="3" borderId="0" xfId="4" applyFill="1" applyAlignment="1">
      <alignment horizontal="center" vertical="center"/>
    </xf>
    <xf numFmtId="0" fontId="4" fillId="2" borderId="0" xfId="3" applyFont="1" applyFill="1" applyAlignment="1">
      <alignment horizontal="left" vertical="center"/>
    </xf>
    <xf numFmtId="9" fontId="17" fillId="3" borderId="0" xfId="4" applyFont="1" applyFill="1" applyAlignment="1">
      <alignment horizontal="center" vertical="center"/>
    </xf>
    <xf numFmtId="0" fontId="17" fillId="3" borderId="0" xfId="3" applyFont="1" applyFill="1" applyAlignment="1">
      <alignment vertical="center"/>
    </xf>
    <xf numFmtId="0" fontId="6" fillId="2" borderId="0" xfId="3" applyFont="1" applyFill="1" applyAlignment="1">
      <alignment horizontal="left" vertical="center"/>
    </xf>
    <xf numFmtId="165" fontId="17" fillId="4" borderId="4" xfId="4" applyNumberFormat="1" applyFont="1" applyFill="1" applyBorder="1" applyAlignment="1">
      <alignment horizontal="center" vertical="center"/>
    </xf>
    <xf numFmtId="0" fontId="17" fillId="4" borderId="4" xfId="3" applyFont="1" applyFill="1" applyBorder="1" applyAlignment="1">
      <alignment vertical="center"/>
    </xf>
    <xf numFmtId="3" fontId="17" fillId="2" borderId="0" xfId="3" applyNumberFormat="1" applyFont="1" applyFill="1" applyAlignment="1">
      <alignment horizontal="center" vertical="center"/>
    </xf>
    <xf numFmtId="0" fontId="17" fillId="2" borderId="0" xfId="3" applyFont="1" applyFill="1" applyAlignment="1">
      <alignment horizontal="left" vertical="center"/>
    </xf>
    <xf numFmtId="0" fontId="3" fillId="2" borderId="0" xfId="3" applyFill="1" applyAlignment="1">
      <alignment horizontal="center" vertical="center"/>
    </xf>
    <xf numFmtId="3" fontId="6" fillId="4" borderId="3" xfId="3" applyNumberFormat="1" applyFont="1" applyFill="1" applyBorder="1" applyAlignment="1">
      <alignment horizontal="center" vertical="center"/>
    </xf>
    <xf numFmtId="0" fontId="8" fillId="2" borderId="0" xfId="3" applyFont="1" applyFill="1" applyAlignment="1">
      <alignment vertical="center" wrapText="1"/>
    </xf>
    <xf numFmtId="0" fontId="18" fillId="5" borderId="0" xfId="3" applyFont="1" applyFill="1" applyAlignment="1">
      <alignment horizontal="center" vertical="center"/>
    </xf>
    <xf numFmtId="0" fontId="13" fillId="3" borderId="0" xfId="3" applyFont="1" applyFill="1" applyAlignment="1">
      <alignment horizontal="left" vertical="center"/>
    </xf>
    <xf numFmtId="165" fontId="6" fillId="2" borderId="0" xfId="4" applyNumberFormat="1" applyFont="1" applyFill="1" applyAlignment="1">
      <alignment horizontal="center" vertical="center"/>
    </xf>
    <xf numFmtId="0" fontId="6" fillId="2" borderId="0" xfId="3" applyFont="1" applyFill="1" applyAlignment="1">
      <alignment vertical="center"/>
    </xf>
    <xf numFmtId="0" fontId="6" fillId="4" borderId="1" xfId="3" applyFont="1" applyFill="1" applyBorder="1" applyAlignment="1">
      <alignment horizontal="justify" vertical="center"/>
    </xf>
    <xf numFmtId="0" fontId="7" fillId="3" borderId="0" xfId="3" applyFont="1" applyFill="1" applyAlignment="1">
      <alignment vertical="center"/>
    </xf>
    <xf numFmtId="0" fontId="19" fillId="5" borderId="4" xfId="3" applyFont="1" applyFill="1" applyBorder="1" applyAlignment="1" applyProtection="1">
      <alignment vertical="center"/>
      <protection hidden="1"/>
    </xf>
    <xf numFmtId="0" fontId="3" fillId="6" borderId="0" xfId="3" applyFill="1" applyAlignment="1">
      <alignment vertical="center"/>
    </xf>
    <xf numFmtId="0" fontId="8" fillId="6" borderId="0" xfId="3" applyFont="1" applyFill="1" applyAlignment="1">
      <alignment horizontal="centerContinuous" vertical="center"/>
    </xf>
    <xf numFmtId="0" fontId="14" fillId="6" borderId="0" xfId="3" applyFont="1" applyFill="1" applyAlignment="1">
      <alignment horizontal="centerContinuous" vertical="center"/>
    </xf>
    <xf numFmtId="0" fontId="12" fillId="6" borderId="0" xfId="3" applyFont="1" applyFill="1" applyAlignment="1">
      <alignment horizontal="centerContinuous" vertical="center"/>
    </xf>
    <xf numFmtId="0" fontId="3" fillId="3" borderId="0" xfId="3" applyFill="1" applyAlignment="1">
      <alignment horizontal="centerContinuous" vertical="center"/>
    </xf>
    <xf numFmtId="0" fontId="17" fillId="3" borderId="0" xfId="5" applyFont="1" applyFill="1" applyAlignment="1">
      <alignment horizontal="centerContinuous" vertical="center"/>
    </xf>
    <xf numFmtId="9" fontId="6" fillId="4" borderId="1" xfId="1" applyFont="1" applyFill="1" applyBorder="1" applyAlignment="1">
      <alignment horizontal="center" vertical="center"/>
    </xf>
    <xf numFmtId="3" fontId="6" fillId="2" borderId="0" xfId="3" applyNumberFormat="1" applyFont="1" applyFill="1" applyAlignment="1">
      <alignment vertical="center"/>
    </xf>
    <xf numFmtId="3" fontId="5" fillId="4" borderId="0" xfId="3" applyNumberFormat="1" applyFont="1" applyFill="1" applyAlignment="1">
      <alignment horizontal="center" vertical="center"/>
    </xf>
    <xf numFmtId="3" fontId="6" fillId="4" borderId="8" xfId="3" applyNumberFormat="1" applyFont="1" applyFill="1" applyBorder="1" applyAlignment="1">
      <alignment horizontal="center" vertical="center"/>
    </xf>
    <xf numFmtId="3" fontId="5" fillId="4" borderId="8" xfId="3" applyNumberFormat="1" applyFont="1" applyFill="1" applyBorder="1" applyAlignment="1">
      <alignment vertical="center"/>
    </xf>
    <xf numFmtId="3" fontId="6" fillId="4" borderId="9" xfId="3" applyNumberFormat="1" applyFont="1" applyFill="1" applyBorder="1" applyAlignment="1">
      <alignment horizontal="center" vertical="center"/>
    </xf>
    <xf numFmtId="3" fontId="5" fillId="4" borderId="9" xfId="3" applyNumberFormat="1" applyFont="1" applyFill="1" applyBorder="1" applyAlignment="1">
      <alignment vertical="center"/>
    </xf>
    <xf numFmtId="0" fontId="18" fillId="2" borderId="0" xfId="3" applyFont="1" applyFill="1" applyAlignment="1">
      <alignment vertical="center" wrapText="1"/>
    </xf>
    <xf numFmtId="0" fontId="4" fillId="5" borderId="11" xfId="3" applyFont="1" applyFill="1" applyBorder="1" applyAlignment="1">
      <alignment horizontal="center" vertical="center" wrapText="1"/>
    </xf>
    <xf numFmtId="0" fontId="4" fillId="5" borderId="10" xfId="3" applyFont="1" applyFill="1" applyBorder="1" applyAlignment="1">
      <alignment horizontal="center" vertical="center" wrapText="1"/>
    </xf>
    <xf numFmtId="0" fontId="8" fillId="5" borderId="11" xfId="3" applyFont="1" applyFill="1" applyBorder="1" applyAlignment="1">
      <alignment horizontal="center" vertical="center" wrapText="1"/>
    </xf>
    <xf numFmtId="0" fontId="8" fillId="5" borderId="10" xfId="3" applyFont="1" applyFill="1" applyBorder="1" applyAlignment="1">
      <alignment horizontal="center" vertical="center" wrapText="1"/>
    </xf>
    <xf numFmtId="0" fontId="4" fillId="2" borderId="0" xfId="3" applyFont="1" applyFill="1" applyAlignment="1">
      <alignment vertical="center" wrapText="1"/>
    </xf>
    <xf numFmtId="0" fontId="7" fillId="3" borderId="4" xfId="3" applyFont="1" applyFill="1" applyBorder="1" applyAlignment="1">
      <alignment horizontal="left" vertical="center"/>
    </xf>
    <xf numFmtId="0" fontId="28" fillId="3" borderId="0" xfId="3" applyFont="1" applyFill="1" applyAlignment="1">
      <alignment vertical="center"/>
    </xf>
    <xf numFmtId="165" fontId="14" fillId="3" borderId="0" xfId="4" applyNumberFormat="1" applyFont="1" applyFill="1" applyAlignment="1">
      <alignment vertical="center"/>
    </xf>
    <xf numFmtId="0" fontId="14" fillId="3" borderId="0" xfId="3" applyFont="1" applyFill="1" applyAlignment="1">
      <alignment vertical="center" wrapText="1"/>
    </xf>
    <xf numFmtId="165" fontId="4" fillId="5" borderId="0" xfId="4" applyNumberFormat="1" applyFont="1" applyFill="1" applyAlignment="1">
      <alignment horizontal="right" vertical="center"/>
    </xf>
    <xf numFmtId="165" fontId="6" fillId="4" borderId="1" xfId="4" applyNumberFormat="1" applyFont="1" applyFill="1" applyBorder="1" applyAlignment="1">
      <alignment horizontal="right" vertical="center"/>
    </xf>
    <xf numFmtId="3" fontId="5" fillId="4" borderId="2" xfId="3" applyNumberFormat="1" applyFont="1" applyFill="1" applyBorder="1" applyAlignment="1">
      <alignment horizontal="center" vertical="center"/>
    </xf>
    <xf numFmtId="3" fontId="28" fillId="3" borderId="0" xfId="3" applyNumberFormat="1" applyFont="1" applyFill="1" applyAlignment="1">
      <alignment vertical="center"/>
    </xf>
    <xf numFmtId="0" fontId="25" fillId="3" borderId="0" xfId="3" applyFont="1" applyFill="1" applyAlignment="1">
      <alignment vertical="center"/>
    </xf>
    <xf numFmtId="0" fontId="3" fillId="2" borderId="0" xfId="17" applyFill="1" applyAlignment="1">
      <alignment vertical="center"/>
    </xf>
    <xf numFmtId="10" fontId="6" fillId="4" borderId="4" xfId="4" applyNumberFormat="1" applyFont="1" applyFill="1" applyBorder="1" applyAlignment="1">
      <alignment horizontal="center" vertical="center"/>
    </xf>
    <xf numFmtId="3" fontId="4" fillId="5" borderId="13" xfId="3" applyNumberFormat="1" applyFont="1" applyFill="1" applyBorder="1" applyAlignment="1">
      <alignment horizontal="center" vertical="center"/>
    </xf>
    <xf numFmtId="0" fontId="4" fillId="5" borderId="14" xfId="3" applyFont="1" applyFill="1" applyBorder="1" applyAlignment="1">
      <alignment horizontal="justify" vertical="center"/>
    </xf>
    <xf numFmtId="3" fontId="6" fillId="4" borderId="0" xfId="3" applyNumberFormat="1" applyFont="1" applyFill="1" applyAlignment="1">
      <alignment horizontal="center" vertical="center"/>
    </xf>
    <xf numFmtId="0" fontId="6" fillId="4" borderId="3" xfId="3" applyFont="1" applyFill="1" applyBorder="1" applyAlignment="1">
      <alignment horizontal="justify" vertical="center"/>
    </xf>
    <xf numFmtId="0" fontId="7" fillId="3" borderId="0" xfId="3" applyFont="1" applyFill="1" applyAlignment="1">
      <alignment vertical="center" wrapText="1"/>
    </xf>
    <xf numFmtId="3" fontId="6" fillId="4" borderId="1" xfId="3" applyNumberFormat="1" applyFont="1" applyFill="1" applyBorder="1" applyAlignment="1">
      <alignment horizontal="center" vertical="center" wrapText="1"/>
    </xf>
    <xf numFmtId="0" fontId="6" fillId="4" borderId="4" xfId="3" applyFont="1" applyFill="1" applyBorder="1" applyAlignment="1">
      <alignment horizontal="left" vertical="center"/>
    </xf>
    <xf numFmtId="0" fontId="4" fillId="5" borderId="0" xfId="3" applyFont="1" applyFill="1" applyAlignment="1">
      <alignment horizontal="justify" vertical="center"/>
    </xf>
    <xf numFmtId="0" fontId="29" fillId="5" borderId="15" xfId="3" applyFont="1" applyFill="1" applyBorder="1" applyAlignment="1">
      <alignment horizontal="center" vertical="center" wrapText="1"/>
    </xf>
    <xf numFmtId="0" fontId="29" fillId="5" borderId="7" xfId="3" applyFont="1" applyFill="1" applyBorder="1" applyAlignment="1">
      <alignment horizontal="center" vertical="center" wrapText="1"/>
    </xf>
    <xf numFmtId="9" fontId="4" fillId="5" borderId="0" xfId="1" applyFont="1" applyFill="1" applyAlignment="1">
      <alignment horizontal="center" vertical="center"/>
    </xf>
    <xf numFmtId="3" fontId="3" fillId="3" borderId="0" xfId="3" applyNumberFormat="1" applyFill="1" applyAlignment="1">
      <alignment horizontal="center" vertical="center"/>
    </xf>
    <xf numFmtId="3" fontId="0" fillId="3" borderId="0" xfId="0" applyNumberFormat="1" applyFill="1" applyAlignment="1">
      <alignment vertical="center"/>
    </xf>
    <xf numFmtId="0" fontId="6" fillId="4" borderId="0" xfId="3" applyFont="1" applyFill="1" applyAlignment="1">
      <alignment vertical="center"/>
    </xf>
    <xf numFmtId="0" fontId="4" fillId="5" borderId="0" xfId="3" applyFont="1" applyFill="1" applyAlignment="1">
      <alignment horizontal="center" vertical="center" wrapText="1"/>
    </xf>
    <xf numFmtId="0" fontId="4" fillId="5" borderId="0" xfId="3" applyFont="1" applyFill="1" applyAlignment="1">
      <alignment horizontal="center" vertical="center"/>
    </xf>
    <xf numFmtId="0" fontId="6" fillId="4" borderId="1" xfId="3" applyFont="1" applyFill="1" applyBorder="1" applyAlignment="1">
      <alignment horizontal="left" vertical="center" wrapText="1"/>
    </xf>
    <xf numFmtId="0" fontId="6" fillId="4" borderId="0" xfId="3" applyFont="1" applyFill="1" applyAlignment="1">
      <alignment horizontal="left" vertical="center"/>
    </xf>
    <xf numFmtId="0" fontId="4" fillId="5" borderId="0" xfId="3" applyFont="1" applyFill="1" applyAlignment="1">
      <alignment horizontal="left" vertical="center"/>
    </xf>
    <xf numFmtId="0" fontId="8" fillId="5" borderId="0" xfId="3" applyFont="1" applyFill="1" applyAlignment="1">
      <alignment horizontal="center" vertical="center" wrapText="1"/>
    </xf>
    <xf numFmtId="9" fontId="6" fillId="4" borderId="0" xfId="4" applyFont="1" applyFill="1" applyBorder="1" applyAlignment="1">
      <alignment horizontal="center" vertical="center"/>
    </xf>
    <xf numFmtId="165" fontId="6" fillId="4" borderId="0" xfId="4" applyNumberFormat="1" applyFont="1" applyFill="1" applyBorder="1" applyAlignment="1">
      <alignment horizontal="center" vertical="center"/>
    </xf>
    <xf numFmtId="3" fontId="5" fillId="0" borderId="0" xfId="3" applyNumberFormat="1" applyFont="1" applyAlignment="1">
      <alignment horizontal="center" vertical="center"/>
    </xf>
    <xf numFmtId="0" fontId="6" fillId="0" borderId="0" xfId="3" applyFont="1" applyAlignment="1">
      <alignment vertical="center" wrapText="1"/>
    </xf>
    <xf numFmtId="3" fontId="5" fillId="4" borderId="9" xfId="3" applyNumberFormat="1" applyFont="1" applyFill="1" applyBorder="1" applyAlignment="1">
      <alignment horizontal="center" vertical="center"/>
    </xf>
    <xf numFmtId="0" fontId="3" fillId="0" borderId="0" xfId="3" applyAlignment="1">
      <alignment vertical="center"/>
    </xf>
    <xf numFmtId="0" fontId="6" fillId="4" borderId="2" xfId="3" applyFont="1" applyFill="1" applyBorder="1" applyAlignment="1">
      <alignment horizontal="center" vertical="center"/>
    </xf>
    <xf numFmtId="3" fontId="3" fillId="3" borderId="0" xfId="3" applyNumberFormat="1" applyFill="1" applyAlignment="1">
      <alignment horizontal="center"/>
    </xf>
    <xf numFmtId="3" fontId="6" fillId="4" borderId="1" xfId="3" applyNumberFormat="1" applyFont="1" applyFill="1" applyBorder="1" applyAlignment="1">
      <alignment horizontal="center"/>
    </xf>
    <xf numFmtId="3" fontId="5" fillId="4" borderId="1" xfId="3" applyNumberFormat="1" applyFont="1" applyFill="1" applyBorder="1" applyAlignment="1">
      <alignment horizontal="center"/>
    </xf>
    <xf numFmtId="0" fontId="3" fillId="3" borderId="0" xfId="3" applyFill="1" applyAlignment="1">
      <alignment horizontal="center"/>
    </xf>
    <xf numFmtId="0" fontId="17" fillId="4" borderId="1" xfId="3" applyFont="1" applyFill="1" applyBorder="1" applyAlignment="1">
      <alignment horizontal="left" vertical="center"/>
    </xf>
    <xf numFmtId="0" fontId="17" fillId="4" borderId="2" xfId="3" applyFont="1" applyFill="1" applyBorder="1" applyAlignment="1">
      <alignment horizontal="left"/>
    </xf>
    <xf numFmtId="0" fontId="33" fillId="0" borderId="0" xfId="0" applyFont="1"/>
    <xf numFmtId="0" fontId="17" fillId="4" borderId="2" xfId="3" applyFont="1" applyFill="1" applyBorder="1" applyAlignment="1">
      <alignment horizontal="left" vertical="center"/>
    </xf>
    <xf numFmtId="0" fontId="17" fillId="4" borderId="3" xfId="3" applyFont="1" applyFill="1" applyBorder="1" applyAlignment="1">
      <alignment horizontal="left" vertical="center"/>
    </xf>
    <xf numFmtId="0" fontId="5" fillId="4" borderId="2" xfId="3" applyFont="1" applyFill="1" applyBorder="1" applyAlignment="1">
      <alignment horizontal="center" vertical="center"/>
    </xf>
    <xf numFmtId="0" fontId="24" fillId="3" borderId="3" xfId="3" applyFont="1" applyFill="1" applyBorder="1" applyAlignment="1">
      <alignment vertical="center" wrapText="1"/>
    </xf>
    <xf numFmtId="0" fontId="34" fillId="3" borderId="0" xfId="0" applyFont="1" applyFill="1" applyAlignment="1">
      <alignment vertical="center"/>
    </xf>
    <xf numFmtId="0" fontId="6" fillId="4" borderId="3" xfId="3" applyFont="1" applyFill="1" applyBorder="1" applyAlignment="1">
      <alignment vertical="center"/>
    </xf>
    <xf numFmtId="3" fontId="5" fillId="4" borderId="1" xfId="3" applyNumberFormat="1" applyFont="1" applyFill="1" applyBorder="1" applyAlignment="1">
      <alignment horizontal="center" vertical="center" wrapText="1"/>
    </xf>
    <xf numFmtId="165" fontId="16" fillId="3" borderId="0" xfId="3" applyNumberFormat="1" applyFont="1" applyFill="1" applyAlignment="1">
      <alignment horizontal="center" vertical="center"/>
    </xf>
    <xf numFmtId="43" fontId="0" fillId="0" borderId="0" xfId="19" applyFont="1"/>
    <xf numFmtId="9" fontId="0" fillId="0" borderId="0" xfId="1" applyFont="1"/>
    <xf numFmtId="165" fontId="6" fillId="4" borderId="6" xfId="4" applyNumberFormat="1" applyFont="1" applyFill="1" applyBorder="1" applyAlignment="1">
      <alignment horizontal="center" vertical="center"/>
    </xf>
    <xf numFmtId="165" fontId="6" fillId="4" borderId="4" xfId="1" applyNumberFormat="1" applyFont="1" applyFill="1" applyBorder="1" applyAlignment="1">
      <alignment horizontal="center" vertical="center"/>
    </xf>
    <xf numFmtId="165" fontId="6" fillId="4" borderId="1" xfId="1" applyNumberFormat="1" applyFont="1" applyFill="1" applyBorder="1" applyAlignment="1">
      <alignment horizontal="center" vertical="center"/>
    </xf>
    <xf numFmtId="3" fontId="6" fillId="4" borderId="19" xfId="3" applyNumberFormat="1" applyFont="1" applyFill="1" applyBorder="1" applyAlignment="1">
      <alignment horizontal="center" vertical="center"/>
    </xf>
    <xf numFmtId="3" fontId="5" fillId="4" borderId="19" xfId="3" applyNumberFormat="1" applyFont="1" applyFill="1" applyBorder="1" applyAlignment="1">
      <alignment horizontal="center" vertical="center"/>
    </xf>
    <xf numFmtId="0" fontId="14" fillId="3" borderId="0" xfId="3" applyFont="1" applyFill="1" applyAlignment="1">
      <alignment horizontal="left" vertical="center"/>
    </xf>
    <xf numFmtId="3" fontId="14" fillId="3" borderId="0" xfId="3" applyNumberFormat="1" applyFont="1" applyFill="1" applyAlignment="1">
      <alignment horizontal="center" vertical="center"/>
    </xf>
    <xf numFmtId="165" fontId="14" fillId="3" borderId="0" xfId="4" applyNumberFormat="1" applyFont="1" applyFill="1" applyAlignment="1">
      <alignment horizontal="center" vertical="center"/>
    </xf>
    <xf numFmtId="165" fontId="14" fillId="3" borderId="0" xfId="3" applyNumberFormat="1" applyFont="1" applyFill="1" applyAlignment="1">
      <alignment horizontal="center" vertical="center"/>
    </xf>
    <xf numFmtId="0" fontId="14" fillId="3" borderId="0" xfId="3" applyFont="1" applyFill="1" applyAlignment="1">
      <alignment horizontal="center" vertical="center"/>
    </xf>
    <xf numFmtId="165" fontId="6" fillId="4" borderId="3" xfId="1" applyNumberFormat="1" applyFont="1" applyFill="1" applyBorder="1" applyAlignment="1">
      <alignment horizontal="center" vertical="center"/>
    </xf>
    <xf numFmtId="0" fontId="36" fillId="0" borderId="0" xfId="0" applyFont="1" applyAlignment="1">
      <alignment vertical="center"/>
    </xf>
    <xf numFmtId="0" fontId="24" fillId="3" borderId="0" xfId="3" applyFont="1" applyFill="1" applyAlignment="1">
      <alignment vertical="center" wrapText="1"/>
    </xf>
    <xf numFmtId="0" fontId="4" fillId="5" borderId="0" xfId="3" applyFont="1" applyFill="1" applyAlignment="1">
      <alignment horizontal="center" vertical="center"/>
    </xf>
    <xf numFmtId="0" fontId="6" fillId="4" borderId="4" xfId="3" applyFont="1" applyFill="1" applyBorder="1" applyAlignment="1">
      <alignment horizontal="center" vertical="center"/>
    </xf>
    <xf numFmtId="0" fontId="4" fillId="5" borderId="0" xfId="3" applyFont="1" applyFill="1" applyAlignment="1">
      <alignment horizontal="center" vertical="center" wrapText="1"/>
    </xf>
    <xf numFmtId="0" fontId="4" fillId="5" borderId="16" xfId="3" applyFont="1" applyFill="1" applyBorder="1" applyAlignment="1">
      <alignment horizontal="center" vertical="center" wrapText="1"/>
    </xf>
    <xf numFmtId="0" fontId="4" fillId="5" borderId="17" xfId="3" applyFont="1" applyFill="1" applyBorder="1" applyAlignment="1">
      <alignment horizontal="center" vertical="center" wrapText="1"/>
    </xf>
    <xf numFmtId="0" fontId="4" fillId="5" borderId="12" xfId="3" applyFont="1" applyFill="1" applyBorder="1" applyAlignment="1">
      <alignment horizontal="center" vertical="center" wrapText="1"/>
    </xf>
    <xf numFmtId="0" fontId="25" fillId="0" borderId="18" xfId="3" applyFont="1" applyBorder="1" applyAlignment="1">
      <alignment horizontal="left" vertical="center" wrapText="1"/>
    </xf>
    <xf numFmtId="0" fontId="25" fillId="0" borderId="0" xfId="3" applyFont="1" applyAlignment="1">
      <alignment horizontal="left" vertical="center" wrapText="1"/>
    </xf>
    <xf numFmtId="0" fontId="7" fillId="3" borderId="0" xfId="3" applyFont="1" applyFill="1" applyAlignment="1">
      <alignment horizontal="left" vertical="center" wrapText="1"/>
    </xf>
    <xf numFmtId="0" fontId="7" fillId="3" borderId="4" xfId="3" applyFont="1" applyFill="1" applyBorder="1" applyAlignment="1">
      <alignment horizontal="left" vertical="center" wrapText="1"/>
    </xf>
    <xf numFmtId="0" fontId="6" fillId="4" borderId="1" xfId="3" applyFont="1" applyFill="1" applyBorder="1" applyAlignment="1">
      <alignment horizontal="left" vertical="center" wrapText="1"/>
    </xf>
    <xf numFmtId="0" fontId="6" fillId="4" borderId="0" xfId="3" applyFont="1" applyFill="1" applyAlignment="1">
      <alignment horizontal="left" vertical="center"/>
    </xf>
    <xf numFmtId="0" fontId="4" fillId="5" borderId="0" xfId="3" applyFont="1" applyFill="1" applyAlignment="1">
      <alignment horizontal="left" vertical="center"/>
    </xf>
    <xf numFmtId="0" fontId="8" fillId="5" borderId="0" xfId="3" applyFont="1" applyFill="1" applyAlignment="1">
      <alignment horizontal="center" vertical="center" wrapText="1"/>
    </xf>
    <xf numFmtId="0" fontId="3" fillId="3" borderId="0" xfId="3" applyFill="1" applyAlignment="1">
      <alignment horizontal="justify" vertical="center" wrapText="1"/>
    </xf>
    <xf numFmtId="0" fontId="8" fillId="5" borderId="0" xfId="3" applyFont="1" applyFill="1" applyAlignment="1">
      <alignment horizontal="left" vertical="center" wrapText="1"/>
    </xf>
    <xf numFmtId="0" fontId="23" fillId="3" borderId="0" xfId="3" applyFont="1" applyFill="1" applyAlignment="1">
      <alignment horizontal="center" vertical="center" wrapText="1"/>
    </xf>
    <xf numFmtId="0" fontId="21" fillId="6" borderId="0" xfId="3" applyFont="1" applyFill="1" applyAlignment="1">
      <alignment horizontal="center" vertical="center"/>
    </xf>
    <xf numFmtId="0" fontId="20" fillId="6" borderId="0" xfId="3" applyFont="1" applyFill="1" applyAlignment="1">
      <alignment horizontal="center" vertical="center"/>
    </xf>
    <xf numFmtId="0" fontId="19" fillId="6" borderId="0" xfId="3" applyFont="1" applyFill="1" applyAlignment="1">
      <alignment horizontal="center" vertical="center"/>
    </xf>
    <xf numFmtId="0" fontId="7" fillId="3" borderId="0" xfId="3" applyFont="1" applyFill="1" applyAlignment="1">
      <alignment horizontal="left" wrapText="1"/>
    </xf>
    <xf numFmtId="0" fontId="7" fillId="3" borderId="4" xfId="3" applyFont="1" applyFill="1" applyBorder="1" applyAlignment="1">
      <alignment horizontal="left" wrapText="1"/>
    </xf>
  </cellXfs>
  <cellStyles count="20">
    <cellStyle name="Millares" xfId="19" builtinId="3"/>
    <cellStyle name="Millares 2" xfId="12" xr:uid="{00000000-0005-0000-0000-000001000000}"/>
    <cellStyle name="Moneda 2" xfId="13" xr:uid="{00000000-0005-0000-0000-000002000000}"/>
    <cellStyle name="Normal" xfId="0" builtinId="0"/>
    <cellStyle name="Normal 2" xfId="14" xr:uid="{00000000-0005-0000-0000-000004000000}"/>
    <cellStyle name="Normal 2 2" xfId="15" xr:uid="{00000000-0005-0000-0000-000005000000}"/>
    <cellStyle name="Normal 2 2 2" xfId="9" xr:uid="{00000000-0005-0000-0000-000006000000}"/>
    <cellStyle name="Normal 2 2 3" xfId="6" xr:uid="{00000000-0005-0000-0000-000007000000}"/>
    <cellStyle name="Normal 2 3" xfId="3" xr:uid="{00000000-0005-0000-0000-000008000000}"/>
    <cellStyle name="Normal 2 3 2" xfId="11" xr:uid="{00000000-0005-0000-0000-000009000000}"/>
    <cellStyle name="Normal 2 4" xfId="16" xr:uid="{00000000-0005-0000-0000-00000A000000}"/>
    <cellStyle name="Normal 3 2" xfId="17" xr:uid="{00000000-0005-0000-0000-00000B000000}"/>
    <cellStyle name="Normal_Directorio CEMs - agos - 2009 - UGTAI" xfId="5" xr:uid="{00000000-0005-0000-0000-00000C000000}"/>
    <cellStyle name="Porcentaje" xfId="1" builtinId="5"/>
    <cellStyle name="Porcentaje 10" xfId="7" xr:uid="{00000000-0005-0000-0000-00000E000000}"/>
    <cellStyle name="Porcentaje 2" xfId="4" xr:uid="{00000000-0005-0000-0000-00000F000000}"/>
    <cellStyle name="Porcentaje 3 2" xfId="8" xr:uid="{00000000-0005-0000-0000-000010000000}"/>
    <cellStyle name="Porcentual 2" xfId="2" xr:uid="{00000000-0005-0000-0000-000011000000}"/>
    <cellStyle name="Porcentual 2 2" xfId="10" xr:uid="{00000000-0005-0000-0000-000012000000}"/>
    <cellStyle name="Porcentual 2 2 2" xfId="18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550493470968523"/>
          <c:y val="1.066018353500978E-2"/>
          <c:w val="0.62607808119606567"/>
          <c:h val="0.98933975593878432"/>
        </c:manualLayout>
      </c:layout>
      <c:barChart>
        <c:barDir val="bar"/>
        <c:grouping val="clustered"/>
        <c:varyColors val="0"/>
        <c:ser>
          <c:idx val="0"/>
          <c:order val="0"/>
          <c:spPr>
            <a:pattFill prst="horzBrick">
              <a:fgClr>
                <a:schemeClr val="bg1">
                  <a:lumMod val="85000"/>
                </a:schemeClr>
              </a:fgClr>
              <a:bgClr>
                <a:srgbClr val="969696"/>
              </a:bgClr>
            </a:pattFill>
            <a:ln w="12700">
              <a:solidFill>
                <a:srgbClr val="969696"/>
              </a:solidFill>
              <a:prstDash val="solid"/>
            </a:ln>
          </c:spPr>
          <c:invertIfNegative val="0"/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438-4F14-B833-E9A311003ECA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'Casos del CEM'!$N$36:$N$39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CEM'!$O$36:$O$39</c:f>
              <c:numCache>
                <c:formatCode>#,##0</c:formatCode>
                <c:ptCount val="4"/>
                <c:pt idx="0">
                  <c:v>31073</c:v>
                </c:pt>
                <c:pt idx="1">
                  <c:v>28645</c:v>
                </c:pt>
                <c:pt idx="2">
                  <c:v>87331</c:v>
                </c:pt>
                <c:pt idx="3">
                  <c:v>10107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438-4F14-B833-E9A311003E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91"/>
        <c:overlap val="12"/>
        <c:axId val="330859728"/>
        <c:axId val="330858944"/>
      </c:barChart>
      <c:catAx>
        <c:axId val="330859728"/>
        <c:scaling>
          <c:orientation val="maxMin"/>
        </c:scaling>
        <c:delete val="0"/>
        <c:axPos val="l"/>
        <c:numFmt formatCode="General" sourceLinked="0"/>
        <c:majorTickMark val="out"/>
        <c:minorTickMark val="none"/>
        <c:tickLblPos val="nextTo"/>
        <c:spPr>
          <a:ln/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 Narrow" panose="020B0606020202030204" pitchFamily="34" charset="0"/>
                <a:ea typeface="Arial"/>
                <a:cs typeface="Arial"/>
              </a:defRPr>
            </a:pPr>
            <a:endParaRPr lang="es-PE"/>
          </a:p>
        </c:txPr>
        <c:crossAx val="330858944"/>
        <c:crosses val="autoZero"/>
        <c:auto val="0"/>
        <c:lblAlgn val="ctr"/>
        <c:lblOffset val="100"/>
        <c:noMultiLvlLbl val="0"/>
      </c:catAx>
      <c:valAx>
        <c:axId val="330858944"/>
        <c:scaling>
          <c:orientation val="minMax"/>
        </c:scaling>
        <c:delete val="1"/>
        <c:axPos val="t"/>
        <c:numFmt formatCode="#,##0" sourceLinked="1"/>
        <c:majorTickMark val="out"/>
        <c:minorTickMark val="none"/>
        <c:tickLblPos val="nextTo"/>
        <c:crossAx val="330859728"/>
        <c:crosses val="autoZero"/>
        <c:crossBetween val="between"/>
      </c:valAx>
      <c:spPr>
        <a:solidFill>
          <a:srgbClr val="FFFFFF"/>
        </a:solidFill>
        <a:ln w="12700">
          <a:noFill/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E"/>
    </a:p>
  </c:txPr>
  <c:printSettings>
    <c:headerFooter alignWithMargins="0"/>
    <c:pageMargins b="1" l="0.75000000000000233" r="0.75000000000000233" t="1" header="0" footer="0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664105922403511"/>
          <c:y val="0"/>
          <c:w val="0.82335894077596483"/>
          <c:h val="1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'Casos del CEM'!$L$101</c:f>
              <c:strCache>
                <c:ptCount val="1"/>
                <c:pt idx="0">
                  <c:v>Psicológica</c:v>
                </c:pt>
              </c:strCache>
            </c:strRef>
          </c:tx>
          <c:spPr>
            <a:pattFill prst="wdUpDiag">
              <a:fgClr>
                <a:srgbClr val="000000"/>
              </a:fgClr>
              <a:bgClr>
                <a:srgbClr val="FFFFFF"/>
              </a:bgClr>
            </a:pattFill>
            <a:ln w="12700">
              <a:solidFill>
                <a:schemeClr val="tx1"/>
              </a:solidFill>
            </a:ln>
          </c:spPr>
          <c:invertIfNegative val="0"/>
          <c:cat>
            <c:strRef>
              <c:f>'Casos del CEM'!$M$100:$P$100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CEM'!$M$101:$P$101</c:f>
              <c:numCache>
                <c:formatCode>#,##0</c:formatCode>
                <c:ptCount val="4"/>
                <c:pt idx="0">
                  <c:v>16287</c:v>
                </c:pt>
                <c:pt idx="1">
                  <c:v>7712</c:v>
                </c:pt>
                <c:pt idx="2">
                  <c:v>38709</c:v>
                </c:pt>
                <c:pt idx="3">
                  <c:v>6051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10-45E9-A8B8-C793391CEE28}"/>
            </c:ext>
          </c:extLst>
        </c:ser>
        <c:ser>
          <c:idx val="1"/>
          <c:order val="1"/>
          <c:tx>
            <c:strRef>
              <c:f>'Casos del CEM'!$L$102</c:f>
              <c:strCache>
                <c:ptCount val="1"/>
                <c:pt idx="0">
                  <c:v>Física</c:v>
                </c:pt>
              </c:strCache>
            </c:strRef>
          </c:tx>
          <c:spPr>
            <a:pattFill prst="pct80">
              <a:fgClr>
                <a:srgbClr val="305496"/>
              </a:fgClr>
              <a:bgClr>
                <a:srgbClr val="FFFFFF"/>
              </a:bgClr>
            </a:pattFill>
            <a:ln w="12700">
              <a:solidFill>
                <a:sysClr val="windowText" lastClr="000000"/>
              </a:solidFill>
            </a:ln>
          </c:spPr>
          <c:invertIfNegative val="0"/>
          <c:cat>
            <c:strRef>
              <c:f>'Casos del CEM'!$M$100:$P$100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CEM'!$M$102:$P$102</c:f>
              <c:numCache>
                <c:formatCode>#,##0</c:formatCode>
                <c:ptCount val="4"/>
                <c:pt idx="0">
                  <c:v>8555</c:v>
                </c:pt>
                <c:pt idx="1">
                  <c:v>6812</c:v>
                </c:pt>
                <c:pt idx="2">
                  <c:v>38719</c:v>
                </c:pt>
                <c:pt idx="3">
                  <c:v>3664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910-45E9-A8B8-C793391CEE28}"/>
            </c:ext>
          </c:extLst>
        </c:ser>
        <c:ser>
          <c:idx val="2"/>
          <c:order val="2"/>
          <c:tx>
            <c:strRef>
              <c:f>'Casos del CEM'!$L$103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 w="12700">
              <a:solidFill>
                <a:schemeClr val="tx1"/>
              </a:solidFill>
            </a:ln>
            <a:effectLst/>
          </c:spPr>
          <c:invertIfNegative val="0"/>
          <c:cat>
            <c:strRef>
              <c:f>'Casos del CEM'!$M$100:$P$100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CEM'!$M$103:$P$103</c:f>
              <c:numCache>
                <c:formatCode>#,##0</c:formatCode>
                <c:ptCount val="4"/>
                <c:pt idx="0">
                  <c:v>6038</c:v>
                </c:pt>
                <c:pt idx="1">
                  <c:v>14064</c:v>
                </c:pt>
                <c:pt idx="2">
                  <c:v>9626</c:v>
                </c:pt>
                <c:pt idx="3">
                  <c:v>223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910-45E9-A8B8-C793391CEE28}"/>
            </c:ext>
          </c:extLst>
        </c:ser>
        <c:ser>
          <c:idx val="3"/>
          <c:order val="3"/>
          <c:tx>
            <c:strRef>
              <c:f>'Casos del CEM'!$L$104</c:f>
              <c:strCache>
                <c:ptCount val="1"/>
                <c:pt idx="0">
                  <c:v>Económica o patrimonial</c:v>
                </c:pt>
              </c:strCache>
            </c:strRef>
          </c:tx>
          <c:spPr>
            <a:solidFill>
              <a:schemeClr val="accent4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'Casos del CEM'!$M$100:$P$100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CEM'!$M$104:$P$104</c:f>
              <c:numCache>
                <c:formatCode>#,##0</c:formatCode>
                <c:ptCount val="4"/>
                <c:pt idx="0">
                  <c:v>193</c:v>
                </c:pt>
                <c:pt idx="1">
                  <c:v>57</c:v>
                </c:pt>
                <c:pt idx="2">
                  <c:v>277</c:v>
                </c:pt>
                <c:pt idx="3">
                  <c:v>169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910-45E9-A8B8-C793391CEE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30859336"/>
        <c:axId val="330862080"/>
      </c:barChart>
      <c:catAx>
        <c:axId val="330859336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 Narrow" panose="020B0606020202030204" pitchFamily="34" charset="0"/>
                <a:ea typeface="Calibri"/>
                <a:cs typeface="Calibri"/>
              </a:defRPr>
            </a:pPr>
            <a:endParaRPr lang="es-PE"/>
          </a:p>
        </c:txPr>
        <c:crossAx val="330862080"/>
        <c:crosses val="autoZero"/>
        <c:auto val="1"/>
        <c:lblAlgn val="ctr"/>
        <c:lblOffset val="100"/>
        <c:noMultiLvlLbl val="0"/>
      </c:catAx>
      <c:valAx>
        <c:axId val="330862080"/>
        <c:scaling>
          <c:orientation val="minMax"/>
        </c:scaling>
        <c:delete val="1"/>
        <c:axPos val="t"/>
        <c:numFmt formatCode="#,##0" sourceLinked="1"/>
        <c:majorTickMark val="out"/>
        <c:minorTickMark val="none"/>
        <c:tickLblPos val="nextTo"/>
        <c:crossAx val="3308593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0339484435548385"/>
          <c:y val="3.1317037061835439E-2"/>
          <c:w val="0.39396842816806227"/>
          <c:h val="0.47011042109550671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2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914855514185949"/>
          <c:y val="1.8361089819524852E-4"/>
          <c:w val="0.66008069177149231"/>
          <c:h val="0.98496821230679499"/>
        </c:manualLayout>
      </c:layout>
      <c:barChart>
        <c:barDir val="bar"/>
        <c:grouping val="clustered"/>
        <c:varyColors val="0"/>
        <c:ser>
          <c:idx val="0"/>
          <c:order val="0"/>
          <c:spPr>
            <a:pattFill prst="horzBrick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 b="1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'Casos del CEM'!$I$38:$I$39</c:f>
              <c:strCache>
                <c:ptCount val="2"/>
                <c:pt idx="0">
                  <c:v>No</c:v>
                </c:pt>
                <c:pt idx="1">
                  <c:v>Si</c:v>
                </c:pt>
              </c:strCache>
            </c:strRef>
          </c:cat>
          <c:val>
            <c:numRef>
              <c:f>'Casos del CEM'!$K$38:$K$39</c:f>
              <c:numCache>
                <c:formatCode>#,##0</c:formatCode>
                <c:ptCount val="2"/>
                <c:pt idx="0">
                  <c:v>26326</c:v>
                </c:pt>
                <c:pt idx="1">
                  <c:v>130830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ED7-4F0C-822D-E0920C6A46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5694144"/>
        <c:axId val="185697280"/>
      </c:barChart>
      <c:catAx>
        <c:axId val="185694144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vert="horz"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s-PE"/>
          </a:p>
        </c:txPr>
        <c:crossAx val="185697280"/>
        <c:crosses val="autoZero"/>
        <c:auto val="1"/>
        <c:lblAlgn val="ctr"/>
        <c:lblOffset val="100"/>
        <c:noMultiLvlLbl val="0"/>
      </c:catAx>
      <c:valAx>
        <c:axId val="185697280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185694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PE" sz="1180" b="1" i="0" u="none" strike="noStrike" kern="1200" baseline="0">
                <a:solidFill>
                  <a:srgbClr val="000000"/>
                </a:solidFill>
                <a:latin typeface="Arial"/>
                <a:ea typeface="Calibri"/>
                <a:cs typeface="Arial"/>
              </a:defRPr>
            </a:pPr>
            <a:r>
              <a:rPr lang="es-PE" sz="1180" b="1" i="0" u="none" strike="noStrike" kern="1200" baseline="0">
                <a:solidFill>
                  <a:srgbClr val="000000"/>
                </a:solidFill>
                <a:latin typeface="Arial"/>
                <a:ea typeface="Calibri"/>
                <a:cs typeface="Arial"/>
              </a:rPr>
              <a:t>Casos atendidos según sexo de la persona usuaria</a:t>
            </a:r>
          </a:p>
          <a:p>
            <a:pPr algn="ctr" rtl="0">
              <a:defRPr lang="es-PE" sz="1180">
                <a:solidFill>
                  <a:srgbClr val="000000"/>
                </a:solidFill>
                <a:latin typeface="Arial"/>
                <a:ea typeface="Calibri"/>
                <a:cs typeface="Arial"/>
              </a:defRPr>
            </a:pPr>
            <a:r>
              <a:rPr lang="es-PE" sz="1180" b="1" i="0" u="none" strike="noStrike" kern="1200" baseline="0">
                <a:solidFill>
                  <a:srgbClr val="000000"/>
                </a:solidFill>
                <a:latin typeface="Arial"/>
                <a:ea typeface="Calibri"/>
                <a:cs typeface="Arial"/>
              </a:rPr>
              <a:t>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PE" sz="1180" b="1" i="0" u="none" strike="noStrike" kern="1200" baseline="0">
              <a:solidFill>
                <a:srgbClr val="000000"/>
              </a:solidFill>
              <a:latin typeface="Arial"/>
              <a:ea typeface="Calibri"/>
              <a:cs typeface="Arial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>
                  <a:lumMod val="75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6A40-473B-8E66-5CE1F4E2EE13}"/>
              </c:ext>
            </c:extLst>
          </c:dPt>
          <c:dPt>
            <c:idx val="1"/>
            <c:bubble3D val="0"/>
            <c:spPr>
              <a:solidFill>
                <a:schemeClr val="tx2">
                  <a:lumMod val="20000"/>
                  <a:lumOff val="8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2-6A40-473B-8E66-5CE1F4E2EE13}"/>
              </c:ext>
            </c:extLst>
          </c:dPt>
          <c:dLbls>
            <c:dLbl>
              <c:idx val="0"/>
              <c:layout>
                <c:manualLayout>
                  <c:x val="0.11388888888888889"/>
                  <c:y val="-4.6296296296296294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A40-473B-8E66-5CE1F4E2EE13}"/>
                </c:ext>
              </c:extLst>
            </c:dLbl>
            <c:dLbl>
              <c:idx val="1"/>
              <c:layout>
                <c:manualLayout>
                  <c:x val="-7.6021676896661269E-2"/>
                  <c:y val="7.403233434561078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794899865625883"/>
                      <c:h val="0.1471105891301844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2-6A40-473B-8E66-5CE1F4E2EE1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12700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'Casos del CEM'!$C$16:$D$16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CEM'!$C$30:$D$30</c:f>
              <c:numCache>
                <c:formatCode>0.0%</c:formatCode>
                <c:ptCount val="2"/>
                <c:pt idx="0">
                  <c:v>0.83634096057420648</c:v>
                </c:pt>
                <c:pt idx="1">
                  <c:v>0.16365903942579349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40-473B-8E66-5CE1F4E2EE13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png"/><Relationship Id="rId3" Type="http://schemas.openxmlformats.org/officeDocument/2006/relationships/image" Target="../media/image1.png"/><Relationship Id="rId7" Type="http://schemas.openxmlformats.org/officeDocument/2006/relationships/chart" Target="../charts/chart4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3.xml"/><Relationship Id="rId5" Type="http://schemas.openxmlformats.org/officeDocument/2006/relationships/image" Target="../media/image2.jp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268317</xdr:colOff>
      <xdr:row>55</xdr:row>
      <xdr:rowOff>149678</xdr:rowOff>
    </xdr:from>
    <xdr:to>
      <xdr:col>16</xdr:col>
      <xdr:colOff>870857</xdr:colOff>
      <xdr:row>72</xdr:row>
      <xdr:rowOff>13607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DC758D1-F632-476D-9CEE-FD6540195A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129249</xdr:colOff>
      <xdr:row>97</xdr:row>
      <xdr:rowOff>42406</xdr:rowOff>
    </xdr:from>
    <xdr:to>
      <xdr:col>16</xdr:col>
      <xdr:colOff>655625</xdr:colOff>
      <xdr:row>105</xdr:row>
      <xdr:rowOff>150638</xdr:rowOff>
    </xdr:to>
    <xdr:graphicFrame macro="">
      <xdr:nvGraphicFramePr>
        <xdr:cNvPr id="3" name="Gráfico 5">
          <a:extLst>
            <a:ext uri="{FF2B5EF4-FFF2-40B4-BE49-F238E27FC236}">
              <a16:creationId xmlns:a16="http://schemas.microsoft.com/office/drawing/2014/main" id="{A474972D-38BB-4FE9-919E-FB26A0A7F7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51</xdr:row>
      <xdr:rowOff>176893</xdr:rowOff>
    </xdr:from>
    <xdr:to>
      <xdr:col>16</xdr:col>
      <xdr:colOff>872290</xdr:colOff>
      <xdr:row>53</xdr:row>
      <xdr:rowOff>231322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ED651F15-B192-4E31-8590-F893AE0090D5}"/>
            </a:ext>
          </a:extLst>
        </xdr:cNvPr>
        <xdr:cNvSpPr txBox="1"/>
      </xdr:nvSpPr>
      <xdr:spPr>
        <a:xfrm>
          <a:off x="0" y="7647214"/>
          <a:ext cx="14942076" cy="43542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i="0">
              <a:solidFill>
                <a:schemeClr val="tx1"/>
              </a:solidFill>
            </a:rPr>
            <a:t>Casos </a:t>
          </a:r>
          <a:r>
            <a:rPr lang="es-MX" b="1" i="0">
              <a:solidFill>
                <a:schemeClr val="tx1"/>
              </a:solidFill>
            </a:rPr>
            <a:t>"Nuevos" </a:t>
          </a:r>
          <a:r>
            <a:rPr lang="es-MX" i="0">
              <a:solidFill>
                <a:schemeClr val="tx1"/>
              </a:solidFill>
            </a:rPr>
            <a:t>de personas que acuden por primera vez a un CEM, casos </a:t>
          </a:r>
          <a:r>
            <a:rPr lang="es-MX" b="1" i="0">
              <a:solidFill>
                <a:schemeClr val="tx1"/>
              </a:solidFill>
            </a:rPr>
            <a:t>"Reingresos" </a:t>
          </a:r>
          <a:r>
            <a:rPr lang="es-MX" i="0">
              <a:solidFill>
                <a:schemeClr val="tx1"/>
              </a:solidFill>
            </a:rPr>
            <a:t>de personas agredidas por otra persona por primera vez, casos </a:t>
          </a:r>
          <a:r>
            <a:rPr lang="es-MX" b="1" i="0">
              <a:solidFill>
                <a:schemeClr val="tx1"/>
              </a:solidFill>
            </a:rPr>
            <a:t>"Reincidentes" </a:t>
          </a:r>
          <a:r>
            <a:rPr lang="es-MX" i="0">
              <a:solidFill>
                <a:schemeClr val="tx1"/>
              </a:solidFill>
            </a:rPr>
            <a:t>de personas que reinciden en violencia con la misma persona agresora, casos </a:t>
          </a:r>
          <a:r>
            <a:rPr lang="es-MX" b="1" i="0">
              <a:solidFill>
                <a:schemeClr val="tx1"/>
              </a:solidFill>
            </a:rPr>
            <a:t>"Derivados" </a:t>
          </a:r>
          <a:r>
            <a:rPr lang="es-MX" i="0">
              <a:solidFill>
                <a:schemeClr val="tx1"/>
              </a:solidFill>
            </a:rPr>
            <a:t>que son tratados por más de un CEM, y casos </a:t>
          </a:r>
          <a:r>
            <a:rPr lang="es-MX" b="1" i="0">
              <a:solidFill>
                <a:schemeClr val="tx1"/>
              </a:solidFill>
            </a:rPr>
            <a:t>"Continuadores" </a:t>
          </a:r>
          <a:r>
            <a:rPr lang="es-MX" i="0">
              <a:solidFill>
                <a:schemeClr val="tx1"/>
              </a:solidFill>
            </a:rPr>
            <a:t>los que descontinuaron la atención más de un año.</a:t>
          </a:r>
          <a:endParaRPr lang="es-MX" sz="1100" i="0">
            <a:solidFill>
              <a:schemeClr val="tx1"/>
            </a:solidFill>
          </a:endParaRPr>
        </a:p>
      </xdr:txBody>
    </xdr:sp>
    <xdr:clientData/>
  </xdr:twoCellAnchor>
  <xdr:oneCellAnchor>
    <xdr:from>
      <xdr:col>11</xdr:col>
      <xdr:colOff>537803</xdr:colOff>
      <xdr:row>15</xdr:row>
      <xdr:rowOff>45138</xdr:rowOff>
    </xdr:from>
    <xdr:ext cx="702827" cy="776492"/>
    <xdr:pic>
      <xdr:nvPicPr>
        <xdr:cNvPr id="6" name="Imagen 5">
          <a:extLst>
            <a:ext uri="{FF2B5EF4-FFF2-40B4-BE49-F238E27FC236}">
              <a16:creationId xmlns:a16="http://schemas.microsoft.com/office/drawing/2014/main" id="{3876860F-E6B8-4221-AD8A-73D1FE74EF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duotone>
            <a:schemeClr val="accent1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colorTemperature colorTemp="11200"/>
                  </a14:imgEffect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7500" t="11798" r="4792" b="15730"/>
        <a:stretch/>
      </xdr:blipFill>
      <xdr:spPr>
        <a:xfrm>
          <a:off x="10675124" y="3378888"/>
          <a:ext cx="702827" cy="776492"/>
        </a:xfrm>
        <a:prstGeom prst="rect">
          <a:avLst/>
        </a:prstGeom>
        <a:noFill/>
      </xdr:spPr>
    </xdr:pic>
    <xdr:clientData/>
  </xdr:oneCellAnchor>
  <xdr:oneCellAnchor>
    <xdr:from>
      <xdr:col>16</xdr:col>
      <xdr:colOff>148381</xdr:colOff>
      <xdr:row>29</xdr:row>
      <xdr:rowOff>42553</xdr:rowOff>
    </xdr:from>
    <xdr:ext cx="584711" cy="791888"/>
    <xdr:pic>
      <xdr:nvPicPr>
        <xdr:cNvPr id="7" name="Imagen 6">
          <a:extLst>
            <a:ext uri="{FF2B5EF4-FFF2-40B4-BE49-F238E27FC236}">
              <a16:creationId xmlns:a16="http://schemas.microsoft.com/office/drawing/2014/main" id="{E260ECC0-DD6A-47DF-8040-F0B4E0316B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duotone>
            <a:schemeClr val="accent1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 l="5417" t="11517" r="55208" b="15449"/>
        <a:stretch/>
      </xdr:blipFill>
      <xdr:spPr>
        <a:xfrm>
          <a:off x="14313417" y="5907232"/>
          <a:ext cx="584711" cy="791888"/>
        </a:xfrm>
        <a:prstGeom prst="rect">
          <a:avLst/>
        </a:prstGeom>
      </xdr:spPr>
    </xdr:pic>
    <xdr:clientData/>
  </xdr:oneCellAnchor>
  <xdr:twoCellAnchor>
    <xdr:from>
      <xdr:col>12</xdr:col>
      <xdr:colOff>190499</xdr:colOff>
      <xdr:row>36</xdr:row>
      <xdr:rowOff>43797</xdr:rowOff>
    </xdr:from>
    <xdr:to>
      <xdr:col>16</xdr:col>
      <xdr:colOff>693964</xdr:colOff>
      <xdr:row>50</xdr:row>
      <xdr:rowOff>163286</xdr:rowOff>
    </xdr:to>
    <xdr:graphicFrame macro="">
      <xdr:nvGraphicFramePr>
        <xdr:cNvPr id="10" name="Gráfico 3">
          <a:extLst>
            <a:ext uri="{FF2B5EF4-FFF2-40B4-BE49-F238E27FC236}">
              <a16:creationId xmlns:a16="http://schemas.microsoft.com/office/drawing/2014/main" id="{1F4B5706-C6AA-4780-82A0-B2BBBDB56D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190500</xdr:colOff>
      <xdr:row>12</xdr:row>
      <xdr:rowOff>97977</xdr:rowOff>
    </xdr:from>
    <xdr:to>
      <xdr:col>16</xdr:col>
      <xdr:colOff>136072</xdr:colOff>
      <xdr:row>34</xdr:row>
      <xdr:rowOff>122465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259F0F9E-95D4-4BFD-B6F5-F39CEC01925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0</xdr:col>
      <xdr:colOff>68036</xdr:colOff>
      <xdr:row>0</xdr:row>
      <xdr:rowOff>149678</xdr:rowOff>
    </xdr:from>
    <xdr:to>
      <xdr:col>6</xdr:col>
      <xdr:colOff>154180</xdr:colOff>
      <xdr:row>3</xdr:row>
      <xdr:rowOff>114460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294E7D8-B263-4F6B-B609-3326DCEBE7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036" y="149678"/>
          <a:ext cx="5964430" cy="67235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gigc-05\TRANSFER\CAI\CAI\2014\MARZO\CONSOLIDADO%20CAI%20-%20MARZO%20201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GIGC14\Carpeta%20Compartida%20ANTHONY\DOCUME~1\admin\CONFIG~1\Temp\NUEVO%20CONSOLIDADO%20LINEA%20100%20EN%20ACCION%202012-tablamaestra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AI\CAI\2014\MARZO\CONSOLIDADO%20CAI%20-%20MARZO%202014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gigc-05\TRANSFER\CAI\CAI%20-%20HUGO\2014\MARZO\ESTAD&#205;STICAS%202012\CAI%20-%20Casos%20y%20Atenciones%202011%20DICIEMBRE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GIGC14\Carpeta%20Compartida%20ANTHONY\Users\mllanos\AppData\Local\Temp\NUEVO%20CONSOLIDADO%20LINEA%20100%20EN%20ACCION%202012-tablamaestra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AI\CAI%20-%20HUGO\2014\MARZO\ESTAD&#205;STICAS%202012\CAI%20-%20Casos%20y%20Atenciones%202011%20DICIEMBRE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I:\GENARO\Estrategia%20Rural\Plantillas%202016%20Estrategia%20Rural\BASE%20ACCIONES%20MAYO\Para%20consolidar_acciones_mayo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F:\DOCUME~1\admin\CONFIG~1\Temp\NUEVO%20CONSOLIDADO%20LINEA%20100%20EN%20ACCION%202012-tablamaestra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GIGC14\Carpeta%20Compartida%20ANTHONY\Users\MLLANO~1.PNC\AppData\Local\Temp\CAI%20CARMEN%20DE%20LA%20LEGUA%20201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os"/>
      <sheetName val="Hoja6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 2012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os"/>
      <sheetName val="Historial_de_Relaciones"/>
      <sheetName val="Composición_Familiar"/>
      <sheetName val="Persona_Afectada"/>
      <sheetName val="Características_de_la_Violencia"/>
      <sheetName val="Estrategias"/>
      <sheetName val="Atenciones"/>
      <sheetName val="Estadísticas"/>
      <sheetName val="Hoja1"/>
      <sheetName val="Hoja2"/>
      <sheetName val="Hoja3"/>
    </sheetNames>
    <sheetDataSet>
      <sheetData sheetId="0">
        <row r="4">
          <cell r="A4" t="str">
            <v>CAI</v>
          </cell>
        </row>
      </sheetData>
      <sheetData sheetId="1"/>
      <sheetData sheetId="2"/>
      <sheetData sheetId="3">
        <row r="4">
          <cell r="A4" t="str">
            <v>CAI</v>
          </cell>
        </row>
      </sheetData>
      <sheetData sheetId="4"/>
      <sheetData sheetId="5"/>
      <sheetData sheetId="6">
        <row r="3">
          <cell r="E3" t="str">
            <v>ServicioAtencion</v>
          </cell>
        </row>
      </sheetData>
      <sheetData sheetId="7">
        <row r="128">
          <cell r="C128" t="str">
            <v>0-17 años</v>
          </cell>
        </row>
      </sheetData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os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 2012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TADÍSTICAS"/>
      <sheetName val="Casos"/>
      <sheetName val="Historial de Relaciones"/>
      <sheetName val="Composición Familiar"/>
      <sheetName val="Persona Afectada"/>
      <sheetName val="Características de la Violencia"/>
      <sheetName val="Estratégias"/>
      <sheetName val="Atenciones"/>
      <sheetName val="LISTAS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ciones"/>
      <sheetName val="Participantes"/>
      <sheetName val="Estadísticas"/>
    </sheetNames>
    <sheetDataSet>
      <sheetData sheetId="0" refreshError="1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 2012"/>
      <sheetName val="productividad 2012"/>
      <sheetName val="Base 2012"/>
      <sheetName val="base anexa"/>
      <sheetName val="por mes y tipo violencia"/>
      <sheetName val="UBIGEO"/>
      <sheetName val="departamento"/>
      <sheetName val="Tabla dinámica 1"/>
      <sheetName val="Mapa"/>
      <sheetName val="edad"/>
      <sheetName val="derivacion"/>
      <sheetName val="intervencion"/>
      <sheetName val="resumen 2011"/>
      <sheetName val="Base 2011"/>
      <sheetName val="otros"/>
      <sheetName val="productividad 20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os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V185"/>
  <sheetViews>
    <sheetView showGridLines="0" tabSelected="1" view="pageBreakPreview" zoomScale="70" zoomScaleNormal="70" zoomScaleSheetLayoutView="70" workbookViewId="0"/>
  </sheetViews>
  <sheetFormatPr baseColWidth="10" defaultRowHeight="15" x14ac:dyDescent="0.25"/>
  <cols>
    <col min="1" max="1" width="15.7109375" customWidth="1"/>
    <col min="2" max="2" width="14.28515625" customWidth="1"/>
    <col min="3" max="3" width="13.7109375" customWidth="1"/>
    <col min="4" max="4" width="15.140625" customWidth="1"/>
    <col min="5" max="5" width="12.42578125" customWidth="1"/>
    <col min="6" max="6" width="16.85546875" customWidth="1"/>
    <col min="7" max="7" width="14.5703125" customWidth="1"/>
    <col min="8" max="8" width="12.85546875" customWidth="1"/>
    <col min="9" max="9" width="10.7109375" customWidth="1"/>
    <col min="10" max="10" width="11.28515625" customWidth="1"/>
    <col min="11" max="11" width="14.42578125" customWidth="1"/>
    <col min="12" max="12" width="12.140625" customWidth="1"/>
    <col min="13" max="13" width="13.42578125" customWidth="1"/>
    <col min="14" max="14" width="13.140625" customWidth="1"/>
    <col min="15" max="16" width="10.7109375" customWidth="1"/>
    <col min="17" max="17" width="13.28515625" customWidth="1"/>
  </cols>
  <sheetData>
    <row r="1" spans="1:17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25.5" customHeight="1" x14ac:dyDescent="0.25">
      <c r="A2" s="167"/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</row>
    <row r="3" spans="1:17" x14ac:dyDescent="0.25">
      <c r="A3" s="69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2"/>
    </row>
    <row r="4" spans="1:17" x14ac:dyDescent="0.25">
      <c r="A4" s="69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2"/>
    </row>
    <row r="5" spans="1:17" x14ac:dyDescent="0.25">
      <c r="A5" s="66"/>
      <c r="B5" s="66"/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4"/>
    </row>
    <row r="6" spans="1:17" ht="21.75" x14ac:dyDescent="0.25">
      <c r="A6" s="168" t="s">
        <v>49</v>
      </c>
      <c r="B6" s="168"/>
      <c r="C6" s="168"/>
      <c r="D6" s="168"/>
      <c r="E6" s="168"/>
      <c r="F6" s="168"/>
      <c r="G6" s="168"/>
      <c r="H6" s="168"/>
      <c r="I6" s="168"/>
      <c r="J6" s="168"/>
      <c r="K6" s="168"/>
      <c r="L6" s="168"/>
      <c r="M6" s="168"/>
      <c r="N6" s="168"/>
      <c r="O6" s="168"/>
      <c r="P6" s="168"/>
      <c r="Q6" s="168"/>
    </row>
    <row r="7" spans="1:17" ht="21.75" x14ac:dyDescent="0.25">
      <c r="A7" s="168" t="s">
        <v>137</v>
      </c>
      <c r="B7" s="168"/>
      <c r="C7" s="168"/>
      <c r="D7" s="168"/>
      <c r="E7" s="168"/>
      <c r="F7" s="168"/>
      <c r="G7" s="168"/>
      <c r="H7" s="168"/>
      <c r="I7" s="168"/>
      <c r="J7" s="168"/>
      <c r="K7" s="168"/>
      <c r="L7" s="168"/>
      <c r="M7" s="168"/>
      <c r="N7" s="168"/>
      <c r="O7" s="168"/>
      <c r="P7" s="168"/>
      <c r="Q7" s="168"/>
    </row>
    <row r="8" spans="1:17" ht="19.5" x14ac:dyDescent="0.25">
      <c r="A8" s="169" t="s">
        <v>135</v>
      </c>
      <c r="B8" s="169"/>
      <c r="C8" s="169"/>
      <c r="D8" s="169"/>
      <c r="E8" s="169"/>
      <c r="F8" s="169"/>
      <c r="G8" s="169"/>
      <c r="H8" s="169"/>
      <c r="I8" s="169"/>
      <c r="J8" s="169"/>
      <c r="K8" s="169"/>
      <c r="L8" s="169"/>
      <c r="M8" s="169"/>
      <c r="N8" s="169"/>
      <c r="O8" s="169"/>
      <c r="P8" s="169"/>
      <c r="Q8" s="169"/>
    </row>
    <row r="9" spans="1:17" ht="18" x14ac:dyDescent="0.25">
      <c r="A9" s="170" t="s">
        <v>145</v>
      </c>
      <c r="B9" s="170"/>
      <c r="C9" s="170"/>
      <c r="D9" s="170"/>
      <c r="E9" s="170"/>
      <c r="F9" s="170"/>
      <c r="G9" s="170"/>
      <c r="H9" s="170"/>
      <c r="I9" s="170"/>
      <c r="J9" s="170"/>
      <c r="K9" s="170"/>
      <c r="L9" s="170"/>
      <c r="M9" s="170"/>
      <c r="N9" s="170"/>
      <c r="O9" s="170"/>
      <c r="P9" s="170"/>
      <c r="Q9" s="170"/>
    </row>
    <row r="10" spans="1:17" ht="15.75" x14ac:dyDescent="0.25">
      <c r="A10" s="67"/>
      <c r="B10" s="65"/>
      <c r="C10" s="65"/>
      <c r="D10" s="65"/>
      <c r="E10" s="65"/>
      <c r="F10" s="65"/>
      <c r="G10" s="65"/>
      <c r="H10" s="65"/>
      <c r="I10" s="66"/>
      <c r="J10" s="66"/>
      <c r="K10" s="65"/>
      <c r="L10" s="65"/>
      <c r="M10" s="65"/>
      <c r="N10" s="65"/>
      <c r="O10" s="65"/>
      <c r="P10" s="65"/>
      <c r="Q10" s="64"/>
    </row>
    <row r="11" spans="1:17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</row>
    <row r="12" spans="1:17" ht="18.75" thickBot="1" x14ac:dyDescent="0.3">
      <c r="A12" s="63" t="s">
        <v>124</v>
      </c>
      <c r="B12" s="63"/>
      <c r="C12" s="63"/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</row>
    <row r="13" spans="1:17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</row>
    <row r="14" spans="1:17" ht="16.5" thickBot="1" x14ac:dyDescent="0.3">
      <c r="A14" s="6" t="s">
        <v>123</v>
      </c>
      <c r="B14" s="6"/>
      <c r="C14" s="6"/>
      <c r="D14" s="6"/>
      <c r="E14" s="62"/>
      <c r="F14" s="6" t="s">
        <v>138</v>
      </c>
      <c r="G14" s="6"/>
      <c r="H14" s="6"/>
      <c r="I14" s="6"/>
      <c r="J14" s="6"/>
      <c r="K14" s="62"/>
      <c r="L14" s="62"/>
      <c r="M14" s="62"/>
      <c r="N14" s="62"/>
      <c r="O14" s="62"/>
      <c r="P14" s="62"/>
      <c r="Q14" s="43"/>
    </row>
    <row r="15" spans="1:17" x14ac:dyDescent="0.25">
      <c r="A15" s="48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1:17" ht="60" x14ac:dyDescent="0.25">
      <c r="A16" s="112" t="s">
        <v>0</v>
      </c>
      <c r="B16" s="109" t="s">
        <v>1</v>
      </c>
      <c r="C16" s="109" t="s">
        <v>22</v>
      </c>
      <c r="D16" s="109" t="s">
        <v>23</v>
      </c>
      <c r="E16" s="2"/>
      <c r="F16" s="113" t="s">
        <v>143</v>
      </c>
      <c r="G16" s="108" t="s">
        <v>144</v>
      </c>
      <c r="H16" s="109" t="s">
        <v>22</v>
      </c>
      <c r="I16" s="109" t="s">
        <v>23</v>
      </c>
      <c r="J16" s="109" t="s">
        <v>1</v>
      </c>
      <c r="K16" s="2"/>
      <c r="L16" s="2"/>
      <c r="M16" s="2"/>
      <c r="N16" s="2"/>
      <c r="O16" s="2"/>
      <c r="P16" s="2"/>
      <c r="Q16" s="2"/>
    </row>
    <row r="17" spans="1:17" ht="18.75" customHeight="1" x14ac:dyDescent="0.25">
      <c r="A17" s="40" t="s">
        <v>2</v>
      </c>
      <c r="B17" s="141">
        <f t="shared" ref="B17:B18" si="0">SUM(C17:D17)</f>
        <v>14723</v>
      </c>
      <c r="C17" s="142">
        <v>12468</v>
      </c>
      <c r="D17" s="142">
        <v>2255</v>
      </c>
      <c r="E17" s="105"/>
      <c r="F17" s="125" t="s">
        <v>122</v>
      </c>
      <c r="G17" s="13">
        <v>241</v>
      </c>
      <c r="H17" s="12">
        <v>49159</v>
      </c>
      <c r="I17" s="12">
        <v>9963</v>
      </c>
      <c r="J17" s="13">
        <f>I17+H17</f>
        <v>59122</v>
      </c>
      <c r="K17" s="28"/>
      <c r="L17" s="28"/>
      <c r="M17" s="28"/>
      <c r="N17" s="28"/>
      <c r="O17" s="28"/>
      <c r="P17" s="28"/>
      <c r="Q17" s="28"/>
    </row>
    <row r="18" spans="1:17" ht="18.75" customHeight="1" x14ac:dyDescent="0.25">
      <c r="A18" s="40" t="s">
        <v>3</v>
      </c>
      <c r="B18" s="141">
        <f t="shared" si="0"/>
        <v>13616</v>
      </c>
      <c r="C18" s="142">
        <v>11388</v>
      </c>
      <c r="D18" s="142">
        <v>2228</v>
      </c>
      <c r="E18" s="121"/>
      <c r="F18" s="126" t="s">
        <v>121</v>
      </c>
      <c r="G18" s="122">
        <v>5</v>
      </c>
      <c r="H18" s="123">
        <v>4582</v>
      </c>
      <c r="I18" s="123">
        <v>1084</v>
      </c>
      <c r="J18" s="122">
        <f>I18+H18</f>
        <v>5666</v>
      </c>
      <c r="K18" s="124"/>
      <c r="L18" s="124"/>
      <c r="M18" s="124"/>
      <c r="N18" s="124"/>
      <c r="O18" s="124"/>
      <c r="P18" s="124"/>
      <c r="Q18" s="124"/>
    </row>
    <row r="19" spans="1:17" ht="18.75" customHeight="1" x14ac:dyDescent="0.25">
      <c r="A19" s="40" t="s">
        <v>4</v>
      </c>
      <c r="B19" s="141">
        <f t="shared" ref="B19:B28" si="1">SUM(C19:D19)</f>
        <v>14691</v>
      </c>
      <c r="C19" s="142">
        <v>12282</v>
      </c>
      <c r="D19" s="142">
        <v>2409</v>
      </c>
      <c r="E19" s="105"/>
      <c r="F19" s="128" t="s">
        <v>120</v>
      </c>
      <c r="G19" s="13">
        <v>186</v>
      </c>
      <c r="H19" s="12">
        <v>77015</v>
      </c>
      <c r="I19" s="12">
        <v>14530</v>
      </c>
      <c r="J19" s="13">
        <f>I19+H19</f>
        <v>91545</v>
      </c>
      <c r="K19" s="28"/>
      <c r="L19" s="28"/>
      <c r="M19" s="28"/>
      <c r="N19" s="28"/>
      <c r="O19" s="28"/>
      <c r="P19" s="28"/>
      <c r="Q19" s="28"/>
    </row>
    <row r="20" spans="1:17" ht="18.75" customHeight="1" x14ac:dyDescent="0.25">
      <c r="A20" s="40" t="s">
        <v>5</v>
      </c>
      <c r="B20" s="141">
        <f t="shared" si="1"/>
        <v>14546</v>
      </c>
      <c r="C20" s="142">
        <v>12221</v>
      </c>
      <c r="D20" s="142">
        <v>2325</v>
      </c>
      <c r="E20" s="105"/>
      <c r="F20" s="129" t="s">
        <v>119</v>
      </c>
      <c r="G20" s="55">
        <v>1</v>
      </c>
      <c r="H20" s="39">
        <v>680</v>
      </c>
      <c r="I20" s="39">
        <v>143</v>
      </c>
      <c r="J20" s="55">
        <f>I20+H20</f>
        <v>823</v>
      </c>
      <c r="K20" s="28"/>
      <c r="L20" s="28"/>
      <c r="M20" s="28"/>
      <c r="N20" s="28"/>
      <c r="O20" s="28"/>
      <c r="P20" s="28"/>
      <c r="Q20" s="28"/>
    </row>
    <row r="21" spans="1:17" ht="18.75" customHeight="1" x14ac:dyDescent="0.25">
      <c r="A21" s="40" t="s">
        <v>6</v>
      </c>
      <c r="B21" s="141">
        <f t="shared" si="1"/>
        <v>14156</v>
      </c>
      <c r="C21" s="142">
        <v>11969</v>
      </c>
      <c r="D21" s="142">
        <v>2187</v>
      </c>
      <c r="E21" s="105"/>
      <c r="F21" s="112" t="s">
        <v>1</v>
      </c>
      <c r="G21" s="37">
        <f>SUM(G17:G20)</f>
        <v>433</v>
      </c>
      <c r="H21" s="37">
        <f t="shared" ref="H21:J21" si="2">SUM(H17:H20)</f>
        <v>131436</v>
      </c>
      <c r="I21" s="37">
        <f t="shared" si="2"/>
        <v>25720</v>
      </c>
      <c r="J21" s="37">
        <f t="shared" si="2"/>
        <v>157156</v>
      </c>
      <c r="K21" s="28"/>
      <c r="L21" s="28"/>
      <c r="M21" s="28"/>
      <c r="N21" s="28"/>
      <c r="O21" s="28"/>
      <c r="P21" s="28"/>
      <c r="Q21" s="28"/>
    </row>
    <row r="22" spans="1:17" ht="18.75" customHeight="1" x14ac:dyDescent="0.25">
      <c r="A22" s="40" t="s">
        <v>7</v>
      </c>
      <c r="B22" s="141">
        <f t="shared" si="1"/>
        <v>14401</v>
      </c>
      <c r="C22" s="142">
        <v>12054</v>
      </c>
      <c r="D22" s="142">
        <v>2347</v>
      </c>
      <c r="E22" s="105"/>
      <c r="F22" s="127"/>
      <c r="G22" s="127"/>
      <c r="K22" s="28"/>
      <c r="L22" s="28"/>
      <c r="M22" s="28"/>
      <c r="N22" s="28"/>
      <c r="O22" s="28"/>
      <c r="P22" s="28"/>
      <c r="Q22" s="28"/>
    </row>
    <row r="23" spans="1:17" ht="18.75" customHeight="1" x14ac:dyDescent="0.25">
      <c r="A23" s="40" t="s">
        <v>8</v>
      </c>
      <c r="B23" s="141">
        <f t="shared" si="1"/>
        <v>13785</v>
      </c>
      <c r="C23" s="142">
        <v>11386</v>
      </c>
      <c r="D23" s="142">
        <v>2399</v>
      </c>
      <c r="E23" s="105"/>
      <c r="F23" s="127"/>
      <c r="K23" s="28"/>
      <c r="L23" s="28"/>
      <c r="M23" s="28"/>
      <c r="N23" s="28"/>
      <c r="O23" s="28"/>
      <c r="P23" s="28"/>
      <c r="Q23" s="28"/>
    </row>
    <row r="24" spans="1:17" ht="18.75" customHeight="1" x14ac:dyDescent="0.25">
      <c r="A24" s="40" t="s">
        <v>9</v>
      </c>
      <c r="B24" s="141">
        <f t="shared" si="1"/>
        <v>13818</v>
      </c>
      <c r="C24" s="142">
        <v>11489</v>
      </c>
      <c r="D24" s="142">
        <v>2329</v>
      </c>
      <c r="E24" s="105"/>
      <c r="F24" s="127"/>
      <c r="K24" s="28"/>
      <c r="L24" s="28"/>
      <c r="M24" s="28"/>
      <c r="N24" s="28"/>
      <c r="O24" s="28"/>
      <c r="P24" s="28"/>
      <c r="Q24" s="28"/>
    </row>
    <row r="25" spans="1:17" ht="18.75" customHeight="1" x14ac:dyDescent="0.25">
      <c r="A25" s="40" t="s">
        <v>130</v>
      </c>
      <c r="B25" s="141">
        <f t="shared" si="1"/>
        <v>14755</v>
      </c>
      <c r="C25" s="142">
        <v>12281</v>
      </c>
      <c r="D25" s="142">
        <v>2474</v>
      </c>
      <c r="E25" s="105"/>
      <c r="K25" s="28"/>
      <c r="L25" s="28"/>
      <c r="M25" s="28"/>
      <c r="N25" s="28"/>
      <c r="O25" s="28"/>
      <c r="P25" s="28"/>
      <c r="Q25" s="28"/>
    </row>
    <row r="26" spans="1:17" ht="18.75" customHeight="1" x14ac:dyDescent="0.25">
      <c r="A26" s="40" t="s">
        <v>11</v>
      </c>
      <c r="B26" s="141">
        <f t="shared" si="1"/>
        <v>14529</v>
      </c>
      <c r="C26" s="142">
        <v>12048</v>
      </c>
      <c r="D26" s="142">
        <v>2481</v>
      </c>
      <c r="E26" s="105"/>
      <c r="K26" s="28"/>
      <c r="L26" s="28"/>
      <c r="M26" s="28"/>
      <c r="N26" s="28"/>
      <c r="O26" s="28"/>
      <c r="P26" s="28"/>
      <c r="Q26" s="28"/>
    </row>
    <row r="27" spans="1:17" ht="18.75" customHeight="1" x14ac:dyDescent="0.25">
      <c r="A27" s="40" t="s">
        <v>12</v>
      </c>
      <c r="B27" s="141">
        <f t="shared" si="1"/>
        <v>14136</v>
      </c>
      <c r="C27" s="142">
        <v>11850</v>
      </c>
      <c r="D27" s="142">
        <v>2286</v>
      </c>
      <c r="E27" s="105"/>
      <c r="K27" s="28"/>
      <c r="L27" s="28"/>
      <c r="M27" s="28"/>
      <c r="N27" s="28"/>
      <c r="O27" s="28"/>
      <c r="P27" s="28"/>
      <c r="Q27" s="28"/>
    </row>
    <row r="28" spans="1:17" ht="18.75" hidden="1" customHeight="1" x14ac:dyDescent="0.25">
      <c r="A28" s="40" t="s">
        <v>13</v>
      </c>
      <c r="B28" s="141">
        <f t="shared" si="1"/>
        <v>0</v>
      </c>
      <c r="C28" s="142"/>
      <c r="D28" s="142"/>
      <c r="E28" s="105"/>
      <c r="K28" s="28"/>
      <c r="L28" s="28"/>
      <c r="M28" s="28"/>
      <c r="N28" s="28"/>
      <c r="O28" s="28"/>
      <c r="P28" s="28"/>
      <c r="Q28" s="28"/>
    </row>
    <row r="29" spans="1:17" ht="18.75" customHeight="1" x14ac:dyDescent="0.25">
      <c r="A29" s="112" t="s">
        <v>1</v>
      </c>
      <c r="B29" s="37">
        <f>SUM(B17:B28)</f>
        <v>157156</v>
      </c>
      <c r="C29" s="37">
        <f t="shared" ref="C29:D29" si="3">SUM(C17:C28)</f>
        <v>131436</v>
      </c>
      <c r="D29" s="37">
        <f t="shared" si="3"/>
        <v>25720</v>
      </c>
      <c r="E29" s="105"/>
      <c r="K29" s="28"/>
      <c r="L29" s="28"/>
      <c r="M29" s="28"/>
      <c r="N29" s="28"/>
      <c r="O29" s="28"/>
      <c r="P29" s="28"/>
      <c r="Q29" s="28"/>
    </row>
    <row r="30" spans="1:17" ht="18.75" customHeight="1" x14ac:dyDescent="0.25">
      <c r="A30" s="107" t="s">
        <v>21</v>
      </c>
      <c r="B30" s="114">
        <f>B29/$B29</f>
        <v>1</v>
      </c>
      <c r="C30" s="115">
        <f>C29/$B29</f>
        <v>0.83634096057420648</v>
      </c>
      <c r="D30" s="115">
        <f>D29/$B29</f>
        <v>0.16365903942579349</v>
      </c>
      <c r="E30" s="105"/>
      <c r="K30" s="28"/>
      <c r="L30" s="28"/>
      <c r="M30" s="28"/>
      <c r="N30" s="28"/>
      <c r="O30" s="28"/>
      <c r="P30" s="28"/>
      <c r="Q30" s="28"/>
    </row>
    <row r="31" spans="1:17" ht="18.75" customHeight="1" x14ac:dyDescent="0.25">
      <c r="E31" s="105"/>
      <c r="K31" s="28"/>
      <c r="L31" s="28"/>
      <c r="M31" s="28"/>
      <c r="N31" s="28"/>
      <c r="O31" s="28"/>
      <c r="P31" s="28"/>
      <c r="Q31" s="28"/>
    </row>
    <row r="32" spans="1:17" x14ac:dyDescent="0.25">
      <c r="E32" s="105"/>
      <c r="K32" s="28"/>
      <c r="L32" s="28"/>
      <c r="M32" s="28"/>
      <c r="N32" s="28"/>
      <c r="O32" s="28"/>
      <c r="P32" s="28"/>
      <c r="Q32" s="28"/>
    </row>
    <row r="33" spans="1:17" x14ac:dyDescent="0.25">
      <c r="E33" s="2"/>
      <c r="F33" s="1"/>
      <c r="G33" s="1"/>
      <c r="H33" s="1"/>
      <c r="I33" s="1"/>
      <c r="J33" s="1"/>
      <c r="K33" s="2"/>
      <c r="L33" s="2"/>
      <c r="M33" s="2"/>
      <c r="N33" s="2"/>
      <c r="O33" s="2"/>
      <c r="P33" s="2"/>
      <c r="Q33" s="2"/>
    </row>
    <row r="34" spans="1:17" ht="13.5" customHeight="1" x14ac:dyDescent="0.25">
      <c r="A34" s="60"/>
      <c r="B34" s="59"/>
      <c r="C34" s="59"/>
      <c r="D34" s="59"/>
      <c r="E34" s="7"/>
      <c r="F34" s="2"/>
      <c r="G34" s="2"/>
      <c r="H34" s="2"/>
      <c r="I34" s="171"/>
      <c r="J34" s="171"/>
      <c r="K34" s="171"/>
      <c r="L34" s="171"/>
      <c r="M34" s="171"/>
      <c r="N34" s="171"/>
      <c r="O34" s="171"/>
      <c r="P34" s="171"/>
      <c r="Q34" s="171"/>
    </row>
    <row r="35" spans="1:17" ht="16.5" thickBot="1" x14ac:dyDescent="0.3">
      <c r="A35" s="6" t="s">
        <v>48</v>
      </c>
      <c r="B35" s="27"/>
      <c r="C35" s="27"/>
      <c r="D35" s="27"/>
      <c r="E35" s="27"/>
      <c r="F35" s="27"/>
      <c r="G35" s="6"/>
      <c r="H35" s="43"/>
      <c r="I35" s="172"/>
      <c r="J35" s="172"/>
      <c r="K35" s="172"/>
      <c r="L35" s="172"/>
      <c r="M35" s="172"/>
      <c r="N35" s="172"/>
      <c r="O35" s="172"/>
      <c r="P35" s="172"/>
      <c r="Q35" s="172"/>
    </row>
    <row r="36" spans="1:17" ht="13.5" customHeight="1" x14ac:dyDescent="0.25">
      <c r="A36" s="58"/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143" t="s">
        <v>32</v>
      </c>
      <c r="O36" s="144">
        <f>C71+D71</f>
        <v>31073</v>
      </c>
      <c r="P36" s="145">
        <f>O36/O$40</f>
        <v>0.19772073608389115</v>
      </c>
      <c r="Q36" s="2"/>
    </row>
    <row r="37" spans="1:17" ht="39.75" customHeight="1" x14ac:dyDescent="0.25">
      <c r="A37" s="112" t="s">
        <v>0</v>
      </c>
      <c r="B37" s="109" t="s">
        <v>1</v>
      </c>
      <c r="C37" s="57" t="s">
        <v>47</v>
      </c>
      <c r="D37" s="57" t="s">
        <v>46</v>
      </c>
      <c r="E37" s="57" t="s">
        <v>45</v>
      </c>
      <c r="F37" s="57" t="s">
        <v>44</v>
      </c>
      <c r="G37" s="57" t="s">
        <v>43</v>
      </c>
      <c r="H37" s="56"/>
      <c r="I37" s="166" t="s">
        <v>118</v>
      </c>
      <c r="J37" s="166"/>
      <c r="K37" s="109" t="s">
        <v>117</v>
      </c>
      <c r="L37" s="109" t="s">
        <v>21</v>
      </c>
      <c r="M37" s="53"/>
      <c r="N37" s="143" t="s">
        <v>31</v>
      </c>
      <c r="O37" s="144">
        <f>E71</f>
        <v>28645</v>
      </c>
      <c r="P37" s="146">
        <f>O37/O$40</f>
        <v>0.18227111914276262</v>
      </c>
      <c r="Q37" s="2"/>
    </row>
    <row r="38" spans="1:17" ht="24" customHeight="1" x14ac:dyDescent="0.25">
      <c r="A38" s="40" t="s">
        <v>2</v>
      </c>
      <c r="B38" s="141">
        <f t="shared" ref="B38" si="4">SUM(C38:G38)</f>
        <v>14723</v>
      </c>
      <c r="C38" s="142">
        <v>10285</v>
      </c>
      <c r="D38" s="142">
        <v>1866</v>
      </c>
      <c r="E38" s="142">
        <v>1664</v>
      </c>
      <c r="F38" s="142">
        <v>873</v>
      </c>
      <c r="G38" s="142">
        <v>35</v>
      </c>
      <c r="H38" s="49"/>
      <c r="I38" s="4" t="s">
        <v>50</v>
      </c>
      <c r="J38" s="42"/>
      <c r="K38" s="13">
        <v>26326</v>
      </c>
      <c r="L38" s="140">
        <f>K38/$K$40</f>
        <v>0.16751508055689887</v>
      </c>
      <c r="M38" s="53"/>
      <c r="N38" s="143" t="s">
        <v>30</v>
      </c>
      <c r="O38" s="144">
        <f>F71+G71+H71+I71</f>
        <v>87331</v>
      </c>
      <c r="P38" s="146">
        <f>O38/O$40</f>
        <v>0.55569625085901908</v>
      </c>
      <c r="Q38" s="28"/>
    </row>
    <row r="39" spans="1:17" ht="24.6" customHeight="1" x14ac:dyDescent="0.25">
      <c r="A39" s="40" t="s">
        <v>3</v>
      </c>
      <c r="B39" s="141">
        <f t="shared" ref="B39:B49" si="5">SUM(C39:G39)</f>
        <v>13616</v>
      </c>
      <c r="C39" s="142">
        <v>9515</v>
      </c>
      <c r="D39" s="142">
        <v>1659</v>
      </c>
      <c r="E39" s="142">
        <v>1561</v>
      </c>
      <c r="F39" s="142">
        <v>852</v>
      </c>
      <c r="G39" s="142">
        <v>29</v>
      </c>
      <c r="H39" s="54"/>
      <c r="I39" s="133" t="s">
        <v>51</v>
      </c>
      <c r="J39" s="133"/>
      <c r="K39" s="55">
        <v>130830</v>
      </c>
      <c r="L39" s="148">
        <f>K39/$K$40</f>
        <v>0.8324849194431011</v>
      </c>
      <c r="M39" s="53"/>
      <c r="N39" s="143" t="s">
        <v>29</v>
      </c>
      <c r="O39" s="144">
        <f>J71</f>
        <v>10107</v>
      </c>
      <c r="P39" s="146">
        <f>O39/O$40</f>
        <v>6.4311893914327165E-2</v>
      </c>
      <c r="Q39" s="28"/>
    </row>
    <row r="40" spans="1:17" ht="24.6" customHeight="1" x14ac:dyDescent="0.25">
      <c r="A40" s="40" t="s">
        <v>4</v>
      </c>
      <c r="B40" s="141">
        <f t="shared" si="5"/>
        <v>14691</v>
      </c>
      <c r="C40" s="142">
        <v>10172</v>
      </c>
      <c r="D40" s="142">
        <v>1722</v>
      </c>
      <c r="E40" s="142">
        <v>1765</v>
      </c>
      <c r="F40" s="142">
        <v>1005</v>
      </c>
      <c r="G40" s="142">
        <v>27</v>
      </c>
      <c r="H40" s="54"/>
      <c r="I40" s="112" t="s">
        <v>1</v>
      </c>
      <c r="J40" s="112"/>
      <c r="K40" s="37">
        <f>K38+K39</f>
        <v>157156</v>
      </c>
      <c r="L40" s="104">
        <f>L38+L39</f>
        <v>1</v>
      </c>
      <c r="M40" s="53"/>
      <c r="N40" s="147" t="s">
        <v>1</v>
      </c>
      <c r="O40" s="144">
        <f>SUM(O36:O39)</f>
        <v>157156</v>
      </c>
      <c r="P40" s="145">
        <f>O40/O$40</f>
        <v>1</v>
      </c>
      <c r="Q40" s="28"/>
    </row>
    <row r="41" spans="1:17" ht="24.6" customHeight="1" x14ac:dyDescent="0.25">
      <c r="A41" s="40" t="s">
        <v>5</v>
      </c>
      <c r="B41" s="141">
        <f t="shared" si="5"/>
        <v>14546</v>
      </c>
      <c r="C41" s="142">
        <v>10098</v>
      </c>
      <c r="D41" s="142">
        <v>1716</v>
      </c>
      <c r="E41" s="142">
        <v>1731</v>
      </c>
      <c r="F41" s="142">
        <v>975</v>
      </c>
      <c r="G41" s="142">
        <v>26</v>
      </c>
      <c r="H41" s="54"/>
      <c r="I41" s="28"/>
      <c r="L41" s="28"/>
      <c r="M41" s="53"/>
      <c r="Q41" s="28"/>
    </row>
    <row r="42" spans="1:17" ht="24.6" customHeight="1" x14ac:dyDescent="0.25">
      <c r="A42" s="40" t="s">
        <v>6</v>
      </c>
      <c r="B42" s="141">
        <f t="shared" si="5"/>
        <v>14156</v>
      </c>
      <c r="C42" s="142">
        <v>9787</v>
      </c>
      <c r="D42" s="142">
        <v>1740</v>
      </c>
      <c r="E42" s="142">
        <v>1554</v>
      </c>
      <c r="F42" s="142">
        <v>1041</v>
      </c>
      <c r="G42" s="142">
        <v>34</v>
      </c>
      <c r="H42" s="54"/>
      <c r="I42" s="28"/>
      <c r="L42" s="28"/>
      <c r="M42" s="53"/>
      <c r="Q42" s="28"/>
    </row>
    <row r="43" spans="1:17" ht="24.6" customHeight="1" x14ac:dyDescent="0.25">
      <c r="A43" s="40" t="s">
        <v>7</v>
      </c>
      <c r="B43" s="141">
        <f t="shared" si="5"/>
        <v>14401</v>
      </c>
      <c r="C43" s="142">
        <v>9954</v>
      </c>
      <c r="D43" s="142">
        <v>1735</v>
      </c>
      <c r="E43" s="142">
        <v>1596</v>
      </c>
      <c r="F43" s="142">
        <v>1075</v>
      </c>
      <c r="G43" s="142">
        <v>41</v>
      </c>
      <c r="H43" s="54"/>
      <c r="I43" s="28"/>
      <c r="L43" s="28"/>
      <c r="M43" s="53"/>
      <c r="N43" s="36"/>
      <c r="O43" s="33"/>
      <c r="P43" s="135"/>
      <c r="Q43" s="28"/>
    </row>
    <row r="44" spans="1:17" ht="24.6" customHeight="1" x14ac:dyDescent="0.25">
      <c r="A44" s="40" t="s">
        <v>8</v>
      </c>
      <c r="B44" s="141">
        <f t="shared" si="5"/>
        <v>13785</v>
      </c>
      <c r="C44" s="142">
        <v>9618</v>
      </c>
      <c r="D44" s="142">
        <v>1675</v>
      </c>
      <c r="E44" s="142">
        <v>1553</v>
      </c>
      <c r="F44" s="142">
        <v>916</v>
      </c>
      <c r="G44" s="142">
        <v>23</v>
      </c>
      <c r="H44" s="54"/>
      <c r="I44" s="28"/>
      <c r="L44" s="28"/>
      <c r="M44" s="53"/>
      <c r="Q44" s="28"/>
    </row>
    <row r="45" spans="1:17" ht="24.6" customHeight="1" x14ac:dyDescent="0.25">
      <c r="A45" s="40" t="s">
        <v>9</v>
      </c>
      <c r="B45" s="141">
        <f t="shared" si="5"/>
        <v>13818</v>
      </c>
      <c r="C45" s="142">
        <v>9641</v>
      </c>
      <c r="D45" s="142">
        <v>1682</v>
      </c>
      <c r="E45" s="142">
        <v>1531</v>
      </c>
      <c r="F45" s="142">
        <v>936</v>
      </c>
      <c r="G45" s="142">
        <v>28</v>
      </c>
      <c r="H45" s="54"/>
      <c r="L45" s="28"/>
      <c r="M45" s="53"/>
      <c r="Q45" s="28"/>
    </row>
    <row r="46" spans="1:17" ht="24.6" customHeight="1" x14ac:dyDescent="0.25">
      <c r="A46" s="40" t="s">
        <v>130</v>
      </c>
      <c r="B46" s="141">
        <f t="shared" si="5"/>
        <v>14755</v>
      </c>
      <c r="C46" s="142">
        <v>10275</v>
      </c>
      <c r="D46" s="142">
        <v>1803</v>
      </c>
      <c r="E46" s="142">
        <v>1623</v>
      </c>
      <c r="F46" s="142">
        <v>1031</v>
      </c>
      <c r="G46" s="142">
        <v>23</v>
      </c>
      <c r="H46" s="54"/>
      <c r="L46" s="28"/>
      <c r="M46" s="53"/>
      <c r="Q46" s="28"/>
    </row>
    <row r="47" spans="1:17" ht="24.6" customHeight="1" x14ac:dyDescent="0.25">
      <c r="A47" s="40" t="s">
        <v>11</v>
      </c>
      <c r="B47" s="141">
        <f t="shared" si="5"/>
        <v>14529</v>
      </c>
      <c r="C47" s="142">
        <v>10018</v>
      </c>
      <c r="D47" s="142">
        <v>1775</v>
      </c>
      <c r="E47" s="142">
        <v>1611</v>
      </c>
      <c r="F47" s="142">
        <v>1089</v>
      </c>
      <c r="G47" s="142">
        <v>36</v>
      </c>
      <c r="H47" s="54"/>
      <c r="L47" s="28"/>
      <c r="M47" s="53"/>
      <c r="N47" s="52"/>
      <c r="O47" s="8"/>
      <c r="P47" s="28"/>
      <c r="Q47" s="28"/>
    </row>
    <row r="48" spans="1:17" ht="24.6" customHeight="1" x14ac:dyDescent="0.25">
      <c r="A48" s="40" t="s">
        <v>12</v>
      </c>
      <c r="B48" s="141">
        <f t="shared" si="5"/>
        <v>14136</v>
      </c>
      <c r="C48" s="142">
        <v>9820</v>
      </c>
      <c r="D48" s="142">
        <v>1751</v>
      </c>
      <c r="E48" s="142">
        <v>1567</v>
      </c>
      <c r="F48" s="142">
        <v>948</v>
      </c>
      <c r="G48" s="142">
        <v>50</v>
      </c>
      <c r="H48" s="54"/>
      <c r="L48" s="28"/>
      <c r="M48" s="53"/>
      <c r="N48" s="52"/>
      <c r="O48" s="8"/>
      <c r="P48" s="28"/>
      <c r="Q48" s="28"/>
    </row>
    <row r="49" spans="1:17" ht="24.6" hidden="1" customHeight="1" x14ac:dyDescent="0.25">
      <c r="A49" s="40" t="s">
        <v>13</v>
      </c>
      <c r="B49" s="141">
        <f t="shared" si="5"/>
        <v>0</v>
      </c>
      <c r="C49" s="142"/>
      <c r="D49" s="142"/>
      <c r="E49" s="142"/>
      <c r="F49" s="142"/>
      <c r="G49" s="142"/>
      <c r="H49" s="54"/>
      <c r="L49" s="28"/>
      <c r="M49" s="53"/>
      <c r="N49" s="52"/>
      <c r="O49" s="8"/>
      <c r="P49" s="28"/>
      <c r="Q49" s="28"/>
    </row>
    <row r="50" spans="1:17" ht="24.6" customHeight="1" x14ac:dyDescent="0.25">
      <c r="A50" s="112" t="s">
        <v>1</v>
      </c>
      <c r="B50" s="37">
        <f>SUM(B38:B49)</f>
        <v>157156</v>
      </c>
      <c r="C50" s="37">
        <f t="shared" ref="C50:G50" si="6">SUM(C38:C49)</f>
        <v>109183</v>
      </c>
      <c r="D50" s="37">
        <f t="shared" si="6"/>
        <v>19124</v>
      </c>
      <c r="E50" s="37">
        <f t="shared" si="6"/>
        <v>17756</v>
      </c>
      <c r="F50" s="37">
        <f t="shared" si="6"/>
        <v>10741</v>
      </c>
      <c r="G50" s="37">
        <f t="shared" si="6"/>
        <v>352</v>
      </c>
      <c r="H50" s="54"/>
      <c r="M50" s="53"/>
      <c r="N50" s="52"/>
      <c r="O50" s="8"/>
      <c r="P50" s="28"/>
      <c r="Q50" s="28"/>
    </row>
    <row r="51" spans="1:17" ht="15.75" thickBot="1" x14ac:dyDescent="0.3">
      <c r="A51" s="51" t="s">
        <v>21</v>
      </c>
      <c r="B51" s="50">
        <f t="shared" ref="B51:G51" si="7">B50/$B50</f>
        <v>1</v>
      </c>
      <c r="C51" s="50">
        <f t="shared" si="7"/>
        <v>0.69474280332917615</v>
      </c>
      <c r="D51" s="50">
        <f t="shared" si="7"/>
        <v>0.12168800427600601</v>
      </c>
      <c r="E51" s="50">
        <f t="shared" si="7"/>
        <v>0.11298327776222353</v>
      </c>
      <c r="F51" s="50">
        <f t="shared" si="7"/>
        <v>6.8346101962381334E-2</v>
      </c>
      <c r="G51" s="50">
        <f t="shared" si="7"/>
        <v>2.2398126702130369E-3</v>
      </c>
      <c r="H51" s="49"/>
      <c r="J51" s="137"/>
      <c r="K51" s="137"/>
      <c r="M51" s="48"/>
      <c r="N51" s="45"/>
      <c r="O51" s="45"/>
      <c r="P51" s="28"/>
      <c r="Q51" s="28"/>
    </row>
    <row r="52" spans="1:17" x14ac:dyDescent="0.25">
      <c r="H52" s="49"/>
      <c r="J52" s="137"/>
      <c r="K52" s="137"/>
      <c r="M52" s="48"/>
      <c r="N52" s="45"/>
      <c r="O52" s="45"/>
      <c r="P52" s="28"/>
      <c r="Q52" s="28"/>
    </row>
    <row r="53" spans="1:17" x14ac:dyDescent="0.25">
      <c r="H53" s="49"/>
      <c r="I53" s="1"/>
      <c r="J53" s="1"/>
      <c r="K53" s="1"/>
      <c r="L53" s="1"/>
      <c r="M53" s="2"/>
      <c r="N53" s="2"/>
      <c r="O53" s="2"/>
      <c r="P53" s="45"/>
      <c r="Q53" s="2"/>
    </row>
    <row r="54" spans="1:17" ht="27" customHeight="1" x14ac:dyDescent="0.25">
      <c r="A54" s="48"/>
      <c r="B54" s="47"/>
      <c r="C54" s="47"/>
      <c r="D54" s="47"/>
      <c r="E54" s="47"/>
      <c r="F54" s="2"/>
      <c r="G54" s="46"/>
      <c r="H54" s="46"/>
      <c r="I54" s="2"/>
      <c r="J54" s="2"/>
      <c r="K54" s="2"/>
      <c r="L54" s="2"/>
      <c r="M54" s="2"/>
      <c r="N54" s="2"/>
      <c r="O54" s="2"/>
      <c r="P54" s="45"/>
      <c r="Q54" s="2"/>
    </row>
    <row r="55" spans="1:17" x14ac:dyDescent="0.25">
      <c r="A55" s="48"/>
      <c r="B55" s="47"/>
      <c r="C55" s="47"/>
      <c r="D55" s="47"/>
      <c r="E55" s="47"/>
      <c r="F55" s="2"/>
      <c r="G55" s="46"/>
      <c r="H55" s="46"/>
      <c r="I55" s="2"/>
      <c r="J55" s="2"/>
      <c r="K55" s="2"/>
      <c r="L55" s="2"/>
      <c r="M55" s="2"/>
      <c r="N55" s="2"/>
      <c r="O55" s="2"/>
      <c r="P55" s="45"/>
      <c r="Q55" s="2"/>
    </row>
    <row r="56" spans="1:17" ht="16.5" thickBot="1" x14ac:dyDescent="0.3">
      <c r="A56" s="17" t="s">
        <v>42</v>
      </c>
      <c r="B56" s="17"/>
      <c r="C56" s="17"/>
      <c r="D56" s="17"/>
      <c r="E56" s="17"/>
      <c r="F56" s="17"/>
      <c r="G56" s="17"/>
      <c r="H56" s="17"/>
      <c r="I56" s="17"/>
      <c r="J56" s="17"/>
      <c r="K56" s="44"/>
      <c r="L56" s="44"/>
      <c r="M56" s="44"/>
      <c r="N56" s="44"/>
      <c r="O56" s="44"/>
      <c r="P56" s="44"/>
      <c r="Q56" s="43"/>
    </row>
    <row r="57" spans="1:17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</row>
    <row r="58" spans="1:17" ht="30" x14ac:dyDescent="0.25">
      <c r="A58" s="16" t="s">
        <v>41</v>
      </c>
      <c r="B58" s="109" t="s">
        <v>1</v>
      </c>
      <c r="C58" s="108" t="s">
        <v>40</v>
      </c>
      <c r="D58" s="108" t="s">
        <v>39</v>
      </c>
      <c r="E58" s="108" t="s">
        <v>38</v>
      </c>
      <c r="F58" s="108" t="s">
        <v>37</v>
      </c>
      <c r="G58" s="108" t="s">
        <v>36</v>
      </c>
      <c r="H58" s="108" t="s">
        <v>35</v>
      </c>
      <c r="I58" s="108" t="s">
        <v>34</v>
      </c>
      <c r="J58" s="108" t="s">
        <v>33</v>
      </c>
      <c r="K58" s="2"/>
      <c r="L58" s="2"/>
      <c r="P58" s="29"/>
      <c r="Q58" s="2"/>
    </row>
    <row r="59" spans="1:17" x14ac:dyDescent="0.25">
      <c r="A59" s="40" t="s">
        <v>2</v>
      </c>
      <c r="B59" s="55">
        <f t="shared" ref="B59" si="8">SUM(C59:J59)</f>
        <v>14723</v>
      </c>
      <c r="C59" s="39">
        <v>859</v>
      </c>
      <c r="D59" s="39">
        <v>1854</v>
      </c>
      <c r="E59" s="39">
        <v>2353</v>
      </c>
      <c r="F59" s="39">
        <v>1983</v>
      </c>
      <c r="G59" s="39">
        <v>2921</v>
      </c>
      <c r="H59" s="39">
        <v>2342</v>
      </c>
      <c r="I59" s="39">
        <v>1394</v>
      </c>
      <c r="J59" s="39">
        <v>1017</v>
      </c>
      <c r="K59" s="41"/>
      <c r="L59" s="41"/>
      <c r="P59" s="35"/>
      <c r="Q59" s="28"/>
    </row>
    <row r="60" spans="1:17" ht="19.5" customHeight="1" x14ac:dyDescent="0.25">
      <c r="A60" s="40" t="s">
        <v>3</v>
      </c>
      <c r="B60" s="55">
        <f t="shared" ref="B60" si="9">SUM(C60:J60)</f>
        <v>13616</v>
      </c>
      <c r="C60" s="39">
        <v>916</v>
      </c>
      <c r="D60" s="39">
        <v>1771</v>
      </c>
      <c r="E60" s="39">
        <v>2293</v>
      </c>
      <c r="F60" s="39">
        <v>1827</v>
      </c>
      <c r="G60" s="39">
        <v>2651</v>
      </c>
      <c r="H60" s="39">
        <v>2019</v>
      </c>
      <c r="I60" s="39">
        <v>1251</v>
      </c>
      <c r="J60" s="39">
        <v>888</v>
      </c>
      <c r="K60" s="41"/>
      <c r="L60" s="41"/>
      <c r="P60" s="35"/>
      <c r="Q60" s="28"/>
    </row>
    <row r="61" spans="1:17" ht="19.5" customHeight="1" x14ac:dyDescent="0.25">
      <c r="A61" s="40" t="s">
        <v>4</v>
      </c>
      <c r="B61" s="55">
        <f t="shared" ref="B61:B62" si="10">SUM(C61:J61)</f>
        <v>14691</v>
      </c>
      <c r="C61" s="39">
        <v>999</v>
      </c>
      <c r="D61" s="39">
        <v>1872</v>
      </c>
      <c r="E61" s="39">
        <v>2442</v>
      </c>
      <c r="F61" s="39">
        <v>1994</v>
      </c>
      <c r="G61" s="39">
        <v>2835</v>
      </c>
      <c r="H61" s="39">
        <v>2277</v>
      </c>
      <c r="I61" s="39">
        <v>1375</v>
      </c>
      <c r="J61" s="39">
        <v>897</v>
      </c>
      <c r="K61" s="41"/>
      <c r="L61" s="41"/>
      <c r="P61" s="35"/>
      <c r="Q61" s="28"/>
    </row>
    <row r="62" spans="1:17" ht="19.5" customHeight="1" x14ac:dyDescent="0.25">
      <c r="A62" s="40" t="s">
        <v>5</v>
      </c>
      <c r="B62" s="55">
        <f t="shared" si="10"/>
        <v>14546</v>
      </c>
      <c r="C62" s="39">
        <v>987</v>
      </c>
      <c r="D62" s="39">
        <v>1850</v>
      </c>
      <c r="E62" s="39">
        <v>2533</v>
      </c>
      <c r="F62" s="39">
        <v>2008</v>
      </c>
      <c r="G62" s="39">
        <v>2865</v>
      </c>
      <c r="H62" s="39">
        <v>2068</v>
      </c>
      <c r="I62" s="39">
        <v>1273</v>
      </c>
      <c r="J62" s="39">
        <v>962</v>
      </c>
      <c r="K62" s="41"/>
      <c r="L62" s="41"/>
      <c r="P62" s="35"/>
      <c r="Q62" s="28"/>
    </row>
    <row r="63" spans="1:17" ht="19.5" customHeight="1" x14ac:dyDescent="0.25">
      <c r="A63" s="40" t="s">
        <v>6</v>
      </c>
      <c r="B63" s="55">
        <f t="shared" ref="B63" si="11">SUM(C63:J63)</f>
        <v>14156</v>
      </c>
      <c r="C63" s="39">
        <v>934</v>
      </c>
      <c r="D63" s="39">
        <v>1812</v>
      </c>
      <c r="E63" s="39">
        <v>2624</v>
      </c>
      <c r="F63" s="39">
        <v>1865</v>
      </c>
      <c r="G63" s="39">
        <v>2747</v>
      </c>
      <c r="H63" s="39">
        <v>2069</v>
      </c>
      <c r="I63" s="39">
        <v>1246</v>
      </c>
      <c r="J63" s="39">
        <v>859</v>
      </c>
      <c r="K63" s="41"/>
      <c r="L63" s="41"/>
      <c r="P63" s="35"/>
      <c r="Q63" s="28"/>
    </row>
    <row r="64" spans="1:17" ht="19.5" customHeight="1" x14ac:dyDescent="0.25">
      <c r="A64" s="40" t="s">
        <v>7</v>
      </c>
      <c r="B64" s="55">
        <f t="shared" ref="B64" si="12">SUM(C64:J64)</f>
        <v>14401</v>
      </c>
      <c r="C64" s="39">
        <v>944</v>
      </c>
      <c r="D64" s="39">
        <v>1942</v>
      </c>
      <c r="E64" s="39">
        <v>2832</v>
      </c>
      <c r="F64" s="39">
        <v>1793</v>
      </c>
      <c r="G64" s="39">
        <v>2720</v>
      </c>
      <c r="H64" s="39">
        <v>2097</v>
      </c>
      <c r="I64" s="39">
        <v>1204</v>
      </c>
      <c r="J64" s="39">
        <v>869</v>
      </c>
      <c r="K64" s="41"/>
      <c r="L64" s="41"/>
      <c r="M64" s="36"/>
      <c r="N64" s="32"/>
      <c r="O64" s="38"/>
      <c r="P64" s="35"/>
      <c r="Q64" s="28"/>
    </row>
    <row r="65" spans="1:22" ht="19.5" customHeight="1" x14ac:dyDescent="0.25">
      <c r="A65" s="40" t="s">
        <v>8</v>
      </c>
      <c r="B65" s="55">
        <f t="shared" ref="B65" si="13">SUM(C65:J65)</f>
        <v>13785</v>
      </c>
      <c r="C65" s="39">
        <v>1033</v>
      </c>
      <c r="D65" s="39">
        <v>1848</v>
      </c>
      <c r="E65" s="39">
        <v>2544</v>
      </c>
      <c r="F65" s="39">
        <v>1779</v>
      </c>
      <c r="G65" s="39">
        <v>2547</v>
      </c>
      <c r="H65" s="39">
        <v>2006</v>
      </c>
      <c r="I65" s="39">
        <v>1163</v>
      </c>
      <c r="J65" s="39">
        <v>865</v>
      </c>
      <c r="K65" s="41"/>
      <c r="L65" s="41"/>
      <c r="M65" s="36"/>
      <c r="N65" s="32"/>
      <c r="O65" s="38"/>
      <c r="P65" s="35"/>
      <c r="Q65" s="28"/>
    </row>
    <row r="66" spans="1:22" ht="19.5" customHeight="1" x14ac:dyDescent="0.25">
      <c r="A66" s="40" t="s">
        <v>9</v>
      </c>
      <c r="B66" s="55">
        <f t="shared" ref="B66" si="14">SUM(C66:J66)</f>
        <v>13818</v>
      </c>
      <c r="C66" s="39">
        <v>901</v>
      </c>
      <c r="D66" s="39">
        <v>1782</v>
      </c>
      <c r="E66" s="39">
        <v>2599</v>
      </c>
      <c r="F66" s="39">
        <v>1747</v>
      </c>
      <c r="G66" s="39">
        <v>2658</v>
      </c>
      <c r="H66" s="39">
        <v>1960</v>
      </c>
      <c r="I66" s="39">
        <v>1255</v>
      </c>
      <c r="J66" s="39">
        <v>916</v>
      </c>
      <c r="K66" s="28"/>
      <c r="L66" s="28"/>
      <c r="M66" s="36"/>
      <c r="N66" s="32"/>
      <c r="O66" s="38"/>
      <c r="P66" s="35"/>
      <c r="Q66" s="28"/>
    </row>
    <row r="67" spans="1:22" ht="19.5" customHeight="1" x14ac:dyDescent="0.25">
      <c r="A67" s="40" t="s">
        <v>130</v>
      </c>
      <c r="B67" s="55">
        <f t="shared" ref="B67" si="15">SUM(C67:J67)</f>
        <v>14755</v>
      </c>
      <c r="C67" s="39">
        <v>1037</v>
      </c>
      <c r="D67" s="39">
        <v>1953</v>
      </c>
      <c r="E67" s="39">
        <v>2878</v>
      </c>
      <c r="F67" s="39">
        <v>1883</v>
      </c>
      <c r="G67" s="39">
        <v>2722</v>
      </c>
      <c r="H67" s="39">
        <v>2012</v>
      </c>
      <c r="I67" s="39">
        <v>1317</v>
      </c>
      <c r="J67" s="39">
        <v>953</v>
      </c>
      <c r="K67" s="28"/>
      <c r="L67" s="28"/>
      <c r="M67" s="36"/>
      <c r="N67" s="32"/>
      <c r="O67" s="38"/>
      <c r="P67" s="35"/>
      <c r="Q67" s="28"/>
    </row>
    <row r="68" spans="1:22" ht="19.5" customHeight="1" x14ac:dyDescent="0.25">
      <c r="A68" s="40" t="s">
        <v>11</v>
      </c>
      <c r="B68" s="55">
        <f t="shared" ref="B68" si="16">SUM(C68:J68)</f>
        <v>14529</v>
      </c>
      <c r="C68" s="39">
        <v>1030</v>
      </c>
      <c r="D68" s="39">
        <v>1953</v>
      </c>
      <c r="E68" s="39">
        <v>2804</v>
      </c>
      <c r="F68" s="39">
        <v>1862</v>
      </c>
      <c r="G68" s="39">
        <v>2639</v>
      </c>
      <c r="H68" s="39">
        <v>2021</v>
      </c>
      <c r="I68" s="39">
        <v>1254</v>
      </c>
      <c r="J68" s="39">
        <v>966</v>
      </c>
      <c r="K68" s="28"/>
      <c r="L68" s="28"/>
      <c r="M68" s="36"/>
      <c r="N68" s="32"/>
      <c r="O68" s="38"/>
      <c r="P68" s="35"/>
      <c r="Q68" s="28"/>
    </row>
    <row r="69" spans="1:22" ht="19.5" customHeight="1" x14ac:dyDescent="0.25">
      <c r="A69" s="40" t="s">
        <v>12</v>
      </c>
      <c r="B69" s="55">
        <f t="shared" ref="B69" si="17">SUM(C69:J69)</f>
        <v>14136</v>
      </c>
      <c r="C69" s="39">
        <v>903</v>
      </c>
      <c r="D69" s="39">
        <v>1893</v>
      </c>
      <c r="E69" s="39">
        <v>2743</v>
      </c>
      <c r="F69" s="39">
        <v>1832</v>
      </c>
      <c r="G69" s="39">
        <v>2602</v>
      </c>
      <c r="H69" s="39">
        <v>2048</v>
      </c>
      <c r="I69" s="39">
        <v>1200</v>
      </c>
      <c r="J69" s="39">
        <v>915</v>
      </c>
      <c r="K69" s="28"/>
      <c r="L69" s="28"/>
      <c r="M69" s="36"/>
      <c r="N69" s="32"/>
      <c r="O69" s="38"/>
      <c r="P69" s="35"/>
      <c r="Q69" s="28"/>
    </row>
    <row r="70" spans="1:22" ht="19.5" hidden="1" customHeight="1" x14ac:dyDescent="0.25">
      <c r="A70" s="40" t="s">
        <v>13</v>
      </c>
      <c r="B70" s="55">
        <f t="shared" ref="B70" si="18">SUM(C70:J70)</f>
        <v>0</v>
      </c>
      <c r="C70" s="39"/>
      <c r="D70" s="39"/>
      <c r="E70" s="39"/>
      <c r="F70" s="39"/>
      <c r="G70" s="39"/>
      <c r="H70" s="39"/>
      <c r="I70" s="39"/>
      <c r="J70" s="39"/>
      <c r="K70" s="28"/>
      <c r="L70" s="28"/>
      <c r="M70" s="36"/>
      <c r="N70" s="32"/>
      <c r="O70" s="38"/>
      <c r="P70" s="35"/>
      <c r="Q70" s="28"/>
    </row>
    <row r="71" spans="1:22" ht="19.5" customHeight="1" x14ac:dyDescent="0.25">
      <c r="A71" s="112" t="s">
        <v>1</v>
      </c>
      <c r="B71" s="37">
        <f>SUM(B59:B70)</f>
        <v>157156</v>
      </c>
      <c r="C71" s="37">
        <f t="shared" ref="C71:J71" si="19">SUM(C59:C70)</f>
        <v>10543</v>
      </c>
      <c r="D71" s="37">
        <f t="shared" si="19"/>
        <v>20530</v>
      </c>
      <c r="E71" s="37">
        <f t="shared" si="19"/>
        <v>28645</v>
      </c>
      <c r="F71" s="37">
        <f t="shared" si="19"/>
        <v>20573</v>
      </c>
      <c r="G71" s="37">
        <f t="shared" si="19"/>
        <v>29907</v>
      </c>
      <c r="H71" s="37">
        <f t="shared" si="19"/>
        <v>22919</v>
      </c>
      <c r="I71" s="37">
        <f t="shared" si="19"/>
        <v>13932</v>
      </c>
      <c r="J71" s="37">
        <f t="shared" si="19"/>
        <v>10107</v>
      </c>
      <c r="K71" s="28"/>
      <c r="L71" s="28"/>
      <c r="P71" s="35"/>
      <c r="Q71" s="28"/>
    </row>
    <row r="72" spans="1:22" ht="19.5" customHeight="1" thickBot="1" x14ac:dyDescent="0.3">
      <c r="A72" s="10" t="s">
        <v>21</v>
      </c>
      <c r="B72" s="9">
        <f t="shared" ref="B72:J72" si="20">B71/$B71</f>
        <v>1</v>
      </c>
      <c r="C72" s="9">
        <f t="shared" si="20"/>
        <v>6.7086207335386491E-2</v>
      </c>
      <c r="D72" s="9">
        <f t="shared" si="20"/>
        <v>0.13063452874850467</v>
      </c>
      <c r="E72" s="9">
        <f t="shared" si="20"/>
        <v>0.18227111914276262</v>
      </c>
      <c r="F72" s="9">
        <f t="shared" si="20"/>
        <v>0.13090814222810457</v>
      </c>
      <c r="G72" s="9">
        <f t="shared" si="20"/>
        <v>0.19030135661381048</v>
      </c>
      <c r="H72" s="9">
        <f t="shared" si="20"/>
        <v>0.1458359846267403</v>
      </c>
      <c r="I72" s="9">
        <f t="shared" si="20"/>
        <v>8.8650767390363719E-2</v>
      </c>
      <c r="J72" s="9">
        <f t="shared" si="20"/>
        <v>6.4311893914327165E-2</v>
      </c>
      <c r="K72" s="28"/>
      <c r="L72" s="28"/>
      <c r="P72" s="32"/>
      <c r="Q72" s="28"/>
    </row>
    <row r="73" spans="1:22" x14ac:dyDescent="0.25">
      <c r="G73" s="116"/>
      <c r="H73" s="116"/>
      <c r="I73" s="116"/>
      <c r="J73" s="116"/>
      <c r="K73" s="28"/>
      <c r="L73" s="28"/>
      <c r="P73" s="32"/>
      <c r="Q73" s="28"/>
    </row>
    <row r="74" spans="1:22" x14ac:dyDescent="0.25">
      <c r="G74" s="116"/>
      <c r="H74" s="116"/>
      <c r="I74" s="116"/>
      <c r="J74" s="116"/>
      <c r="K74" s="28"/>
      <c r="L74" s="28"/>
      <c r="P74" s="32"/>
      <c r="Q74" s="28"/>
    </row>
    <row r="75" spans="1:22" x14ac:dyDescent="0.25">
      <c r="G75" s="116"/>
      <c r="H75" s="116"/>
      <c r="I75" s="116"/>
      <c r="J75" s="116"/>
      <c r="K75" s="28"/>
      <c r="L75" s="28"/>
      <c r="P75" s="32"/>
      <c r="Q75" s="28"/>
    </row>
    <row r="76" spans="1:22" x14ac:dyDescent="0.25">
      <c r="A76" s="30"/>
      <c r="B76" s="3"/>
      <c r="C76" s="2"/>
      <c r="D76" s="2"/>
      <c r="E76" s="2"/>
      <c r="F76" s="3"/>
      <c r="G76" s="3"/>
      <c r="H76" s="3"/>
      <c r="I76" s="3"/>
      <c r="J76" s="2"/>
      <c r="K76" s="2"/>
      <c r="L76" s="31"/>
      <c r="M76" s="1"/>
      <c r="N76" s="1"/>
      <c r="O76" s="1"/>
      <c r="P76" s="31"/>
      <c r="Q76" s="28"/>
    </row>
    <row r="77" spans="1:22" ht="16.5" thickBot="1" x14ac:dyDescent="0.3">
      <c r="A77" s="17" t="s">
        <v>116</v>
      </c>
      <c r="B77" s="27"/>
      <c r="C77" s="27"/>
      <c r="D77" s="27"/>
      <c r="E77" s="27"/>
      <c r="F77" s="27"/>
      <c r="G77" s="2"/>
      <c r="H77" s="6" t="s">
        <v>133</v>
      </c>
      <c r="I77" s="27"/>
      <c r="J77" s="27"/>
      <c r="K77" s="27"/>
      <c r="L77" s="26"/>
      <c r="M77" s="26"/>
      <c r="N77" s="26"/>
      <c r="O77" s="26"/>
      <c r="P77" s="26"/>
      <c r="Q77" s="6"/>
    </row>
    <row r="78" spans="1:22" ht="18" x14ac:dyDescent="0.25">
      <c r="A78" s="25"/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"/>
      <c r="V78" s="136"/>
    </row>
    <row r="79" spans="1:22" x14ac:dyDescent="0.25">
      <c r="A79" s="163" t="s">
        <v>0</v>
      </c>
      <c r="B79" s="151" t="s">
        <v>1</v>
      </c>
      <c r="C79" s="164" t="s">
        <v>136</v>
      </c>
      <c r="D79" s="153" t="s">
        <v>27</v>
      </c>
      <c r="E79" s="153" t="s">
        <v>26</v>
      </c>
      <c r="F79" s="153" t="s">
        <v>25</v>
      </c>
      <c r="G79" s="18"/>
      <c r="H79" s="163" t="s">
        <v>0</v>
      </c>
      <c r="I79" s="164" t="s">
        <v>115</v>
      </c>
      <c r="J79" s="164" t="s">
        <v>1</v>
      </c>
      <c r="K79" s="153" t="s">
        <v>61</v>
      </c>
      <c r="L79" s="153"/>
      <c r="M79" s="153"/>
      <c r="N79" s="153" t="s">
        <v>1</v>
      </c>
      <c r="O79" s="153" t="s">
        <v>134</v>
      </c>
      <c r="P79" s="153"/>
      <c r="Q79" s="153"/>
    </row>
    <row r="80" spans="1:22" ht="38.25" customHeight="1" x14ac:dyDescent="0.25">
      <c r="A80" s="163"/>
      <c r="B80" s="151"/>
      <c r="C80" s="164"/>
      <c r="D80" s="151"/>
      <c r="E80" s="151"/>
      <c r="F80" s="151"/>
      <c r="G80" s="18"/>
      <c r="H80" s="163"/>
      <c r="I80" s="164"/>
      <c r="J80" s="164"/>
      <c r="K80" s="103" t="s">
        <v>92</v>
      </c>
      <c r="L80" s="103" t="s">
        <v>114</v>
      </c>
      <c r="M80" s="103" t="s">
        <v>93</v>
      </c>
      <c r="N80" s="153"/>
      <c r="O80" s="102" t="s">
        <v>92</v>
      </c>
      <c r="P80" s="102" t="s">
        <v>114</v>
      </c>
      <c r="Q80" s="102" t="s">
        <v>93</v>
      </c>
    </row>
    <row r="81" spans="1:17" ht="18" customHeight="1" x14ac:dyDescent="0.25">
      <c r="A81" s="14" t="s">
        <v>2</v>
      </c>
      <c r="B81" s="22">
        <f>SUM(C81:F81)</f>
        <v>14723</v>
      </c>
      <c r="C81" s="12">
        <v>78</v>
      </c>
      <c r="D81" s="12">
        <v>6507</v>
      </c>
      <c r="E81" s="12">
        <v>5452</v>
      </c>
      <c r="F81" s="12">
        <v>2686</v>
      </c>
      <c r="G81" s="24"/>
      <c r="H81" s="14" t="s">
        <v>2</v>
      </c>
      <c r="I81" s="22">
        <v>146</v>
      </c>
      <c r="J81" s="120">
        <f>K81+L81+M81</f>
        <v>1159</v>
      </c>
      <c r="K81" s="89">
        <v>685</v>
      </c>
      <c r="L81" s="130">
        <v>466</v>
      </c>
      <c r="M81" s="89">
        <v>8</v>
      </c>
      <c r="N81" s="22">
        <f>SUM(O81:Q81)</f>
        <v>10</v>
      </c>
      <c r="O81" s="89">
        <v>8</v>
      </c>
      <c r="P81" s="130">
        <v>2</v>
      </c>
      <c r="Q81" s="89">
        <v>0</v>
      </c>
    </row>
    <row r="82" spans="1:17" ht="18" customHeight="1" x14ac:dyDescent="0.25">
      <c r="A82" s="14" t="s">
        <v>3</v>
      </c>
      <c r="B82" s="22">
        <f t="shared" ref="B82:B91" si="21">SUM(C82:F82)</f>
        <v>13616</v>
      </c>
      <c r="C82" s="12">
        <v>66</v>
      </c>
      <c r="D82" s="12">
        <v>5995</v>
      </c>
      <c r="E82" s="12">
        <v>5142</v>
      </c>
      <c r="F82" s="12">
        <v>2413</v>
      </c>
      <c r="G82" s="24"/>
      <c r="H82" s="14" t="s">
        <v>3</v>
      </c>
      <c r="I82" s="22">
        <v>183</v>
      </c>
      <c r="J82" s="120">
        <f t="shared" ref="J82:J92" si="22">K82+L82+M82</f>
        <v>1034</v>
      </c>
      <c r="K82" s="89">
        <v>643</v>
      </c>
      <c r="L82" s="130">
        <v>386</v>
      </c>
      <c r="M82" s="89">
        <v>5</v>
      </c>
      <c r="N82" s="120">
        <f t="shared" ref="N82:N92" si="23">O82+P82+Q82</f>
        <v>8</v>
      </c>
      <c r="O82" s="89">
        <v>8</v>
      </c>
      <c r="P82" s="130">
        <v>0</v>
      </c>
      <c r="Q82" s="89">
        <v>0</v>
      </c>
    </row>
    <row r="83" spans="1:17" ht="18" customHeight="1" x14ac:dyDescent="0.25">
      <c r="A83" s="14" t="s">
        <v>4</v>
      </c>
      <c r="B83" s="22">
        <f t="shared" si="21"/>
        <v>14691</v>
      </c>
      <c r="C83" s="12">
        <v>58</v>
      </c>
      <c r="D83" s="12">
        <v>6564</v>
      </c>
      <c r="E83" s="12">
        <v>5440</v>
      </c>
      <c r="F83" s="12">
        <v>2629</v>
      </c>
      <c r="G83" s="24"/>
      <c r="H83" s="14" t="s">
        <v>4</v>
      </c>
      <c r="I83" s="22">
        <v>160</v>
      </c>
      <c r="J83" s="120">
        <f t="shared" si="22"/>
        <v>1080</v>
      </c>
      <c r="K83" s="89">
        <v>682</v>
      </c>
      <c r="L83" s="130">
        <v>387</v>
      </c>
      <c r="M83" s="89">
        <v>11</v>
      </c>
      <c r="N83" s="120">
        <f t="shared" si="23"/>
        <v>19</v>
      </c>
      <c r="O83" s="89">
        <v>19</v>
      </c>
      <c r="P83" s="130">
        <v>0</v>
      </c>
      <c r="Q83" s="89">
        <v>0</v>
      </c>
    </row>
    <row r="84" spans="1:17" ht="18" customHeight="1" x14ac:dyDescent="0.25">
      <c r="A84" s="14" t="s">
        <v>5</v>
      </c>
      <c r="B84" s="22">
        <f t="shared" si="21"/>
        <v>14546</v>
      </c>
      <c r="C84" s="12">
        <v>51</v>
      </c>
      <c r="D84" s="12">
        <v>6451</v>
      </c>
      <c r="E84" s="12">
        <v>5337</v>
      </c>
      <c r="F84" s="12">
        <v>2707</v>
      </c>
      <c r="G84" s="24"/>
      <c r="H84" s="14" t="s">
        <v>5</v>
      </c>
      <c r="I84" s="22">
        <v>156</v>
      </c>
      <c r="J84" s="120">
        <f t="shared" si="22"/>
        <v>1119</v>
      </c>
      <c r="K84" s="89">
        <v>697</v>
      </c>
      <c r="L84" s="130">
        <v>413</v>
      </c>
      <c r="M84" s="89">
        <v>9</v>
      </c>
      <c r="N84" s="120">
        <f t="shared" si="23"/>
        <v>10</v>
      </c>
      <c r="O84" s="89">
        <v>6</v>
      </c>
      <c r="P84" s="130">
        <v>4</v>
      </c>
      <c r="Q84" s="89">
        <v>0</v>
      </c>
    </row>
    <row r="85" spans="1:17" ht="18" customHeight="1" x14ac:dyDescent="0.25">
      <c r="A85" s="14" t="s">
        <v>6</v>
      </c>
      <c r="B85" s="22">
        <f t="shared" si="21"/>
        <v>14156</v>
      </c>
      <c r="C85" s="12">
        <v>58</v>
      </c>
      <c r="D85" s="12">
        <v>6276</v>
      </c>
      <c r="E85" s="12">
        <v>5131</v>
      </c>
      <c r="F85" s="12">
        <v>2691</v>
      </c>
      <c r="G85" s="24"/>
      <c r="H85" s="14" t="s">
        <v>6</v>
      </c>
      <c r="I85" s="22">
        <v>109</v>
      </c>
      <c r="J85" s="120">
        <f t="shared" si="22"/>
        <v>1141</v>
      </c>
      <c r="K85" s="89">
        <v>717</v>
      </c>
      <c r="L85" s="130">
        <v>414</v>
      </c>
      <c r="M85" s="89">
        <v>10</v>
      </c>
      <c r="N85" s="120">
        <f t="shared" si="23"/>
        <v>17</v>
      </c>
      <c r="O85" s="89">
        <v>15</v>
      </c>
      <c r="P85" s="130">
        <v>2</v>
      </c>
      <c r="Q85" s="89">
        <v>0</v>
      </c>
    </row>
    <row r="86" spans="1:17" ht="18" customHeight="1" x14ac:dyDescent="0.25">
      <c r="A86" s="14" t="s">
        <v>7</v>
      </c>
      <c r="B86" s="22">
        <f t="shared" si="21"/>
        <v>14401</v>
      </c>
      <c r="C86" s="12">
        <v>75</v>
      </c>
      <c r="D86" s="12">
        <v>6162</v>
      </c>
      <c r="E86" s="12">
        <v>5329</v>
      </c>
      <c r="F86" s="12">
        <v>2835</v>
      </c>
      <c r="G86" s="24"/>
      <c r="H86" s="14" t="s">
        <v>7</v>
      </c>
      <c r="I86" s="22">
        <v>156</v>
      </c>
      <c r="J86" s="120">
        <f t="shared" si="22"/>
        <v>1145</v>
      </c>
      <c r="K86" s="89">
        <v>749</v>
      </c>
      <c r="L86" s="130">
        <v>389</v>
      </c>
      <c r="M86" s="89">
        <v>7</v>
      </c>
      <c r="N86" s="120">
        <f t="shared" si="23"/>
        <v>15</v>
      </c>
      <c r="O86" s="89">
        <v>15</v>
      </c>
      <c r="P86" s="130">
        <v>0</v>
      </c>
      <c r="Q86" s="89">
        <v>0</v>
      </c>
    </row>
    <row r="87" spans="1:17" ht="18" customHeight="1" x14ac:dyDescent="0.25">
      <c r="A87" s="23" t="s">
        <v>8</v>
      </c>
      <c r="B87" s="22">
        <f t="shared" si="21"/>
        <v>13785</v>
      </c>
      <c r="C87" s="12">
        <v>78</v>
      </c>
      <c r="D87" s="12">
        <v>5992</v>
      </c>
      <c r="E87" s="12">
        <v>5125</v>
      </c>
      <c r="F87" s="12">
        <v>2590</v>
      </c>
      <c r="G87" s="24"/>
      <c r="H87" s="14" t="s">
        <v>8</v>
      </c>
      <c r="I87" s="22">
        <v>173</v>
      </c>
      <c r="J87" s="120">
        <f t="shared" si="22"/>
        <v>1003</v>
      </c>
      <c r="K87" s="89">
        <v>642</v>
      </c>
      <c r="L87" s="130">
        <v>355</v>
      </c>
      <c r="M87" s="89">
        <v>6</v>
      </c>
      <c r="N87" s="120">
        <f t="shared" si="23"/>
        <v>12</v>
      </c>
      <c r="O87" s="89">
        <v>11</v>
      </c>
      <c r="P87" s="130">
        <v>1</v>
      </c>
      <c r="Q87" s="89">
        <v>0</v>
      </c>
    </row>
    <row r="88" spans="1:17" ht="18" customHeight="1" x14ac:dyDescent="0.25">
      <c r="A88" s="14" t="s">
        <v>9</v>
      </c>
      <c r="B88" s="22">
        <f t="shared" si="21"/>
        <v>13818</v>
      </c>
      <c r="C88" s="12">
        <v>73</v>
      </c>
      <c r="D88" s="12">
        <v>6033</v>
      </c>
      <c r="E88" s="12">
        <v>5052</v>
      </c>
      <c r="F88" s="12">
        <v>2660</v>
      </c>
      <c r="G88" s="24"/>
      <c r="H88" s="14" t="s">
        <v>9</v>
      </c>
      <c r="I88" s="22">
        <v>187</v>
      </c>
      <c r="J88" s="120">
        <f t="shared" si="22"/>
        <v>1053</v>
      </c>
      <c r="K88" s="89">
        <v>658</v>
      </c>
      <c r="L88" s="130">
        <v>385</v>
      </c>
      <c r="M88" s="89">
        <v>10</v>
      </c>
      <c r="N88" s="120">
        <f t="shared" si="23"/>
        <v>6</v>
      </c>
      <c r="O88" s="89">
        <v>3</v>
      </c>
      <c r="P88" s="130">
        <v>3</v>
      </c>
      <c r="Q88" s="89">
        <v>0</v>
      </c>
    </row>
    <row r="89" spans="1:17" ht="17.25" customHeight="1" x14ac:dyDescent="0.25">
      <c r="A89" s="23" t="s">
        <v>10</v>
      </c>
      <c r="B89" s="22">
        <f t="shared" si="21"/>
        <v>14755</v>
      </c>
      <c r="C89" s="12">
        <v>47</v>
      </c>
      <c r="D89" s="12">
        <v>6342</v>
      </c>
      <c r="E89" s="12">
        <v>5344</v>
      </c>
      <c r="F89" s="12">
        <v>3022</v>
      </c>
      <c r="G89" s="24"/>
      <c r="H89" s="14" t="s">
        <v>10</v>
      </c>
      <c r="I89" s="22">
        <v>171</v>
      </c>
      <c r="J89" s="120">
        <f t="shared" si="22"/>
        <v>1198</v>
      </c>
      <c r="K89" s="89">
        <v>789</v>
      </c>
      <c r="L89" s="130">
        <v>400</v>
      </c>
      <c r="M89" s="89">
        <v>9</v>
      </c>
      <c r="N89" s="120">
        <f t="shared" si="23"/>
        <v>7</v>
      </c>
      <c r="O89" s="89">
        <v>6</v>
      </c>
      <c r="P89" s="130">
        <v>1</v>
      </c>
      <c r="Q89" s="89">
        <v>0</v>
      </c>
    </row>
    <row r="90" spans="1:17" ht="18" customHeight="1" x14ac:dyDescent="0.25">
      <c r="A90" s="23" t="s">
        <v>11</v>
      </c>
      <c r="B90" s="22">
        <f t="shared" si="21"/>
        <v>14529</v>
      </c>
      <c r="C90" s="12">
        <v>60</v>
      </c>
      <c r="D90" s="12">
        <v>6369</v>
      </c>
      <c r="E90" s="12">
        <v>5273</v>
      </c>
      <c r="F90" s="12">
        <v>2827</v>
      </c>
      <c r="G90" s="18"/>
      <c r="H90" s="14" t="s">
        <v>11</v>
      </c>
      <c r="I90" s="22">
        <v>194</v>
      </c>
      <c r="J90" s="120">
        <f t="shared" si="22"/>
        <v>1168</v>
      </c>
      <c r="K90" s="89">
        <v>784</v>
      </c>
      <c r="L90" s="130">
        <v>376</v>
      </c>
      <c r="M90" s="89">
        <v>8</v>
      </c>
      <c r="N90" s="120">
        <f t="shared" si="23"/>
        <v>17</v>
      </c>
      <c r="O90" s="89">
        <v>13</v>
      </c>
      <c r="P90" s="130">
        <v>4</v>
      </c>
      <c r="Q90" s="89">
        <v>0</v>
      </c>
    </row>
    <row r="91" spans="1:17" ht="18" customHeight="1" x14ac:dyDescent="0.25">
      <c r="A91" s="23" t="s">
        <v>12</v>
      </c>
      <c r="B91" s="22">
        <f t="shared" si="21"/>
        <v>14136</v>
      </c>
      <c r="C91" s="12">
        <v>52</v>
      </c>
      <c r="D91" s="12">
        <v>6068</v>
      </c>
      <c r="E91" s="12">
        <v>5125</v>
      </c>
      <c r="F91" s="12">
        <v>2891</v>
      </c>
      <c r="G91" s="18"/>
      <c r="H91" s="14" t="s">
        <v>12</v>
      </c>
      <c r="I91" s="22">
        <v>190</v>
      </c>
      <c r="J91" s="120">
        <f t="shared" si="22"/>
        <v>1125</v>
      </c>
      <c r="K91" s="89">
        <v>777</v>
      </c>
      <c r="L91" s="130">
        <v>338</v>
      </c>
      <c r="M91" s="89">
        <v>10</v>
      </c>
      <c r="N91" s="120">
        <f t="shared" si="23"/>
        <v>4</v>
      </c>
      <c r="O91" s="89">
        <v>4</v>
      </c>
      <c r="P91" s="130">
        <v>0</v>
      </c>
      <c r="Q91" s="89">
        <v>0</v>
      </c>
    </row>
    <row r="92" spans="1:17" ht="18" hidden="1" customHeight="1" x14ac:dyDescent="0.25">
      <c r="A92" s="23" t="s">
        <v>13</v>
      </c>
      <c r="B92" s="22">
        <f t="shared" ref="B92" si="24">SUM(C92:F92)</f>
        <v>0</v>
      </c>
      <c r="C92" s="12"/>
      <c r="D92" s="12"/>
      <c r="E92" s="12"/>
      <c r="F92" s="12"/>
      <c r="G92" s="18"/>
      <c r="H92" s="14" t="s">
        <v>13</v>
      </c>
      <c r="I92" s="22"/>
      <c r="J92" s="120">
        <f t="shared" si="22"/>
        <v>0</v>
      </c>
      <c r="K92" s="89"/>
      <c r="L92" s="130"/>
      <c r="M92" s="89"/>
      <c r="N92" s="120">
        <f t="shared" si="23"/>
        <v>0</v>
      </c>
      <c r="O92" s="89"/>
      <c r="P92" s="130"/>
      <c r="Q92" s="89"/>
    </row>
    <row r="93" spans="1:17" ht="21.75" customHeight="1" x14ac:dyDescent="0.25">
      <c r="A93" s="21" t="s">
        <v>1</v>
      </c>
      <c r="B93" s="11">
        <f>SUM(B81:B92)</f>
        <v>157156</v>
      </c>
      <c r="C93" s="11">
        <f t="shared" ref="C93:F93" si="25">SUM(C81:C92)</f>
        <v>696</v>
      </c>
      <c r="D93" s="11">
        <f t="shared" si="25"/>
        <v>68759</v>
      </c>
      <c r="E93" s="11">
        <f t="shared" si="25"/>
        <v>57750</v>
      </c>
      <c r="F93" s="11">
        <f t="shared" si="25"/>
        <v>29951</v>
      </c>
      <c r="G93" s="18"/>
      <c r="H93" s="101" t="s">
        <v>1</v>
      </c>
      <c r="I93" s="37">
        <f t="shared" ref="I93:Q93" si="26">SUM(I81:I92)</f>
        <v>1825</v>
      </c>
      <c r="J93" s="37">
        <f t="shared" si="26"/>
        <v>12225</v>
      </c>
      <c r="K93" s="37">
        <f t="shared" si="26"/>
        <v>7823</v>
      </c>
      <c r="L93" s="37">
        <f t="shared" si="26"/>
        <v>4309</v>
      </c>
      <c r="M93" s="37">
        <f t="shared" si="26"/>
        <v>93</v>
      </c>
      <c r="N93" s="37">
        <f t="shared" si="26"/>
        <v>125</v>
      </c>
      <c r="O93" s="37">
        <f t="shared" si="26"/>
        <v>108</v>
      </c>
      <c r="P93" s="37">
        <f t="shared" si="26"/>
        <v>17</v>
      </c>
      <c r="Q93" s="37">
        <f t="shared" si="26"/>
        <v>0</v>
      </c>
    </row>
    <row r="94" spans="1:17" ht="15.75" thickBot="1" x14ac:dyDescent="0.3">
      <c r="A94" s="20" t="s">
        <v>21</v>
      </c>
      <c r="B94" s="19">
        <f>B93/$B93</f>
        <v>1</v>
      </c>
      <c r="C94" s="138">
        <f>C93/$B93</f>
        <v>4.4287205070121412E-3</v>
      </c>
      <c r="D94" s="138">
        <f t="shared" ref="D94:F94" si="27">D93/$B93</f>
        <v>0.43752068008857442</v>
      </c>
      <c r="E94" s="138">
        <f t="shared" si="27"/>
        <v>0.36746926620682635</v>
      </c>
      <c r="F94" s="138">
        <f t="shared" si="27"/>
        <v>0.1905813331975871</v>
      </c>
      <c r="G94" s="18"/>
      <c r="H94" s="100" t="s">
        <v>21</v>
      </c>
      <c r="I94" s="34">
        <f>I93/I93</f>
        <v>1</v>
      </c>
      <c r="J94" s="34">
        <f>J93/$J$93</f>
        <v>1</v>
      </c>
      <c r="K94" s="9">
        <f>K93/$J$93</f>
        <v>0.63991820040899794</v>
      </c>
      <c r="L94" s="9">
        <f t="shared" ref="L94:M94" si="28">L93/$J$93</f>
        <v>0.35247443762781189</v>
      </c>
      <c r="M94" s="9">
        <f t="shared" si="28"/>
        <v>7.6073619631901838E-3</v>
      </c>
      <c r="N94" s="34">
        <f>N93/$N$93</f>
        <v>1</v>
      </c>
      <c r="O94" s="9">
        <f>O93/$N$93</f>
        <v>0.86399999999999999</v>
      </c>
      <c r="P94" s="9">
        <f t="shared" ref="P94:Q94" si="29">P93/$N$93</f>
        <v>0.13600000000000001</v>
      </c>
      <c r="Q94" s="9">
        <f t="shared" si="29"/>
        <v>0</v>
      </c>
    </row>
    <row r="95" spans="1:17" ht="47.25" customHeight="1" x14ac:dyDescent="0.25">
      <c r="A95" s="2"/>
      <c r="B95" s="2"/>
      <c r="C95" s="3"/>
      <c r="D95" s="3"/>
      <c r="E95" s="3"/>
      <c r="F95" s="2"/>
      <c r="G95" s="2"/>
      <c r="H95" s="165" t="s">
        <v>113</v>
      </c>
      <c r="I95" s="165"/>
      <c r="J95" s="165"/>
      <c r="K95" s="165"/>
      <c r="L95" s="165"/>
      <c r="M95" s="165"/>
      <c r="N95" s="165"/>
      <c r="O95" s="165"/>
      <c r="P95" s="165"/>
      <c r="Q95" s="165"/>
    </row>
    <row r="96" spans="1:17" x14ac:dyDescent="0.25">
      <c r="A96" s="2"/>
      <c r="B96" s="2"/>
      <c r="C96" s="3"/>
      <c r="D96" s="3"/>
      <c r="E96" s="3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</row>
    <row r="97" spans="1:17" ht="16.5" thickBot="1" x14ac:dyDescent="0.3">
      <c r="A97" s="17" t="s">
        <v>112</v>
      </c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5"/>
    </row>
    <row r="98" spans="1:17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</row>
    <row r="99" spans="1:17" ht="38.25" x14ac:dyDescent="0.25">
      <c r="A99" s="16" t="s">
        <v>70</v>
      </c>
      <c r="B99" s="109" t="s">
        <v>1</v>
      </c>
      <c r="C99" s="108" t="s">
        <v>69</v>
      </c>
      <c r="D99" s="108" t="s">
        <v>68</v>
      </c>
      <c r="E99" s="108" t="s">
        <v>67</v>
      </c>
      <c r="F99" s="108" t="s">
        <v>66</v>
      </c>
      <c r="G99" s="108" t="s">
        <v>65</v>
      </c>
      <c r="H99" s="108" t="s">
        <v>64</v>
      </c>
      <c r="I99" s="108" t="s">
        <v>63</v>
      </c>
      <c r="J99" s="108" t="s">
        <v>62</v>
      </c>
      <c r="K99" s="2"/>
      <c r="L99" s="2"/>
      <c r="M99" s="15" t="s">
        <v>32</v>
      </c>
      <c r="N99" s="15" t="s">
        <v>31</v>
      </c>
      <c r="O99" s="15" t="s">
        <v>30</v>
      </c>
      <c r="P99" s="15" t="s">
        <v>29</v>
      </c>
      <c r="Q99" s="2"/>
    </row>
    <row r="100" spans="1:17" ht="18" customHeight="1" x14ac:dyDescent="0.25">
      <c r="A100" s="110" t="s">
        <v>52</v>
      </c>
      <c r="B100" s="99">
        <f>SUM(C100:J100)</f>
        <v>696</v>
      </c>
      <c r="C100" s="134">
        <v>97</v>
      </c>
      <c r="D100" s="134">
        <v>96</v>
      </c>
      <c r="E100" s="134">
        <v>57</v>
      </c>
      <c r="F100" s="134">
        <v>39</v>
      </c>
      <c r="G100" s="134">
        <v>79</v>
      </c>
      <c r="H100" s="134">
        <v>81</v>
      </c>
      <c r="I100" s="134">
        <v>78</v>
      </c>
      <c r="J100" s="134">
        <v>169</v>
      </c>
      <c r="K100" s="2"/>
      <c r="L100" s="2"/>
      <c r="M100" s="15" t="s">
        <v>32</v>
      </c>
      <c r="N100" s="15" t="s">
        <v>31</v>
      </c>
      <c r="O100" s="15" t="s">
        <v>30</v>
      </c>
      <c r="P100" s="15" t="s">
        <v>29</v>
      </c>
      <c r="Q100" s="2"/>
    </row>
    <row r="101" spans="1:17" ht="18" customHeight="1" x14ac:dyDescent="0.25">
      <c r="A101" s="61" t="s">
        <v>27</v>
      </c>
      <c r="B101" s="99">
        <f t="shared" ref="B101:B103" si="30">SUM(C101:J101)</f>
        <v>68759</v>
      </c>
      <c r="C101" s="134">
        <v>6482</v>
      </c>
      <c r="D101" s="134">
        <v>9805</v>
      </c>
      <c r="E101" s="134">
        <v>7712</v>
      </c>
      <c r="F101" s="134">
        <v>6029</v>
      </c>
      <c r="G101" s="134">
        <v>13011</v>
      </c>
      <c r="H101" s="134">
        <v>11733</v>
      </c>
      <c r="I101" s="134">
        <v>7936</v>
      </c>
      <c r="J101" s="134">
        <v>6051</v>
      </c>
      <c r="K101" s="2"/>
      <c r="L101" s="2" t="s">
        <v>27</v>
      </c>
      <c r="M101" s="8">
        <f>SUM(C101:D101)</f>
        <v>16287</v>
      </c>
      <c r="N101" s="8">
        <f>E101</f>
        <v>7712</v>
      </c>
      <c r="O101" s="8">
        <f>SUM(F101:I101)</f>
        <v>38709</v>
      </c>
      <c r="P101" s="8">
        <f>J101</f>
        <v>6051</v>
      </c>
      <c r="Q101" s="2"/>
    </row>
    <row r="102" spans="1:17" ht="18" customHeight="1" x14ac:dyDescent="0.25">
      <c r="A102" s="23" t="s">
        <v>26</v>
      </c>
      <c r="B102" s="99">
        <f t="shared" si="30"/>
        <v>57750</v>
      </c>
      <c r="C102" s="134">
        <v>2851</v>
      </c>
      <c r="D102" s="134">
        <v>5704</v>
      </c>
      <c r="E102" s="134">
        <v>6812</v>
      </c>
      <c r="F102" s="134">
        <v>9712</v>
      </c>
      <c r="G102" s="134">
        <v>14011</v>
      </c>
      <c r="H102" s="134">
        <v>9774</v>
      </c>
      <c r="I102" s="134">
        <v>5222</v>
      </c>
      <c r="J102" s="134">
        <v>3664</v>
      </c>
      <c r="K102" s="2"/>
      <c r="L102" s="2" t="s">
        <v>26</v>
      </c>
      <c r="M102" s="8">
        <f>SUM(C102:D102)</f>
        <v>8555</v>
      </c>
      <c r="N102" s="8">
        <f t="shared" ref="N102" si="31">E102</f>
        <v>6812</v>
      </c>
      <c r="O102" s="8">
        <f t="shared" ref="O102:O103" si="32">SUM(F102:I102)</f>
        <v>38719</v>
      </c>
      <c r="P102" s="8">
        <f>J102</f>
        <v>3664</v>
      </c>
      <c r="Q102" s="2"/>
    </row>
    <row r="103" spans="1:17" ht="18" customHeight="1" x14ac:dyDescent="0.25">
      <c r="A103" s="23" t="s">
        <v>25</v>
      </c>
      <c r="B103" s="99">
        <f t="shared" si="30"/>
        <v>29951</v>
      </c>
      <c r="C103" s="134">
        <v>1113</v>
      </c>
      <c r="D103" s="134">
        <v>4925</v>
      </c>
      <c r="E103" s="134">
        <v>14064</v>
      </c>
      <c r="F103" s="134">
        <v>4793</v>
      </c>
      <c r="G103" s="134">
        <v>2806</v>
      </c>
      <c r="H103" s="134">
        <v>1331</v>
      </c>
      <c r="I103" s="134">
        <v>696</v>
      </c>
      <c r="J103" s="134">
        <v>223</v>
      </c>
      <c r="K103" s="2"/>
      <c r="L103" s="2" t="s">
        <v>25</v>
      </c>
      <c r="M103" s="8">
        <f>SUM(C103:D103)</f>
        <v>6038</v>
      </c>
      <c r="N103" s="8">
        <f>E103</f>
        <v>14064</v>
      </c>
      <c r="O103" s="8">
        <f t="shared" si="32"/>
        <v>9626</v>
      </c>
      <c r="P103" s="8">
        <f>J103</f>
        <v>223</v>
      </c>
      <c r="Q103" s="2"/>
    </row>
    <row r="104" spans="1:17" ht="18" customHeight="1" x14ac:dyDescent="0.25">
      <c r="A104" s="37" t="s">
        <v>1</v>
      </c>
      <c r="B104" s="37">
        <f t="shared" ref="B104:J104" si="33">SUM(B100:B103)</f>
        <v>157156</v>
      </c>
      <c r="C104" s="37">
        <f t="shared" si="33"/>
        <v>10543</v>
      </c>
      <c r="D104" s="37">
        <f t="shared" si="33"/>
        <v>20530</v>
      </c>
      <c r="E104" s="37">
        <f t="shared" si="33"/>
        <v>28645</v>
      </c>
      <c r="F104" s="37">
        <f t="shared" si="33"/>
        <v>20573</v>
      </c>
      <c r="G104" s="37">
        <f t="shared" si="33"/>
        <v>29907</v>
      </c>
      <c r="H104" s="37">
        <f t="shared" si="33"/>
        <v>22919</v>
      </c>
      <c r="I104" s="37">
        <f t="shared" si="33"/>
        <v>13932</v>
      </c>
      <c r="J104" s="37">
        <f t="shared" si="33"/>
        <v>10107</v>
      </c>
      <c r="K104" s="2"/>
      <c r="L104" s="2" t="s">
        <v>24</v>
      </c>
      <c r="M104" s="8">
        <f>SUM(C100:D100)</f>
        <v>193</v>
      </c>
      <c r="N104" s="8">
        <f>SUM(E100)</f>
        <v>57</v>
      </c>
      <c r="O104" s="8">
        <f>SUM(F100:I100)</f>
        <v>277</v>
      </c>
      <c r="P104" s="8">
        <f>J100</f>
        <v>169</v>
      </c>
      <c r="Q104" s="2"/>
    </row>
    <row r="105" spans="1:17" ht="18" customHeight="1" thickBot="1" x14ac:dyDescent="0.3">
      <c r="A105" s="10" t="s">
        <v>21</v>
      </c>
      <c r="B105" s="34">
        <f t="shared" ref="B105" si="34">B104/$B104</f>
        <v>1</v>
      </c>
      <c r="C105" s="9">
        <f>C104/$B$104</f>
        <v>6.7086207335386491E-2</v>
      </c>
      <c r="D105" s="9">
        <f t="shared" ref="D105:J105" si="35">D104/$B$104</f>
        <v>0.13063452874850467</v>
      </c>
      <c r="E105" s="9">
        <f t="shared" si="35"/>
        <v>0.18227111914276262</v>
      </c>
      <c r="F105" s="9">
        <f t="shared" si="35"/>
        <v>0.13090814222810457</v>
      </c>
      <c r="G105" s="9">
        <f t="shared" si="35"/>
        <v>0.19030135661381048</v>
      </c>
      <c r="H105" s="9">
        <f t="shared" si="35"/>
        <v>0.1458359846267403</v>
      </c>
      <c r="I105" s="9">
        <f t="shared" si="35"/>
        <v>8.8650767390363719E-2</v>
      </c>
      <c r="J105" s="9">
        <f t="shared" si="35"/>
        <v>6.4311893914327165E-2</v>
      </c>
      <c r="K105" s="7"/>
      <c r="L105" s="7"/>
      <c r="M105" s="8">
        <f>SUM(M101:M104)</f>
        <v>31073</v>
      </c>
      <c r="N105" s="8">
        <f t="shared" ref="N105:P105" si="36">SUM(N101:N104)</f>
        <v>28645</v>
      </c>
      <c r="O105" s="8">
        <f t="shared" si="36"/>
        <v>87331</v>
      </c>
      <c r="P105" s="8">
        <f t="shared" si="36"/>
        <v>10107</v>
      </c>
      <c r="Q105" s="7"/>
    </row>
    <row r="106" spans="1:17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</row>
    <row r="107" spans="1:17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</row>
    <row r="108" spans="1:17" ht="2.2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</row>
    <row r="109" spans="1:17" ht="29.25" customHeight="1" thickBot="1" x14ac:dyDescent="0.3">
      <c r="A109" s="160" t="s">
        <v>111</v>
      </c>
      <c r="B109" s="160"/>
      <c r="C109" s="160"/>
      <c r="D109" s="160"/>
      <c r="E109" s="160"/>
      <c r="F109" s="98"/>
      <c r="G109" s="98"/>
      <c r="H109" s="98"/>
      <c r="I109" s="98"/>
      <c r="J109" s="62"/>
      <c r="K109" s="160" t="s">
        <v>110</v>
      </c>
      <c r="L109" s="160"/>
      <c r="M109" s="160"/>
      <c r="N109" s="160"/>
      <c r="O109" s="160"/>
      <c r="P109" s="98"/>
      <c r="Q109" s="98"/>
    </row>
    <row r="110" spans="1:17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</row>
    <row r="111" spans="1:17" ht="30" x14ac:dyDescent="0.25">
      <c r="A111" s="153" t="s">
        <v>109</v>
      </c>
      <c r="B111" s="153"/>
      <c r="C111" s="108" t="s">
        <v>108</v>
      </c>
      <c r="D111" s="108" t="s">
        <v>22</v>
      </c>
      <c r="E111" s="108" t="s">
        <v>23</v>
      </c>
      <c r="F111" s="2"/>
      <c r="G111" s="2"/>
      <c r="H111" s="2"/>
      <c r="I111" s="2"/>
      <c r="J111" s="2"/>
      <c r="K111" s="153" t="s">
        <v>109</v>
      </c>
      <c r="L111" s="153"/>
      <c r="M111" s="108" t="s">
        <v>108</v>
      </c>
      <c r="N111" s="108" t="s">
        <v>22</v>
      </c>
      <c r="O111" s="108" t="s">
        <v>23</v>
      </c>
      <c r="P111" s="2"/>
      <c r="Q111" s="2"/>
    </row>
    <row r="112" spans="1:17" ht="18" customHeight="1" x14ac:dyDescent="0.25">
      <c r="A112" s="161" t="s">
        <v>107</v>
      </c>
      <c r="B112" s="161"/>
      <c r="C112" s="13">
        <f t="shared" ref="C112:C117" si="37">SUM(D112:E112)</f>
        <v>113664</v>
      </c>
      <c r="D112" s="12">
        <v>18995</v>
      </c>
      <c r="E112" s="12">
        <v>94669</v>
      </c>
      <c r="F112" s="2"/>
      <c r="G112" s="2"/>
      <c r="H112" s="2"/>
      <c r="I112" s="2"/>
      <c r="J112" s="2"/>
      <c r="K112" s="161" t="s">
        <v>107</v>
      </c>
      <c r="L112" s="161"/>
      <c r="M112" s="13">
        <f t="shared" ref="M112:M117" si="38">SUM(N112:O112)</f>
        <v>151130</v>
      </c>
      <c r="N112" s="12">
        <v>125752</v>
      </c>
      <c r="O112" s="12">
        <v>25378</v>
      </c>
      <c r="P112" s="2"/>
      <c r="Q112" s="2"/>
    </row>
    <row r="113" spans="1:17" ht="18" customHeight="1" x14ac:dyDescent="0.25">
      <c r="A113" s="161" t="s">
        <v>106</v>
      </c>
      <c r="B113" s="161"/>
      <c r="C113" s="13">
        <f t="shared" si="37"/>
        <v>40239</v>
      </c>
      <c r="D113" s="12">
        <v>2053</v>
      </c>
      <c r="E113" s="12">
        <v>38186</v>
      </c>
      <c r="G113" s="2"/>
      <c r="H113" s="2"/>
      <c r="I113" s="2"/>
      <c r="J113" s="2"/>
      <c r="K113" s="161" t="s">
        <v>91</v>
      </c>
      <c r="L113" s="161"/>
      <c r="M113" s="13">
        <f t="shared" si="38"/>
        <v>5650</v>
      </c>
      <c r="N113" s="12">
        <v>5352</v>
      </c>
      <c r="O113" s="12">
        <v>298</v>
      </c>
      <c r="Q113" s="2"/>
    </row>
    <row r="114" spans="1:17" ht="18" customHeight="1" x14ac:dyDescent="0.25">
      <c r="A114" s="161" t="s">
        <v>105</v>
      </c>
      <c r="B114" s="161"/>
      <c r="C114" s="13">
        <f t="shared" si="37"/>
        <v>1832</v>
      </c>
      <c r="D114" s="12">
        <v>66</v>
      </c>
      <c r="E114" s="12">
        <v>1766</v>
      </c>
      <c r="G114" s="2"/>
      <c r="H114" s="2"/>
      <c r="I114" s="2"/>
      <c r="J114" s="2"/>
      <c r="K114" s="161" t="s">
        <v>105</v>
      </c>
      <c r="L114" s="161"/>
      <c r="M114" s="13">
        <f t="shared" si="38"/>
        <v>202</v>
      </c>
      <c r="N114" s="12">
        <v>174</v>
      </c>
      <c r="O114" s="12">
        <v>28</v>
      </c>
      <c r="Q114" s="2"/>
    </row>
    <row r="115" spans="1:17" ht="18" customHeight="1" x14ac:dyDescent="0.25">
      <c r="A115" s="162" t="s">
        <v>104</v>
      </c>
      <c r="B115" s="162"/>
      <c r="C115" s="96">
        <f t="shared" si="37"/>
        <v>1421</v>
      </c>
      <c r="D115" s="72">
        <v>57</v>
      </c>
      <c r="E115" s="72">
        <v>1364</v>
      </c>
      <c r="G115" s="2"/>
      <c r="H115" s="2"/>
      <c r="I115" s="2"/>
      <c r="J115" s="2"/>
      <c r="K115" s="162" t="s">
        <v>104</v>
      </c>
      <c r="L115" s="162"/>
      <c r="M115" s="96">
        <f t="shared" si="38"/>
        <v>174</v>
      </c>
      <c r="N115" s="72">
        <v>158</v>
      </c>
      <c r="O115" s="72">
        <v>16</v>
      </c>
      <c r="P115" s="2"/>
      <c r="Q115" s="2"/>
    </row>
    <row r="116" spans="1:17" ht="18" customHeight="1" x14ac:dyDescent="0.25">
      <c r="A116" s="151" t="s">
        <v>1</v>
      </c>
      <c r="B116" s="151"/>
      <c r="C116" s="37">
        <f t="shared" si="37"/>
        <v>157156</v>
      </c>
      <c r="D116" s="37">
        <f>SUM(D112:D115)</f>
        <v>21171</v>
      </c>
      <c r="E116" s="37">
        <f>SUM(E112:E115)</f>
        <v>135985</v>
      </c>
      <c r="F116" s="2"/>
      <c r="G116" s="2"/>
      <c r="H116" s="2"/>
      <c r="I116" s="2"/>
      <c r="J116" s="2"/>
      <c r="K116" s="151" t="s">
        <v>1</v>
      </c>
      <c r="L116" s="151"/>
      <c r="M116" s="37">
        <f t="shared" si="38"/>
        <v>157156</v>
      </c>
      <c r="N116" s="37">
        <f>SUM(N112:N115)</f>
        <v>131436</v>
      </c>
      <c r="O116" s="37">
        <f>SUM(O112:O115)</f>
        <v>25720</v>
      </c>
      <c r="P116" s="2"/>
      <c r="Q116" s="2"/>
    </row>
    <row r="117" spans="1:17" ht="18" customHeight="1" thickBot="1" x14ac:dyDescent="0.3">
      <c r="A117" s="152" t="s">
        <v>21</v>
      </c>
      <c r="B117" s="152"/>
      <c r="C117" s="139">
        <f t="shared" si="37"/>
        <v>1</v>
      </c>
      <c r="D117" s="139">
        <f>+D116/$C$116</f>
        <v>0.13471327852579604</v>
      </c>
      <c r="E117" s="139">
        <f>+E116/$C$116</f>
        <v>0.86528672147420393</v>
      </c>
      <c r="F117" s="7"/>
      <c r="G117" s="7"/>
      <c r="H117" s="7"/>
      <c r="I117" s="7"/>
      <c r="J117" s="7"/>
      <c r="K117" s="152" t="s">
        <v>21</v>
      </c>
      <c r="L117" s="152"/>
      <c r="M117" s="139">
        <f t="shared" si="38"/>
        <v>1</v>
      </c>
      <c r="N117" s="139">
        <f>+N116/$M$116</f>
        <v>0.83634096057420648</v>
      </c>
      <c r="O117" s="139">
        <f>+O116/$M$116</f>
        <v>0.16365903942579349</v>
      </c>
      <c r="P117" s="7"/>
      <c r="Q117" s="7"/>
    </row>
    <row r="118" spans="1:17" x14ac:dyDescent="0.25">
      <c r="A118" s="91" t="s">
        <v>103</v>
      </c>
      <c r="B118" s="2"/>
      <c r="C118" s="2"/>
      <c r="D118" s="2"/>
      <c r="E118" s="2"/>
      <c r="F118" s="2"/>
      <c r="G118" s="2"/>
      <c r="H118" s="2"/>
      <c r="I118" s="2"/>
      <c r="J118" s="2"/>
      <c r="K118" s="91" t="s">
        <v>103</v>
      </c>
      <c r="L118" s="2"/>
      <c r="M118" s="2"/>
      <c r="N118" s="2"/>
      <c r="O118" s="2"/>
      <c r="P118" s="2"/>
      <c r="Q118" s="2"/>
    </row>
    <row r="119" spans="1:17" ht="5.25" customHeight="1" x14ac:dyDescent="0.25">
      <c r="A119" s="91"/>
      <c r="B119" s="2"/>
      <c r="C119" s="2"/>
      <c r="D119" s="2"/>
      <c r="E119" s="2"/>
      <c r="F119" s="2"/>
      <c r="G119" s="2"/>
      <c r="H119" s="2"/>
      <c r="I119" s="2"/>
      <c r="J119" s="2"/>
      <c r="K119" s="91"/>
      <c r="L119" s="2"/>
      <c r="M119" s="2"/>
      <c r="N119" s="2"/>
      <c r="O119" s="2"/>
      <c r="P119" s="2"/>
      <c r="Q119" s="2"/>
    </row>
    <row r="120" spans="1:17" ht="19.5" thickBot="1" x14ac:dyDescent="0.3">
      <c r="A120" s="17" t="s">
        <v>125</v>
      </c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6"/>
    </row>
    <row r="121" spans="1:17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</row>
    <row r="122" spans="1:17" ht="69.75" customHeight="1" x14ac:dyDescent="0.25">
      <c r="A122" s="108" t="s">
        <v>70</v>
      </c>
      <c r="B122" s="109" t="s">
        <v>1</v>
      </c>
      <c r="C122" s="108" t="s">
        <v>102</v>
      </c>
      <c r="D122" s="108" t="s">
        <v>101</v>
      </c>
      <c r="E122" s="108" t="s">
        <v>127</v>
      </c>
      <c r="F122" s="108" t="s">
        <v>128</v>
      </c>
      <c r="G122" s="113" t="s">
        <v>129</v>
      </c>
      <c r="H122" s="108" t="s">
        <v>100</v>
      </c>
      <c r="I122" s="108" t="s">
        <v>99</v>
      </c>
      <c r="J122" s="108" t="s">
        <v>20</v>
      </c>
      <c r="K122" s="108" t="s">
        <v>131</v>
      </c>
      <c r="L122" s="2"/>
      <c r="M122" s="2"/>
      <c r="N122" s="2"/>
      <c r="O122" s="2"/>
      <c r="P122" s="2"/>
      <c r="Q122" s="92"/>
    </row>
    <row r="123" spans="1:17" ht="18" customHeight="1" x14ac:dyDescent="0.25">
      <c r="A123" s="110" t="s">
        <v>52</v>
      </c>
      <c r="B123" s="13">
        <f>SUM(C123:K123)</f>
        <v>503</v>
      </c>
      <c r="C123" s="12">
        <v>60</v>
      </c>
      <c r="D123" s="12">
        <v>5</v>
      </c>
      <c r="E123" s="12">
        <v>4</v>
      </c>
      <c r="F123" s="12">
        <v>0</v>
      </c>
      <c r="G123" s="12">
        <v>0</v>
      </c>
      <c r="H123" s="12">
        <v>9</v>
      </c>
      <c r="I123" s="12">
        <v>420</v>
      </c>
      <c r="J123" s="12">
        <v>2</v>
      </c>
      <c r="K123" s="12">
        <v>3</v>
      </c>
      <c r="L123" s="2"/>
      <c r="M123" s="2"/>
      <c r="N123" s="2"/>
      <c r="O123" s="2"/>
      <c r="P123" s="2"/>
      <c r="Q123" s="92"/>
    </row>
    <row r="124" spans="1:17" ht="18" customHeight="1" x14ac:dyDescent="0.25">
      <c r="A124" s="61" t="s">
        <v>27</v>
      </c>
      <c r="B124" s="13">
        <f t="shared" ref="B124:B126" si="39">SUM(C124:K124)</f>
        <v>52472</v>
      </c>
      <c r="C124" s="12">
        <v>5053</v>
      </c>
      <c r="D124" s="12">
        <v>620</v>
      </c>
      <c r="E124" s="12">
        <v>158</v>
      </c>
      <c r="F124" s="12">
        <v>0</v>
      </c>
      <c r="G124" s="12">
        <v>93</v>
      </c>
      <c r="H124" s="12">
        <v>686</v>
      </c>
      <c r="I124" s="12">
        <v>45288</v>
      </c>
      <c r="J124" s="12">
        <v>4</v>
      </c>
      <c r="K124" s="12">
        <v>570</v>
      </c>
      <c r="L124" s="2"/>
      <c r="M124" s="2"/>
      <c r="N124" s="2"/>
      <c r="O124" s="2"/>
      <c r="P124" s="2"/>
      <c r="Q124" s="92"/>
    </row>
    <row r="125" spans="1:17" ht="18" customHeight="1" x14ac:dyDescent="0.25">
      <c r="A125" s="23" t="s">
        <v>26</v>
      </c>
      <c r="B125" s="13">
        <f t="shared" si="39"/>
        <v>49195</v>
      </c>
      <c r="C125" s="12">
        <v>5063</v>
      </c>
      <c r="D125" s="12">
        <v>869</v>
      </c>
      <c r="E125" s="12">
        <v>275</v>
      </c>
      <c r="F125" s="12">
        <v>6</v>
      </c>
      <c r="G125" s="12">
        <v>65</v>
      </c>
      <c r="H125" s="12">
        <v>613</v>
      </c>
      <c r="I125" s="12">
        <v>41774</v>
      </c>
      <c r="J125" s="12">
        <v>14</v>
      </c>
      <c r="K125" s="12">
        <v>516</v>
      </c>
      <c r="L125" s="2"/>
      <c r="M125" s="2"/>
      <c r="N125" s="2"/>
      <c r="O125" s="2"/>
      <c r="P125" s="2"/>
      <c r="Q125" s="92"/>
    </row>
    <row r="126" spans="1:17" ht="18" customHeight="1" x14ac:dyDescent="0.25">
      <c r="A126" s="97" t="s">
        <v>25</v>
      </c>
      <c r="B126" s="13">
        <f t="shared" si="39"/>
        <v>23913</v>
      </c>
      <c r="C126" s="72">
        <v>1383</v>
      </c>
      <c r="D126" s="72">
        <v>181</v>
      </c>
      <c r="E126" s="72">
        <v>256</v>
      </c>
      <c r="F126" s="72">
        <v>7</v>
      </c>
      <c r="G126" s="72">
        <v>31</v>
      </c>
      <c r="H126" s="72">
        <v>316</v>
      </c>
      <c r="I126" s="72">
        <v>21287</v>
      </c>
      <c r="J126" s="72">
        <v>4</v>
      </c>
      <c r="K126" s="72">
        <v>448</v>
      </c>
      <c r="L126" s="2"/>
      <c r="M126" s="2"/>
      <c r="N126" s="2"/>
      <c r="O126" s="2"/>
      <c r="P126" s="2"/>
      <c r="Q126" s="92"/>
    </row>
    <row r="127" spans="1:17" ht="18" customHeight="1" x14ac:dyDescent="0.25">
      <c r="A127" s="95" t="s">
        <v>1</v>
      </c>
      <c r="B127" s="94">
        <f t="shared" ref="B127:J127" si="40">SUM(B123:B126)</f>
        <v>126083</v>
      </c>
      <c r="C127" s="94">
        <f t="shared" si="40"/>
        <v>11559</v>
      </c>
      <c r="D127" s="94">
        <f t="shared" si="40"/>
        <v>1675</v>
      </c>
      <c r="E127" s="94">
        <f t="shared" si="40"/>
        <v>693</v>
      </c>
      <c r="F127" s="94">
        <f t="shared" si="40"/>
        <v>13</v>
      </c>
      <c r="G127" s="94">
        <f t="shared" si="40"/>
        <v>189</v>
      </c>
      <c r="H127" s="94">
        <f t="shared" si="40"/>
        <v>1624</v>
      </c>
      <c r="I127" s="94">
        <f t="shared" si="40"/>
        <v>108769</v>
      </c>
      <c r="J127" s="94">
        <f t="shared" si="40"/>
        <v>24</v>
      </c>
      <c r="K127" s="94">
        <f t="shared" ref="K127" si="41">SUM(K123:K126)</f>
        <v>1537</v>
      </c>
      <c r="L127" s="2"/>
      <c r="M127" s="2"/>
      <c r="N127" s="2"/>
      <c r="O127" s="2"/>
      <c r="P127" s="2"/>
      <c r="Q127" s="92"/>
    </row>
    <row r="128" spans="1:17" ht="18" customHeight="1" thickBot="1" x14ac:dyDescent="0.3">
      <c r="A128" s="10" t="s">
        <v>21</v>
      </c>
      <c r="B128" s="93">
        <f>B127/$B127</f>
        <v>1</v>
      </c>
      <c r="C128" s="9">
        <f>C127/$B$127</f>
        <v>9.1677704369343999E-2</v>
      </c>
      <c r="D128" s="9">
        <f t="shared" ref="D128:J128" si="42">D127/$B$127</f>
        <v>1.3284899629609067E-2</v>
      </c>
      <c r="E128" s="9">
        <f t="shared" si="42"/>
        <v>5.4963793691457218E-3</v>
      </c>
      <c r="F128" s="9">
        <f t="shared" si="42"/>
        <v>1.0310668369248828E-4</v>
      </c>
      <c r="G128" s="9">
        <f t="shared" si="42"/>
        <v>1.4990125552215604E-3</v>
      </c>
      <c r="H128" s="9">
        <f t="shared" si="42"/>
        <v>1.2880404178200074E-2</v>
      </c>
      <c r="I128" s="9">
        <f t="shared" si="42"/>
        <v>0.86267775988832751</v>
      </c>
      <c r="J128" s="9">
        <f t="shared" si="42"/>
        <v>1.903508006630553E-4</v>
      </c>
      <c r="K128" s="9">
        <f t="shared" ref="K128" si="43">K127/$B$127</f>
        <v>1.21903825257965E-2</v>
      </c>
      <c r="L128" s="2"/>
      <c r="M128" s="2"/>
      <c r="N128" s="2"/>
      <c r="O128" s="2"/>
      <c r="P128" s="2"/>
      <c r="Q128" s="92"/>
    </row>
    <row r="129" spans="1:17" ht="15" customHeight="1" x14ac:dyDescent="0.25">
      <c r="A129" s="157" t="s">
        <v>132</v>
      </c>
      <c r="B129" s="157"/>
      <c r="C129" s="157"/>
      <c r="D129" s="157"/>
      <c r="E129" s="157"/>
      <c r="F129" s="157"/>
      <c r="G129" s="157"/>
      <c r="H129" s="157"/>
      <c r="I129" s="157"/>
      <c r="J129" s="157"/>
      <c r="K129" s="2"/>
      <c r="L129" s="2"/>
      <c r="M129" s="2"/>
      <c r="N129" s="2"/>
      <c r="O129" s="2"/>
      <c r="P129" s="2"/>
      <c r="Q129" s="92"/>
    </row>
    <row r="130" spans="1:17" x14ac:dyDescent="0.25">
      <c r="A130" s="158"/>
      <c r="B130" s="158"/>
      <c r="C130" s="158"/>
      <c r="D130" s="158"/>
      <c r="E130" s="158"/>
      <c r="F130" s="158"/>
      <c r="G130" s="158"/>
      <c r="H130" s="158"/>
      <c r="I130" s="158"/>
      <c r="J130" s="158"/>
      <c r="K130" s="2"/>
      <c r="L130" s="2"/>
      <c r="M130" s="2"/>
      <c r="N130" s="2"/>
      <c r="O130" s="2"/>
      <c r="P130" s="2"/>
      <c r="Q130" s="92"/>
    </row>
    <row r="131" spans="1:17" x14ac:dyDescent="0.25">
      <c r="A131" s="158"/>
      <c r="B131" s="158"/>
      <c r="C131" s="158"/>
      <c r="D131" s="158"/>
      <c r="E131" s="158"/>
      <c r="F131" s="158"/>
      <c r="G131" s="158"/>
      <c r="H131" s="158"/>
      <c r="I131" s="158"/>
      <c r="J131" s="158"/>
      <c r="K131" s="2"/>
      <c r="L131" s="2"/>
      <c r="M131" s="2"/>
      <c r="N131" s="2"/>
      <c r="O131" s="2"/>
      <c r="P131" s="2"/>
      <c r="Q131" s="92"/>
    </row>
    <row r="132" spans="1:17" x14ac:dyDescent="0.25">
      <c r="A132" s="117"/>
      <c r="B132" s="117"/>
      <c r="C132" s="117"/>
      <c r="D132" s="117"/>
      <c r="E132" s="117"/>
      <c r="F132" s="117"/>
      <c r="G132" s="117"/>
      <c r="H132" s="117"/>
      <c r="I132" s="117"/>
      <c r="J132" s="117"/>
      <c r="K132" s="2"/>
      <c r="L132" s="2"/>
      <c r="M132" s="2"/>
      <c r="N132" s="2"/>
      <c r="O132" s="2"/>
      <c r="P132" s="2"/>
      <c r="Q132" s="2"/>
    </row>
    <row r="133" spans="1:17" ht="16.5" thickBot="1" x14ac:dyDescent="0.3">
      <c r="A133" s="6" t="s">
        <v>139</v>
      </c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</row>
    <row r="134" spans="1:17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</row>
    <row r="135" spans="1:17" ht="31.5" customHeight="1" x14ac:dyDescent="0.25">
      <c r="A135" s="108" t="s">
        <v>0</v>
      </c>
      <c r="B135" s="108">
        <v>2024</v>
      </c>
      <c r="C135" s="108">
        <v>2025</v>
      </c>
      <c r="D135" s="108" t="s">
        <v>94</v>
      </c>
      <c r="E135" s="2"/>
      <c r="F135" s="2"/>
      <c r="G135" s="29"/>
      <c r="H135" s="2"/>
      <c r="I135" s="2"/>
      <c r="J135" s="2"/>
      <c r="K135" s="84"/>
      <c r="L135" s="2"/>
      <c r="M135" s="2"/>
      <c r="N135" s="2"/>
      <c r="O135" s="2"/>
      <c r="P135" s="2"/>
      <c r="Q135" s="2"/>
    </row>
    <row r="136" spans="1:17" ht="19.5" customHeight="1" x14ac:dyDescent="0.25">
      <c r="A136" s="42" t="s">
        <v>2</v>
      </c>
      <c r="B136" s="12">
        <v>13640</v>
      </c>
      <c r="C136" s="12">
        <v>14723</v>
      </c>
      <c r="D136" s="88">
        <f t="shared" ref="D136:D147" si="44">C136/B136-1</f>
        <v>7.9398826979472092E-2</v>
      </c>
      <c r="E136" s="2"/>
      <c r="F136" s="119"/>
      <c r="G136" s="29"/>
      <c r="H136" s="29" t="s">
        <v>14</v>
      </c>
      <c r="I136" s="85">
        <f>D136</f>
        <v>7.9398826979472092E-2</v>
      </c>
      <c r="J136" s="2"/>
      <c r="K136" s="84"/>
      <c r="L136" s="2"/>
      <c r="M136" s="2"/>
      <c r="N136" s="2"/>
      <c r="O136" s="2"/>
      <c r="P136" s="2"/>
      <c r="Q136" s="2"/>
    </row>
    <row r="137" spans="1:17" ht="19.5" customHeight="1" x14ac:dyDescent="0.25">
      <c r="A137" s="14" t="s">
        <v>3</v>
      </c>
      <c r="B137" s="89">
        <v>12911</v>
      </c>
      <c r="C137" s="89">
        <v>13616</v>
      </c>
      <c r="D137" s="88">
        <f t="shared" si="44"/>
        <v>5.4604600728061392E-2</v>
      </c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</row>
    <row r="138" spans="1:17" ht="19.5" customHeight="1" x14ac:dyDescent="0.25">
      <c r="A138" s="14" t="s">
        <v>4</v>
      </c>
      <c r="B138" s="89">
        <v>13009</v>
      </c>
      <c r="C138" s="89">
        <v>14691</v>
      </c>
      <c r="D138" s="88">
        <f t="shared" si="44"/>
        <v>0.12929510338996075</v>
      </c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</row>
    <row r="139" spans="1:17" ht="19.5" customHeight="1" x14ac:dyDescent="0.25">
      <c r="A139" s="14" t="s">
        <v>5</v>
      </c>
      <c r="B139" s="89">
        <v>14766</v>
      </c>
      <c r="C139" s="89">
        <v>14546</v>
      </c>
      <c r="D139" s="88">
        <f t="shared" si="44"/>
        <v>-1.4899092509819911E-2</v>
      </c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</row>
    <row r="140" spans="1:17" ht="19.5" customHeight="1" x14ac:dyDescent="0.25">
      <c r="A140" s="14" t="s">
        <v>6</v>
      </c>
      <c r="B140" s="89">
        <v>14296</v>
      </c>
      <c r="C140" s="89">
        <v>14156</v>
      </c>
      <c r="D140" s="88">
        <f t="shared" si="44"/>
        <v>-9.7929490766648364E-3</v>
      </c>
      <c r="E140" s="2"/>
      <c r="F140" s="3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</row>
    <row r="141" spans="1:17" ht="19.5" customHeight="1" x14ac:dyDescent="0.25">
      <c r="A141" s="14" t="s">
        <v>7</v>
      </c>
      <c r="B141" s="89">
        <v>13332</v>
      </c>
      <c r="C141" s="89">
        <v>14401</v>
      </c>
      <c r="D141" s="88">
        <f t="shared" si="44"/>
        <v>8.0183018301830167E-2</v>
      </c>
      <c r="E141" s="2"/>
      <c r="F141" s="2"/>
      <c r="G141" s="90"/>
      <c r="H141" s="29" t="s">
        <v>15</v>
      </c>
      <c r="I141" s="85"/>
      <c r="J141" s="2"/>
      <c r="K141" s="84"/>
      <c r="L141" s="84"/>
      <c r="M141" s="84"/>
      <c r="N141" s="2"/>
      <c r="O141" s="2"/>
      <c r="P141" s="2"/>
      <c r="Q141" s="2"/>
    </row>
    <row r="142" spans="1:17" ht="19.5" customHeight="1" x14ac:dyDescent="0.25">
      <c r="A142" s="14" t="s">
        <v>8</v>
      </c>
      <c r="B142" s="89">
        <v>13837</v>
      </c>
      <c r="C142" s="89">
        <v>13785</v>
      </c>
      <c r="D142" s="88">
        <f t="shared" si="44"/>
        <v>-3.7580400375804013E-3</v>
      </c>
      <c r="E142" s="2"/>
      <c r="F142" s="2"/>
      <c r="G142" s="90"/>
      <c r="H142" s="29" t="s">
        <v>16</v>
      </c>
      <c r="I142" s="85"/>
      <c r="J142" s="2"/>
      <c r="K142" s="84"/>
      <c r="L142" s="84"/>
      <c r="M142" s="84"/>
      <c r="N142" s="2"/>
      <c r="O142" s="2"/>
      <c r="P142" s="2"/>
      <c r="Q142" s="2"/>
    </row>
    <row r="143" spans="1:17" ht="19.5" customHeight="1" x14ac:dyDescent="0.25">
      <c r="A143" s="14" t="s">
        <v>9</v>
      </c>
      <c r="B143" s="89">
        <v>14059</v>
      </c>
      <c r="C143" s="89">
        <v>13818</v>
      </c>
      <c r="D143" s="88">
        <f t="shared" si="44"/>
        <v>-1.7142044242122512E-2</v>
      </c>
      <c r="E143" s="2"/>
      <c r="F143" s="2"/>
      <c r="G143" s="90"/>
      <c r="H143" s="29" t="s">
        <v>17</v>
      </c>
      <c r="I143" s="85"/>
      <c r="J143" s="2"/>
      <c r="K143" s="84"/>
      <c r="L143" s="84"/>
      <c r="M143" s="84"/>
      <c r="N143" s="2"/>
      <c r="O143" s="2"/>
      <c r="P143" s="2"/>
      <c r="Q143" s="2"/>
    </row>
    <row r="144" spans="1:17" ht="19.5" customHeight="1" x14ac:dyDescent="0.25">
      <c r="A144" s="14" t="s">
        <v>10</v>
      </c>
      <c r="B144" s="89">
        <v>14707</v>
      </c>
      <c r="C144" s="89">
        <v>14755</v>
      </c>
      <c r="D144" s="88">
        <f t="shared" si="44"/>
        <v>3.2637519548515126E-3</v>
      </c>
      <c r="E144" s="2"/>
      <c r="F144" s="2"/>
      <c r="G144" s="29"/>
      <c r="H144" s="29" t="s">
        <v>28</v>
      </c>
      <c r="I144" s="85"/>
      <c r="J144" s="2"/>
      <c r="K144" s="84"/>
      <c r="L144" s="84"/>
      <c r="M144" s="84"/>
      <c r="N144" s="2"/>
      <c r="O144" s="2"/>
      <c r="P144" s="2"/>
      <c r="Q144" s="2"/>
    </row>
    <row r="145" spans="1:17" ht="19.5" customHeight="1" x14ac:dyDescent="0.25">
      <c r="A145" s="14" t="s">
        <v>11</v>
      </c>
      <c r="B145" s="89">
        <v>15482</v>
      </c>
      <c r="C145" s="89">
        <v>14529</v>
      </c>
      <c r="D145" s="88">
        <f t="shared" si="44"/>
        <v>-6.1555354605348112E-2</v>
      </c>
      <c r="E145" s="2"/>
      <c r="F145" s="2"/>
      <c r="G145" s="29"/>
      <c r="H145" s="29" t="s">
        <v>18</v>
      </c>
      <c r="I145" s="85"/>
      <c r="J145" s="2"/>
      <c r="K145" s="84"/>
      <c r="L145" s="84"/>
      <c r="M145" s="84"/>
      <c r="N145" s="2"/>
      <c r="O145" s="2"/>
      <c r="P145" s="2"/>
      <c r="Q145" s="2"/>
    </row>
    <row r="146" spans="1:17" ht="19.5" customHeight="1" x14ac:dyDescent="0.25">
      <c r="A146" s="14" t="s">
        <v>12</v>
      </c>
      <c r="B146" s="89">
        <v>14776</v>
      </c>
      <c r="C146" s="89">
        <v>14136</v>
      </c>
      <c r="D146" s="88">
        <f t="shared" si="44"/>
        <v>-4.3313481321061165E-2</v>
      </c>
      <c r="E146" s="2"/>
      <c r="F146" s="2"/>
      <c r="G146" s="29"/>
      <c r="H146" s="29" t="s">
        <v>19</v>
      </c>
      <c r="I146" s="85"/>
      <c r="J146" s="2"/>
      <c r="K146" s="84"/>
      <c r="L146" s="2"/>
      <c r="M146" s="2"/>
      <c r="N146" s="2"/>
      <c r="O146" s="2"/>
      <c r="P146" s="2"/>
      <c r="Q146" s="2"/>
    </row>
    <row r="147" spans="1:17" ht="19.5" hidden="1" customHeight="1" x14ac:dyDescent="0.25">
      <c r="A147" s="111" t="s">
        <v>13</v>
      </c>
      <c r="B147" s="72">
        <v>13677</v>
      </c>
      <c r="C147" s="72"/>
      <c r="D147" s="88">
        <f t="shared" si="44"/>
        <v>-1</v>
      </c>
      <c r="E147" s="2"/>
      <c r="F147" s="2"/>
      <c r="G147" s="29"/>
      <c r="H147" s="29"/>
      <c r="I147" s="85"/>
      <c r="J147" s="2"/>
      <c r="K147" s="84"/>
      <c r="L147" s="2"/>
      <c r="M147" s="2"/>
      <c r="N147" s="2"/>
      <c r="O147" s="2"/>
      <c r="P147" s="2"/>
      <c r="Q147" s="2"/>
    </row>
    <row r="148" spans="1:17" ht="19.5" customHeight="1" x14ac:dyDescent="0.25">
      <c r="A148" s="112" t="s">
        <v>1</v>
      </c>
      <c r="B148" s="37">
        <f>SUM(B136:B146)</f>
        <v>154815</v>
      </c>
      <c r="C148" s="37">
        <f>SUM(C136:C146)</f>
        <v>157156</v>
      </c>
      <c r="D148" s="87">
        <f>C148/B148-1</f>
        <v>1.5121273778380573E-2</v>
      </c>
      <c r="E148" s="2"/>
      <c r="F148" s="2"/>
      <c r="G148" s="29"/>
      <c r="H148" s="86" t="s">
        <v>98</v>
      </c>
      <c r="I148" s="85">
        <f>D148</f>
        <v>1.5121273778380573E-2</v>
      </c>
      <c r="J148" s="2"/>
      <c r="K148" s="84"/>
      <c r="L148" s="2"/>
      <c r="M148" s="2"/>
      <c r="N148" s="2"/>
      <c r="O148" s="2"/>
      <c r="P148" s="2"/>
      <c r="Q148" s="2"/>
    </row>
    <row r="149" spans="1:17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</row>
    <row r="150" spans="1:17" ht="16.5" customHeight="1" x14ac:dyDescent="0.25">
      <c r="A150" s="159" t="s">
        <v>126</v>
      </c>
      <c r="B150" s="159"/>
      <c r="C150" s="159"/>
      <c r="D150" s="159"/>
      <c r="E150" s="159"/>
      <c r="F150" s="159"/>
      <c r="G150" s="159"/>
      <c r="H150" s="159"/>
      <c r="I150" s="159"/>
      <c r="J150" s="159"/>
      <c r="K150" s="159"/>
      <c r="L150" s="159"/>
      <c r="M150" s="159"/>
      <c r="N150" s="159"/>
      <c r="O150" s="2"/>
      <c r="P150" s="2"/>
      <c r="Q150" s="2"/>
    </row>
    <row r="151" spans="1:17" ht="27.75" customHeight="1" thickBot="1" x14ac:dyDescent="0.3">
      <c r="A151" s="160"/>
      <c r="B151" s="160"/>
      <c r="C151" s="160"/>
      <c r="D151" s="160"/>
      <c r="E151" s="160"/>
      <c r="F151" s="160"/>
      <c r="G151" s="160"/>
      <c r="H151" s="160"/>
      <c r="I151" s="160"/>
      <c r="J151" s="160"/>
      <c r="K151" s="160"/>
      <c r="L151" s="160"/>
      <c r="M151" s="160"/>
      <c r="N151" s="160"/>
      <c r="O151" s="6"/>
      <c r="P151" s="6"/>
      <c r="Q151" s="83"/>
    </row>
    <row r="152" spans="1:17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</row>
    <row r="153" spans="1:17" ht="73.5" customHeight="1" thickBot="1" x14ac:dyDescent="0.3">
      <c r="A153" s="153" t="s">
        <v>87</v>
      </c>
      <c r="B153" s="153" t="s">
        <v>97</v>
      </c>
      <c r="C153" s="154" t="s">
        <v>96</v>
      </c>
      <c r="D153" s="154"/>
      <c r="E153" s="155"/>
      <c r="F153" s="153" t="s">
        <v>140</v>
      </c>
      <c r="G153" s="156"/>
      <c r="H153" s="153" t="s">
        <v>141</v>
      </c>
      <c r="I153" s="156"/>
      <c r="J153" s="82"/>
      <c r="K153" s="82"/>
      <c r="L153" s="7"/>
    </row>
    <row r="154" spans="1:17" ht="54.75" customHeight="1" thickTop="1" x14ac:dyDescent="0.25">
      <c r="A154" s="153"/>
      <c r="B154" s="153"/>
      <c r="C154" s="81" t="s">
        <v>54</v>
      </c>
      <c r="D154" s="81" t="s">
        <v>53</v>
      </c>
      <c r="E154" s="80" t="s">
        <v>95</v>
      </c>
      <c r="F154" s="79" t="s">
        <v>50</v>
      </c>
      <c r="G154" s="78" t="s">
        <v>51</v>
      </c>
      <c r="H154" s="79" t="s">
        <v>50</v>
      </c>
      <c r="I154" s="78" t="s">
        <v>51</v>
      </c>
      <c r="J154" s="7"/>
      <c r="K154" s="77"/>
      <c r="L154" s="7"/>
    </row>
    <row r="155" spans="1:17" ht="18.75" customHeight="1" x14ac:dyDescent="0.25">
      <c r="A155" s="76" t="s">
        <v>74</v>
      </c>
      <c r="B155" s="75">
        <f t="shared" ref="B155:B179" si="45">SUM(C155:E155)</f>
        <v>2056</v>
      </c>
      <c r="C155" s="118">
        <v>119</v>
      </c>
      <c r="D155" s="118">
        <v>778</v>
      </c>
      <c r="E155" s="118">
        <v>1159</v>
      </c>
      <c r="F155" s="118">
        <v>456</v>
      </c>
      <c r="G155" s="118">
        <v>1600</v>
      </c>
      <c r="H155" s="118">
        <v>234</v>
      </c>
      <c r="I155" s="118">
        <v>1822</v>
      </c>
      <c r="J155" s="71"/>
      <c r="K155" s="71"/>
      <c r="L155" s="7"/>
    </row>
    <row r="156" spans="1:17" ht="18.75" customHeight="1" x14ac:dyDescent="0.25">
      <c r="A156" s="76" t="s">
        <v>82</v>
      </c>
      <c r="B156" s="75">
        <f t="shared" si="45"/>
        <v>7606</v>
      </c>
      <c r="C156" s="118">
        <v>1294</v>
      </c>
      <c r="D156" s="118">
        <v>3583</v>
      </c>
      <c r="E156" s="118">
        <v>2729</v>
      </c>
      <c r="F156" s="118">
        <v>1827</v>
      </c>
      <c r="G156" s="118">
        <v>5779</v>
      </c>
      <c r="H156" s="118">
        <v>831</v>
      </c>
      <c r="I156" s="118">
        <v>6775</v>
      </c>
      <c r="J156" s="71"/>
      <c r="K156" s="71"/>
      <c r="L156" s="7"/>
    </row>
    <row r="157" spans="1:17" ht="18.75" customHeight="1" x14ac:dyDescent="0.25">
      <c r="A157" s="76" t="s">
        <v>77</v>
      </c>
      <c r="B157" s="75">
        <f t="shared" si="45"/>
        <v>2939</v>
      </c>
      <c r="C157" s="118">
        <v>547</v>
      </c>
      <c r="D157" s="118">
        <v>1671</v>
      </c>
      <c r="E157" s="118">
        <v>721</v>
      </c>
      <c r="F157" s="118">
        <v>513</v>
      </c>
      <c r="G157" s="118">
        <v>2426</v>
      </c>
      <c r="H157" s="118">
        <v>118</v>
      </c>
      <c r="I157" s="118">
        <v>2821</v>
      </c>
      <c r="J157" s="71"/>
      <c r="K157" s="71"/>
      <c r="L157" s="7"/>
    </row>
    <row r="158" spans="1:17" ht="18.75" customHeight="1" x14ac:dyDescent="0.25">
      <c r="A158" s="76" t="s">
        <v>60</v>
      </c>
      <c r="B158" s="75">
        <f t="shared" si="45"/>
        <v>14827</v>
      </c>
      <c r="C158" s="118">
        <v>3112</v>
      </c>
      <c r="D158" s="118">
        <v>8869</v>
      </c>
      <c r="E158" s="118">
        <v>2846</v>
      </c>
      <c r="F158" s="118">
        <v>1698</v>
      </c>
      <c r="G158" s="118">
        <v>13129</v>
      </c>
      <c r="H158" s="118">
        <v>1285</v>
      </c>
      <c r="I158" s="118">
        <v>13542</v>
      </c>
      <c r="J158" s="71"/>
      <c r="K158" s="71"/>
      <c r="L158" s="7"/>
    </row>
    <row r="159" spans="1:17" ht="18.75" customHeight="1" x14ac:dyDescent="0.25">
      <c r="A159" s="76" t="s">
        <v>59</v>
      </c>
      <c r="B159" s="75">
        <f t="shared" si="45"/>
        <v>5394</v>
      </c>
      <c r="C159" s="118">
        <v>551</v>
      </c>
      <c r="D159" s="118">
        <v>2387</v>
      </c>
      <c r="E159" s="118">
        <v>2456</v>
      </c>
      <c r="F159" s="118">
        <v>1315</v>
      </c>
      <c r="G159" s="118">
        <v>4079</v>
      </c>
      <c r="H159" s="118">
        <v>513</v>
      </c>
      <c r="I159" s="118">
        <v>4881</v>
      </c>
      <c r="J159" s="71"/>
      <c r="K159" s="71"/>
      <c r="L159" s="7"/>
    </row>
    <row r="160" spans="1:17" ht="18.75" customHeight="1" x14ac:dyDescent="0.25">
      <c r="A160" s="76" t="s">
        <v>81</v>
      </c>
      <c r="B160" s="75">
        <f t="shared" si="45"/>
        <v>3818</v>
      </c>
      <c r="C160" s="118">
        <v>956</v>
      </c>
      <c r="D160" s="118">
        <v>1782</v>
      </c>
      <c r="E160" s="118">
        <v>1080</v>
      </c>
      <c r="F160" s="118">
        <v>381</v>
      </c>
      <c r="G160" s="118">
        <v>3437</v>
      </c>
      <c r="H160" s="118">
        <v>486</v>
      </c>
      <c r="I160" s="118">
        <v>3332</v>
      </c>
      <c r="J160" s="71"/>
      <c r="K160" s="71"/>
      <c r="L160" s="7"/>
    </row>
    <row r="161" spans="1:12" ht="18.75" customHeight="1" x14ac:dyDescent="0.25">
      <c r="A161" s="76" t="s">
        <v>90</v>
      </c>
      <c r="B161" s="75">
        <f t="shared" si="45"/>
        <v>4053</v>
      </c>
      <c r="C161" s="118">
        <v>628</v>
      </c>
      <c r="D161" s="118">
        <v>2311</v>
      </c>
      <c r="E161" s="118">
        <v>1114</v>
      </c>
      <c r="F161" s="118">
        <v>688</v>
      </c>
      <c r="G161" s="118">
        <v>3365</v>
      </c>
      <c r="H161" s="118">
        <v>443</v>
      </c>
      <c r="I161" s="118">
        <v>3610</v>
      </c>
      <c r="J161" s="71"/>
      <c r="K161" s="71"/>
      <c r="L161" s="7"/>
    </row>
    <row r="162" spans="1:12" ht="18.75" customHeight="1" x14ac:dyDescent="0.25">
      <c r="A162" s="76" t="s">
        <v>58</v>
      </c>
      <c r="B162" s="75">
        <f t="shared" si="45"/>
        <v>10245</v>
      </c>
      <c r="C162" s="118">
        <v>2787</v>
      </c>
      <c r="D162" s="118">
        <v>5855</v>
      </c>
      <c r="E162" s="118">
        <v>1603</v>
      </c>
      <c r="F162" s="118">
        <v>1041</v>
      </c>
      <c r="G162" s="118">
        <v>9204</v>
      </c>
      <c r="H162" s="118">
        <v>721</v>
      </c>
      <c r="I162" s="118">
        <v>9524</v>
      </c>
      <c r="J162" s="71"/>
      <c r="K162" s="71"/>
      <c r="L162" s="7"/>
    </row>
    <row r="163" spans="1:12" ht="18.75" customHeight="1" x14ac:dyDescent="0.25">
      <c r="A163" s="76" t="s">
        <v>73</v>
      </c>
      <c r="B163" s="75">
        <f t="shared" si="45"/>
        <v>2463</v>
      </c>
      <c r="C163" s="118">
        <v>632</v>
      </c>
      <c r="D163" s="118">
        <v>1055</v>
      </c>
      <c r="E163" s="118">
        <v>776</v>
      </c>
      <c r="F163" s="118">
        <v>1009</v>
      </c>
      <c r="G163" s="118">
        <v>1454</v>
      </c>
      <c r="H163" s="118">
        <v>492</v>
      </c>
      <c r="I163" s="118">
        <v>1971</v>
      </c>
      <c r="J163" s="71"/>
      <c r="K163" s="71"/>
      <c r="L163" s="7"/>
    </row>
    <row r="164" spans="1:12" ht="18.75" customHeight="1" x14ac:dyDescent="0.25">
      <c r="A164" s="76" t="s">
        <v>80</v>
      </c>
      <c r="B164" s="75">
        <f t="shared" si="45"/>
        <v>5193</v>
      </c>
      <c r="C164" s="118">
        <v>1649</v>
      </c>
      <c r="D164" s="118">
        <v>2393</v>
      </c>
      <c r="E164" s="118">
        <v>1151</v>
      </c>
      <c r="F164" s="118">
        <v>1176</v>
      </c>
      <c r="G164" s="118">
        <v>4017</v>
      </c>
      <c r="H164" s="118">
        <v>337</v>
      </c>
      <c r="I164" s="118">
        <v>4856</v>
      </c>
      <c r="J164" s="71"/>
      <c r="K164" s="71"/>
      <c r="L164" s="7"/>
    </row>
    <row r="165" spans="1:12" ht="18.75" customHeight="1" x14ac:dyDescent="0.25">
      <c r="A165" s="76" t="s">
        <v>83</v>
      </c>
      <c r="B165" s="75">
        <f t="shared" si="45"/>
        <v>6204</v>
      </c>
      <c r="C165" s="118">
        <v>1136</v>
      </c>
      <c r="D165" s="118">
        <v>2755</v>
      </c>
      <c r="E165" s="118">
        <v>2313</v>
      </c>
      <c r="F165" s="118">
        <v>446</v>
      </c>
      <c r="G165" s="118">
        <v>5758</v>
      </c>
      <c r="H165" s="118">
        <v>397</v>
      </c>
      <c r="I165" s="118">
        <v>5807</v>
      </c>
      <c r="J165" s="71"/>
      <c r="K165" s="71"/>
      <c r="L165" s="7"/>
    </row>
    <row r="166" spans="1:12" ht="18.75" customHeight="1" x14ac:dyDescent="0.25">
      <c r="A166" s="76" t="s">
        <v>84</v>
      </c>
      <c r="B166" s="75">
        <f t="shared" si="45"/>
        <v>6683</v>
      </c>
      <c r="C166" s="118">
        <v>1734</v>
      </c>
      <c r="D166" s="118">
        <v>3181</v>
      </c>
      <c r="E166" s="118">
        <v>1768</v>
      </c>
      <c r="F166" s="118">
        <v>1312</v>
      </c>
      <c r="G166" s="118">
        <v>5371</v>
      </c>
      <c r="H166" s="118">
        <v>1103</v>
      </c>
      <c r="I166" s="118">
        <v>5580</v>
      </c>
      <c r="J166" s="71"/>
      <c r="K166" s="71"/>
      <c r="L166" s="7"/>
    </row>
    <row r="167" spans="1:12" ht="18.75" customHeight="1" x14ac:dyDescent="0.25">
      <c r="A167" s="76" t="s">
        <v>57</v>
      </c>
      <c r="B167" s="75">
        <f t="shared" si="45"/>
        <v>8112</v>
      </c>
      <c r="C167" s="118">
        <v>1629</v>
      </c>
      <c r="D167" s="118">
        <v>3154</v>
      </c>
      <c r="E167" s="118">
        <v>3329</v>
      </c>
      <c r="F167" s="118">
        <v>2150</v>
      </c>
      <c r="G167" s="118">
        <v>5962</v>
      </c>
      <c r="H167" s="118">
        <v>713</v>
      </c>
      <c r="I167" s="118">
        <v>7399</v>
      </c>
      <c r="J167" s="71"/>
      <c r="K167" s="71"/>
      <c r="L167" s="7"/>
    </row>
    <row r="168" spans="1:12" ht="18.75" customHeight="1" x14ac:dyDescent="0.25">
      <c r="A168" s="76" t="s">
        <v>85</v>
      </c>
      <c r="B168" s="75">
        <f t="shared" si="45"/>
        <v>3700</v>
      </c>
      <c r="C168" s="118">
        <v>536</v>
      </c>
      <c r="D168" s="118">
        <v>1763</v>
      </c>
      <c r="E168" s="118">
        <v>1401</v>
      </c>
      <c r="F168" s="118">
        <v>260</v>
      </c>
      <c r="G168" s="118">
        <v>3440</v>
      </c>
      <c r="H168" s="118">
        <v>274</v>
      </c>
      <c r="I168" s="118">
        <v>3426</v>
      </c>
      <c r="J168" s="71"/>
      <c r="K168" s="71"/>
      <c r="L168" s="7"/>
    </row>
    <row r="169" spans="1:12" ht="18.75" customHeight="1" x14ac:dyDescent="0.25">
      <c r="A169" s="76" t="s">
        <v>56</v>
      </c>
      <c r="B169" s="75">
        <f t="shared" si="45"/>
        <v>41221</v>
      </c>
      <c r="C169" s="118">
        <v>5862</v>
      </c>
      <c r="D169" s="118">
        <v>22659</v>
      </c>
      <c r="E169" s="118">
        <v>12700</v>
      </c>
      <c r="F169" s="118">
        <v>6208</v>
      </c>
      <c r="G169" s="118">
        <v>35013</v>
      </c>
      <c r="H169" s="118">
        <v>3654</v>
      </c>
      <c r="I169" s="118">
        <v>37567</v>
      </c>
      <c r="J169" s="71"/>
      <c r="K169" s="71"/>
      <c r="L169" s="7"/>
    </row>
    <row r="170" spans="1:12" ht="18.75" customHeight="1" x14ac:dyDescent="0.25">
      <c r="A170" s="76" t="s">
        <v>76</v>
      </c>
      <c r="B170" s="75">
        <f t="shared" si="45"/>
        <v>3299</v>
      </c>
      <c r="C170" s="118">
        <v>471</v>
      </c>
      <c r="D170" s="118">
        <v>1091</v>
      </c>
      <c r="E170" s="118">
        <v>1737</v>
      </c>
      <c r="F170" s="118">
        <v>839</v>
      </c>
      <c r="G170" s="118">
        <v>2460</v>
      </c>
      <c r="H170" s="118">
        <v>359</v>
      </c>
      <c r="I170" s="118">
        <v>2940</v>
      </c>
      <c r="J170" s="71"/>
      <c r="K170" s="71"/>
      <c r="L170" s="7"/>
    </row>
    <row r="171" spans="1:12" ht="18.75" customHeight="1" x14ac:dyDescent="0.25">
      <c r="A171" s="76" t="s">
        <v>89</v>
      </c>
      <c r="B171" s="75">
        <f t="shared" si="45"/>
        <v>1362</v>
      </c>
      <c r="C171" s="118">
        <v>117</v>
      </c>
      <c r="D171" s="118">
        <v>984</v>
      </c>
      <c r="E171" s="118">
        <v>261</v>
      </c>
      <c r="F171" s="118">
        <v>494</v>
      </c>
      <c r="G171" s="118">
        <v>868</v>
      </c>
      <c r="H171" s="118">
        <v>27</v>
      </c>
      <c r="I171" s="118">
        <v>1335</v>
      </c>
      <c r="J171" s="71"/>
      <c r="K171" s="71"/>
      <c r="L171" s="7"/>
    </row>
    <row r="172" spans="1:12" ht="18.75" customHeight="1" x14ac:dyDescent="0.25">
      <c r="A172" s="76" t="s">
        <v>88</v>
      </c>
      <c r="B172" s="75">
        <f t="shared" si="45"/>
        <v>1633</v>
      </c>
      <c r="C172" s="118">
        <v>416</v>
      </c>
      <c r="D172" s="118">
        <v>834</v>
      </c>
      <c r="E172" s="118">
        <v>383</v>
      </c>
      <c r="F172" s="118">
        <v>242</v>
      </c>
      <c r="G172" s="118">
        <v>1391</v>
      </c>
      <c r="H172" s="118">
        <v>281</v>
      </c>
      <c r="I172" s="118">
        <v>1352</v>
      </c>
      <c r="J172" s="71"/>
      <c r="K172" s="71"/>
      <c r="L172" s="7"/>
    </row>
    <row r="173" spans="1:12" ht="18.75" customHeight="1" x14ac:dyDescent="0.25">
      <c r="A173" s="76" t="s">
        <v>72</v>
      </c>
      <c r="B173" s="75">
        <f t="shared" si="45"/>
        <v>1328</v>
      </c>
      <c r="C173" s="118">
        <v>414</v>
      </c>
      <c r="D173" s="118">
        <v>540</v>
      </c>
      <c r="E173" s="118">
        <v>374</v>
      </c>
      <c r="F173" s="118">
        <v>353</v>
      </c>
      <c r="G173" s="118">
        <v>975</v>
      </c>
      <c r="H173" s="118">
        <v>159</v>
      </c>
      <c r="I173" s="118">
        <v>1169</v>
      </c>
      <c r="J173" s="71"/>
      <c r="K173" s="71"/>
      <c r="L173" s="7"/>
    </row>
    <row r="174" spans="1:12" ht="18.75" customHeight="1" x14ac:dyDescent="0.25">
      <c r="A174" s="76" t="s">
        <v>86</v>
      </c>
      <c r="B174" s="75">
        <f t="shared" si="45"/>
        <v>6918</v>
      </c>
      <c r="C174" s="118">
        <v>1555</v>
      </c>
      <c r="D174" s="118">
        <v>3571</v>
      </c>
      <c r="E174" s="118">
        <v>1792</v>
      </c>
      <c r="F174" s="118">
        <v>1023</v>
      </c>
      <c r="G174" s="118">
        <v>5895</v>
      </c>
      <c r="H174" s="118">
        <v>372</v>
      </c>
      <c r="I174" s="118">
        <v>6546</v>
      </c>
      <c r="J174" s="71"/>
      <c r="K174" s="71"/>
      <c r="L174" s="7"/>
    </row>
    <row r="175" spans="1:12" ht="18.75" customHeight="1" x14ac:dyDescent="0.25">
      <c r="A175" s="76" t="s">
        <v>55</v>
      </c>
      <c r="B175" s="75">
        <f t="shared" si="45"/>
        <v>4606</v>
      </c>
      <c r="C175" s="118">
        <v>1005</v>
      </c>
      <c r="D175" s="118">
        <v>2651</v>
      </c>
      <c r="E175" s="118">
        <v>950</v>
      </c>
      <c r="F175" s="118">
        <v>790</v>
      </c>
      <c r="G175" s="118">
        <v>3816</v>
      </c>
      <c r="H175" s="118">
        <v>623</v>
      </c>
      <c r="I175" s="118">
        <v>3983</v>
      </c>
      <c r="J175" s="71"/>
      <c r="K175" s="71"/>
      <c r="L175" s="7"/>
    </row>
    <row r="176" spans="1:12" ht="18.75" customHeight="1" x14ac:dyDescent="0.25">
      <c r="A176" s="76" t="s">
        <v>78</v>
      </c>
      <c r="B176" s="75">
        <f t="shared" si="45"/>
        <v>6335</v>
      </c>
      <c r="C176" s="118">
        <v>1067</v>
      </c>
      <c r="D176" s="118">
        <v>3199</v>
      </c>
      <c r="E176" s="118">
        <v>2069</v>
      </c>
      <c r="F176" s="118">
        <v>867</v>
      </c>
      <c r="G176" s="118">
        <v>5468</v>
      </c>
      <c r="H176" s="118">
        <v>545</v>
      </c>
      <c r="I176" s="118">
        <v>5790</v>
      </c>
      <c r="J176" s="71"/>
      <c r="K176" s="71"/>
      <c r="L176" s="7"/>
    </row>
    <row r="177" spans="1:17" ht="18.75" customHeight="1" x14ac:dyDescent="0.25">
      <c r="A177" s="76" t="s">
        <v>79</v>
      </c>
      <c r="B177" s="75">
        <f t="shared" si="45"/>
        <v>2786</v>
      </c>
      <c r="C177" s="118">
        <v>295</v>
      </c>
      <c r="D177" s="118">
        <v>1603</v>
      </c>
      <c r="E177" s="118">
        <v>888</v>
      </c>
      <c r="F177" s="118">
        <v>428</v>
      </c>
      <c r="G177" s="118">
        <v>2358</v>
      </c>
      <c r="H177" s="118">
        <v>340</v>
      </c>
      <c r="I177" s="118">
        <v>2446</v>
      </c>
      <c r="J177" s="71"/>
      <c r="K177" s="71"/>
      <c r="L177" s="7"/>
    </row>
    <row r="178" spans="1:17" ht="18.75" customHeight="1" x14ac:dyDescent="0.25">
      <c r="A178" s="76" t="s">
        <v>71</v>
      </c>
      <c r="B178" s="75">
        <f t="shared" si="45"/>
        <v>1983</v>
      </c>
      <c r="C178" s="118">
        <v>212</v>
      </c>
      <c r="D178" s="118">
        <v>678</v>
      </c>
      <c r="E178" s="118">
        <v>1093</v>
      </c>
      <c r="F178" s="118">
        <v>280</v>
      </c>
      <c r="G178" s="118">
        <v>1703</v>
      </c>
      <c r="H178" s="118">
        <v>90</v>
      </c>
      <c r="I178" s="118">
        <v>1893</v>
      </c>
      <c r="J178" s="71"/>
      <c r="K178" s="71"/>
      <c r="L178" s="7"/>
    </row>
    <row r="179" spans="1:17" ht="18.75" customHeight="1" x14ac:dyDescent="0.25">
      <c r="A179" s="74" t="s">
        <v>75</v>
      </c>
      <c r="B179" s="73">
        <f t="shared" si="45"/>
        <v>2392</v>
      </c>
      <c r="C179" s="118">
        <v>253</v>
      </c>
      <c r="D179" s="118">
        <v>1140</v>
      </c>
      <c r="E179" s="118">
        <v>999</v>
      </c>
      <c r="F179" s="118">
        <v>530</v>
      </c>
      <c r="G179" s="118">
        <v>1862</v>
      </c>
      <c r="H179" s="118">
        <v>140</v>
      </c>
      <c r="I179" s="118">
        <v>2252</v>
      </c>
      <c r="J179" s="71"/>
      <c r="K179" s="71"/>
      <c r="L179" s="7"/>
    </row>
    <row r="180" spans="1:17" ht="18.75" customHeight="1" x14ac:dyDescent="0.25">
      <c r="A180" s="112" t="s">
        <v>1</v>
      </c>
      <c r="B180" s="37">
        <f t="shared" ref="B180:I180" si="46">SUM(B155:B179)</f>
        <v>157156</v>
      </c>
      <c r="C180" s="37">
        <f t="shared" si="46"/>
        <v>28977</v>
      </c>
      <c r="D180" s="37">
        <f t="shared" si="46"/>
        <v>80487</v>
      </c>
      <c r="E180" s="37">
        <f t="shared" si="46"/>
        <v>47692</v>
      </c>
      <c r="F180" s="37">
        <f t="shared" si="46"/>
        <v>26326</v>
      </c>
      <c r="G180" s="37">
        <f t="shared" si="46"/>
        <v>130830</v>
      </c>
      <c r="H180" s="37">
        <f t="shared" si="46"/>
        <v>14537</v>
      </c>
      <c r="I180" s="37">
        <f t="shared" si="46"/>
        <v>142619</v>
      </c>
    </row>
    <row r="181" spans="1:17" ht="18.75" customHeight="1" x14ac:dyDescent="0.25">
      <c r="A181" s="13" t="s">
        <v>21</v>
      </c>
      <c r="B181" s="70">
        <f t="shared" ref="B181" si="47">B180/$B$180</f>
        <v>1</v>
      </c>
      <c r="C181" s="140">
        <f>C180/$B$180</f>
        <v>0.18438366972944081</v>
      </c>
      <c r="D181" s="140">
        <f t="shared" ref="D181:I181" si="48">D180/$B$180</f>
        <v>0.5121471658733997</v>
      </c>
      <c r="E181" s="140">
        <f t="shared" si="48"/>
        <v>0.30346916439715949</v>
      </c>
      <c r="F181" s="140">
        <f t="shared" si="48"/>
        <v>0.16751508055689887</v>
      </c>
      <c r="G181" s="140">
        <f t="shared" si="48"/>
        <v>0.8324849194431011</v>
      </c>
      <c r="H181" s="140">
        <f t="shared" si="48"/>
        <v>9.2500445417292368E-2</v>
      </c>
      <c r="I181" s="140">
        <f t="shared" si="48"/>
        <v>0.90749955458270759</v>
      </c>
    </row>
    <row r="182" spans="1:17" ht="23.25" customHeight="1" x14ac:dyDescent="0.25">
      <c r="A182" s="149"/>
      <c r="B182" s="131"/>
      <c r="C182" s="131"/>
      <c r="D182" s="131"/>
      <c r="E182" s="131"/>
      <c r="F182" s="131"/>
      <c r="G182" s="131"/>
      <c r="H182" s="131"/>
      <c r="I182" s="131"/>
      <c r="P182" s="2"/>
      <c r="Q182" s="2"/>
    </row>
    <row r="183" spans="1:17" ht="23.25" customHeight="1" x14ac:dyDescent="0.25">
      <c r="A183" s="149"/>
      <c r="B183" s="150"/>
      <c r="C183" s="150"/>
      <c r="D183" s="150"/>
      <c r="E183" s="150"/>
      <c r="F183" s="150"/>
      <c r="G183" s="150"/>
      <c r="H183" s="150"/>
      <c r="I183" s="150"/>
      <c r="P183" s="2"/>
      <c r="Q183" s="2"/>
    </row>
    <row r="184" spans="1:17" x14ac:dyDescent="0.25">
      <c r="A184" s="132" t="s">
        <v>142</v>
      </c>
      <c r="B184" s="2"/>
      <c r="C184" s="2"/>
      <c r="D184" s="2"/>
      <c r="E184" s="2"/>
      <c r="F184" s="2"/>
      <c r="G184" s="2"/>
      <c r="H184" s="2"/>
      <c r="I184" s="2"/>
      <c r="P184" s="2"/>
      <c r="Q184" s="2"/>
    </row>
    <row r="185" spans="1:17" x14ac:dyDescent="0.25">
      <c r="A185" s="1"/>
      <c r="B185" s="1"/>
      <c r="C185" s="1"/>
      <c r="D185" s="1"/>
      <c r="E185" s="106"/>
      <c r="F185" s="1"/>
      <c r="G185" s="1"/>
      <c r="H185" s="1"/>
      <c r="I185" s="1"/>
      <c r="J185" s="1"/>
      <c r="K185" s="1"/>
    </row>
  </sheetData>
  <mergeCells count="43">
    <mergeCell ref="D79:D80"/>
    <mergeCell ref="E79:E80"/>
    <mergeCell ref="F79:F80"/>
    <mergeCell ref="I37:J37"/>
    <mergeCell ref="A2:Q2"/>
    <mergeCell ref="A6:Q6"/>
    <mergeCell ref="A7:Q7"/>
    <mergeCell ref="A8:Q8"/>
    <mergeCell ref="A9:Q9"/>
    <mergeCell ref="I34:Q35"/>
    <mergeCell ref="A112:B112"/>
    <mergeCell ref="K112:L112"/>
    <mergeCell ref="H79:H80"/>
    <mergeCell ref="I79:I80"/>
    <mergeCell ref="J79:J80"/>
    <mergeCell ref="K79:M79"/>
    <mergeCell ref="H95:Q95"/>
    <mergeCell ref="A109:E109"/>
    <mergeCell ref="K109:O109"/>
    <mergeCell ref="A111:B111"/>
    <mergeCell ref="K111:L111"/>
    <mergeCell ref="N79:N80"/>
    <mergeCell ref="O79:Q79"/>
    <mergeCell ref="A79:A80"/>
    <mergeCell ref="B79:B80"/>
    <mergeCell ref="C79:C80"/>
    <mergeCell ref="A113:B113"/>
    <mergeCell ref="K113:L113"/>
    <mergeCell ref="A114:B114"/>
    <mergeCell ref="K114:L114"/>
    <mergeCell ref="A115:B115"/>
    <mergeCell ref="K115:L115"/>
    <mergeCell ref="A116:B116"/>
    <mergeCell ref="K116:L116"/>
    <mergeCell ref="A117:B117"/>
    <mergeCell ref="K117:L117"/>
    <mergeCell ref="A153:A154"/>
    <mergeCell ref="B153:B154"/>
    <mergeCell ref="C153:E153"/>
    <mergeCell ref="F153:G153"/>
    <mergeCell ref="H153:I153"/>
    <mergeCell ref="A129:J131"/>
    <mergeCell ref="A150:N151"/>
  </mergeCells>
  <phoneticPr fontId="31" type="noConversion"/>
  <printOptions horizontalCentered="1"/>
  <pageMargins left="0" right="0" top="0.39370078740157483" bottom="0.39370078740157483" header="0.31496062992125984" footer="0.31496062992125984"/>
  <pageSetup paperSize="9" scale="44" fitToHeight="0" orientation="landscape" r:id="rId1"/>
  <rowBreaks count="3" manualBreakCount="3">
    <brk id="55" max="16" man="1"/>
    <brk id="96" max="16" man="1"/>
    <brk id="148" max="1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CEM</vt:lpstr>
      <vt:lpstr>'Casos del CEM'!Área_de_impresión</vt:lpstr>
    </vt:vector>
  </TitlesOfParts>
  <Company>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AGUIRRESOFT</dc:creator>
  <cp:lastModifiedBy>Wilmer Ramon Chipayo Auccapuma</cp:lastModifiedBy>
  <cp:lastPrinted>2020-12-11T16:41:24Z</cp:lastPrinted>
  <dcterms:created xsi:type="dcterms:W3CDTF">2020-08-10T14:14:51Z</dcterms:created>
  <dcterms:modified xsi:type="dcterms:W3CDTF">2025-12-18T16:12:13Z</dcterms:modified>
</cp:coreProperties>
</file>