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NOVIEMBRE 2025\REPORTES SAU VIOLACION Y VOLENCIA SEXUAL\"/>
    </mc:Choice>
  </mc:AlternateContent>
  <xr:revisionPtr revIDLastSave="0" documentId="13_ncr:1_{2F60A096-72CF-4A31-A4C8-B87716D2C77D}" xr6:coauthVersionLast="47" xr6:coauthVersionMax="47" xr10:uidLastSave="{00000000-0000-0000-0000-000000000000}"/>
  <bookViews>
    <workbookView xWindow="-120" yWindow="-120" windowWidth="29040" windowHeight="15720" tabRatio="707" xr2:uid="{00000000-000D-0000-FFFF-FFFF00000000}"/>
  </bookViews>
  <sheets>
    <sheet name="Casos del SAU" sheetId="2" r:id="rId1"/>
    <sheet name="Hoja1" sheetId="3" r:id="rId2"/>
  </sheets>
  <definedNames>
    <definedName name="_xlnm._FilterDatabase" localSheetId="0" hidden="1">'Casos del SAU'!$G$96:$H$96</definedName>
    <definedName name="_xlnm.Print_Area" localSheetId="0">'Casos del SAU'!$A$1:$T$224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N122" i="2" l="1"/>
  <c r="O122" i="2"/>
  <c r="M121" i="2"/>
  <c r="C75" i="2" l="1"/>
  <c r="C76" i="2"/>
  <c r="C77" i="2"/>
  <c r="C78" i="2"/>
  <c r="C79" i="2"/>
  <c r="C80" i="2"/>
  <c r="C81" i="2"/>
  <c r="C82" i="2"/>
  <c r="C83" i="2"/>
  <c r="C84" i="2"/>
  <c r="C85" i="2"/>
  <c r="C36" i="2" l="1"/>
  <c r="C37" i="2"/>
  <c r="C38" i="2"/>
  <c r="C39" i="2"/>
  <c r="C40" i="2"/>
  <c r="C41" i="2"/>
  <c r="C42" i="2"/>
  <c r="C43" i="2"/>
  <c r="C44" i="2"/>
  <c r="C45" i="2"/>
  <c r="C46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D28" i="2"/>
  <c r="E28" i="2"/>
  <c r="F222" i="2"/>
  <c r="E223" i="2"/>
  <c r="C27" i="2"/>
  <c r="F221" i="2"/>
  <c r="C26" i="2"/>
  <c r="F223" i="2" l="1"/>
  <c r="F220" i="2"/>
  <c r="D65" i="2"/>
  <c r="E65" i="2"/>
  <c r="F65" i="2"/>
  <c r="D47" i="2"/>
  <c r="C25" i="2"/>
  <c r="F219" i="2" l="1"/>
  <c r="C24" i="2"/>
  <c r="F212" i="2" l="1"/>
  <c r="F213" i="2"/>
  <c r="F214" i="2"/>
  <c r="F215" i="2"/>
  <c r="F216" i="2"/>
  <c r="F217" i="2"/>
  <c r="F218" i="2"/>
  <c r="P100" i="2"/>
  <c r="P98" i="2"/>
  <c r="P99" i="2"/>
  <c r="P101" i="2"/>
  <c r="P104" i="2"/>
  <c r="P102" i="2"/>
  <c r="P103" i="2"/>
  <c r="P97" i="2"/>
  <c r="H97" i="2"/>
  <c r="H98" i="2"/>
  <c r="H100" i="2"/>
  <c r="H101" i="2"/>
  <c r="H103" i="2"/>
  <c r="H104" i="2"/>
  <c r="H102" i="2"/>
  <c r="H99" i="2"/>
  <c r="E146" i="2" l="1"/>
  <c r="F146" i="2"/>
  <c r="D86" i="2" l="1"/>
  <c r="E86" i="2"/>
  <c r="F86" i="2"/>
  <c r="G86" i="2"/>
  <c r="H86" i="2"/>
  <c r="I86" i="2"/>
  <c r="J86" i="2"/>
  <c r="K86" i="2"/>
  <c r="L86" i="2"/>
  <c r="C74" i="2"/>
  <c r="D145" i="2" l="1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M122" i="2" l="1"/>
  <c r="D146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C183" i="2"/>
  <c r="C182" i="2"/>
  <c r="C181" i="2"/>
  <c r="C180" i="2"/>
  <c r="C179" i="2"/>
  <c r="C178" i="2"/>
  <c r="C177" i="2"/>
  <c r="C104" i="2"/>
  <c r="C103" i="2"/>
  <c r="C102" i="2"/>
  <c r="C101" i="2"/>
  <c r="C100" i="2"/>
  <c r="C99" i="2"/>
  <c r="C98" i="2"/>
  <c r="C97" i="2"/>
  <c r="C64" i="2"/>
  <c r="C63" i="2"/>
  <c r="C62" i="2"/>
  <c r="C61" i="2"/>
  <c r="C60" i="2"/>
  <c r="C59" i="2"/>
  <c r="C58" i="2"/>
  <c r="C57" i="2"/>
  <c r="C56" i="2"/>
  <c r="C55" i="2"/>
  <c r="C54" i="2"/>
  <c r="C53" i="2"/>
  <c r="C23" i="2"/>
  <c r="C22" i="2"/>
  <c r="C21" i="2"/>
  <c r="C20" i="2"/>
  <c r="C19" i="2"/>
  <c r="C18" i="2"/>
  <c r="C17" i="2"/>
  <c r="C16" i="2"/>
  <c r="C28" i="2" l="1"/>
  <c r="N183" i="2"/>
  <c r="H195" i="2"/>
  <c r="C195" i="2" s="1"/>
  <c r="L201" i="2" s="1"/>
  <c r="N178" i="2"/>
  <c r="H202" i="2"/>
  <c r="C202" i="2" s="1"/>
  <c r="L195" i="2" s="1"/>
  <c r="N180" i="2"/>
  <c r="H197" i="2"/>
  <c r="C197" i="2" s="1"/>
  <c r="L198" i="2" s="1"/>
  <c r="N181" i="2"/>
  <c r="H198" i="2"/>
  <c r="C198" i="2" s="1"/>
  <c r="L199" i="2" s="1"/>
  <c r="N184" i="2"/>
  <c r="H196" i="2"/>
  <c r="C196" i="2" s="1"/>
  <c r="L200" i="2" s="1"/>
  <c r="N177" i="2"/>
  <c r="H199" i="2"/>
  <c r="C199" i="2" s="1"/>
  <c r="L197" i="2" s="1"/>
  <c r="N179" i="2"/>
  <c r="H201" i="2"/>
  <c r="C201" i="2" s="1"/>
  <c r="L196" i="2" s="1"/>
  <c r="N182" i="2"/>
  <c r="H200" i="2"/>
  <c r="C200" i="2" s="1"/>
  <c r="L202" i="2" s="1"/>
  <c r="F211" i="2"/>
  <c r="S113" i="2"/>
  <c r="S111" i="2"/>
  <c r="C171" i="2"/>
  <c r="P172" i="2" s="1"/>
  <c r="S110" i="2"/>
  <c r="S112" i="2"/>
  <c r="C47" i="2"/>
  <c r="C86" i="2"/>
  <c r="C65" i="2"/>
  <c r="E66" i="2" s="1"/>
  <c r="C105" i="2"/>
  <c r="C185" i="2"/>
  <c r="G186" i="2" s="1"/>
  <c r="R172" i="2" l="1"/>
  <c r="S172" i="2"/>
  <c r="M172" i="2"/>
  <c r="G172" i="2"/>
  <c r="L172" i="2"/>
  <c r="H172" i="2"/>
  <c r="O172" i="2"/>
  <c r="I172" i="2"/>
  <c r="E172" i="2"/>
  <c r="J172" i="2"/>
  <c r="Q172" i="2"/>
  <c r="N172" i="2"/>
  <c r="D172" i="2"/>
  <c r="K172" i="2"/>
  <c r="F172" i="2"/>
  <c r="P48" i="2"/>
  <c r="G48" i="2"/>
  <c r="N48" i="2"/>
  <c r="R48" i="2"/>
  <c r="M48" i="2"/>
  <c r="F48" i="2"/>
  <c r="O48" i="2"/>
  <c r="K48" i="2"/>
  <c r="I48" i="2"/>
  <c r="J48" i="2"/>
  <c r="Q48" i="2"/>
  <c r="E48" i="2"/>
  <c r="H48" i="2"/>
  <c r="S48" i="2"/>
  <c r="L48" i="2"/>
  <c r="D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S114" i="2"/>
  <c r="S27" i="2" s="1"/>
  <c r="H204" i="2" l="1"/>
  <c r="C172" i="2"/>
  <c r="C48" i="2"/>
  <c r="G204" i="2"/>
  <c r="C87" i="2"/>
  <c r="F204" i="2"/>
  <c r="E204" i="2"/>
  <c r="C186" i="2"/>
  <c r="C106" i="2"/>
  <c r="S28" i="2"/>
  <c r="S31" i="2"/>
  <c r="S30" i="2"/>
  <c r="C204" i="2" l="1"/>
  <c r="S32" i="2"/>
  <c r="M123" i="2" l="1"/>
  <c r="N123" i="2"/>
  <c r="O123" i="2"/>
</calcChain>
</file>

<file path=xl/sharedStrings.xml><?xml version="1.0" encoding="utf-8"?>
<sst xmlns="http://schemas.openxmlformats.org/spreadsheetml/2006/main" count="315" uniqueCount="94">
  <si>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</si>
  <si>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</si>
  <si>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</si>
  <si>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</si>
  <si>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</si>
  <si>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</si>
  <si>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</si>
  <si>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</si>
  <si>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</si>
  <si>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</si>
  <si>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</si>
  <si>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</si>
  <si>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</si>
  <si>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</si>
  <si>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</si>
  <si>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</si>
  <si>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</si>
  <si>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</si>
  <si>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</si>
  <si>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</si>
  <si>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</si>
  <si>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</si>
  <si>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</si>
  <si>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</si>
  <si>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</si>
  <si>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</si>
  <si>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</si>
  <si>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</si>
  <si>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</si>
  <si>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</si>
  <si>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</si>
  <si>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</si>
  <si>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</si>
  <si>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</si>
  <si>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</si>
  <si>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</si>
  <si>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</si>
  <si>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</si>
  <si>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</si>
  <si>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</si>
  <si>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</si>
  <si>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</si>
  <si>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</si>
  <si>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</si>
  <si>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</si>
  <si>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</si>
  <si>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</si>
  <si>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</si>
  <si>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</si>
  <si>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</si>
  <si>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</si>
  <si>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</si>
  <si>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</si>
  <si>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</si>
  <si>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</si>
  <si>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</si>
  <si>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</si>
  <si>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</si>
  <si>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</si>
  <si>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</si>
  <si>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</si>
  <si>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</si>
  <si>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</si>
  <si>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</si>
  <si>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</si>
  <si>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</si>
  <si>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</si>
  <si>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</si>
  <si>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</si>
  <si>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</si>
  <si>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</si>
  <si>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a</t>
  </si>
  <si>
    <t>b</t>
  </si>
  <si>
    <t>e</t>
  </si>
  <si>
    <t>d</t>
  </si>
  <si>
    <t>p</t>
  </si>
  <si>
    <t>q</t>
  </si>
  <si>
    <t>x</t>
  </si>
  <si>
    <t>y</t>
  </si>
  <si>
    <t>Vinculo de la presunta persona agresora con el/la NNA</t>
  </si>
  <si>
    <t>Sexo de NNA</t>
  </si>
  <si>
    <t>Desconocido</t>
  </si>
  <si>
    <t>Tío</t>
  </si>
  <si>
    <t>Padrastro</t>
  </si>
  <si>
    <t>Vecino</t>
  </si>
  <si>
    <t>Padre</t>
  </si>
  <si>
    <t>Otro*</t>
  </si>
  <si>
    <t>2025*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</si>
  <si>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</si>
  <si>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Primo</t>
  </si>
  <si>
    <t>Periodo: Enero - Noviembre, 2025 (Preliminar)</t>
  </si>
  <si>
    <t>* Informacón estadística correspondiente al periodo de enero a noviembre 2025 (Preliminar)</t>
  </si>
  <si>
    <t>Docente</t>
  </si>
  <si>
    <t>*Otro, Compañero de estudios, Ex enamorado, Primo, Habita en el mismo hogar, Empleador de trabajo, Otro familiar,Madre, Hijo Cuñado, Hermano, Sobrino, Empleado de trabajo, Conviviente, Abuelo, Hermanastro, Bisabuelo/a, Tío - abuelo, Sobrino - nieto, Empleada de trabajo, Desconocida.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</si>
</sst>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5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name val="Arial Narrow"/>
      <family val="2"/>
    </font>
    <font>
      <sz val="11"/>
      <color theme="5" tint="-0.249977111117893"/>
      <name val="Calibri"/>
      <family val="2"/>
      <scheme val="minor"/>
    </font>
    <font>
      <b/>
      <sz val="9"/>
      <color theme="0"/>
      <name val="Arial"/>
      <family val="2"/>
    </font>
    <font>
      <sz val="8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164" fontId="17" fillId="0" borderId="23" xfId="1" applyNumberFormat="1" applyFont="1" applyFill="1" applyBorder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6" xfId="2" applyNumberFormat="1" applyFont="1" applyBorder="1" applyAlignment="1">
      <alignment horizontal="left" vertical="center"/>
    </xf>
    <xf numFmtId="3" fontId="19" fillId="0" borderId="26" xfId="2" applyNumberFormat="1" applyFont="1" applyBorder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3" fontId="18" fillId="8" borderId="32" xfId="2" applyNumberFormat="1" applyFont="1" applyFill="1" applyBorder="1" applyAlignment="1">
      <alignment horizontal="center" vertical="center"/>
    </xf>
    <xf numFmtId="3" fontId="18" fillId="8" borderId="33" xfId="2" applyNumberFormat="1" applyFont="1" applyFill="1" applyBorder="1" applyAlignment="1">
      <alignment horizontal="center" vertical="center"/>
    </xf>
    <xf numFmtId="164" fontId="18" fillId="9" borderId="34" xfId="4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7" xfId="2" applyFont="1" applyFill="1" applyBorder="1" applyAlignment="1">
      <alignment horizontal="center" vertical="center" wrapText="1"/>
    </xf>
    <xf numFmtId="0" fontId="12" fillId="5" borderId="38" xfId="2" applyFont="1" applyFill="1" applyBorder="1" applyAlignment="1">
      <alignment horizontal="center" vertical="center" wrapText="1"/>
    </xf>
    <xf numFmtId="3" fontId="34" fillId="0" borderId="40" xfId="2" applyNumberFormat="1" applyFont="1" applyBorder="1" applyAlignment="1">
      <alignment horizontal="left" vertical="center"/>
    </xf>
    <xf numFmtId="3" fontId="5" fillId="0" borderId="40" xfId="2" applyNumberFormat="1" applyFont="1" applyBorder="1" applyAlignment="1">
      <alignment horizontal="center" vertical="center"/>
    </xf>
    <xf numFmtId="3" fontId="3" fillId="0" borderId="40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19" fillId="0" borderId="42" xfId="2" applyNumberFormat="1" applyFont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6" fillId="0" borderId="0" xfId="0" applyFont="1" applyAlignment="1">
      <alignment vertical="center"/>
    </xf>
    <xf numFmtId="0" fontId="37" fillId="4" borderId="0" xfId="0" applyFont="1" applyFill="1"/>
    <xf numFmtId="0" fontId="12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Alignment="1">
      <alignment vertical="center"/>
    </xf>
    <xf numFmtId="0" fontId="39" fillId="0" borderId="0" xfId="0" applyFont="1" applyAlignment="1">
      <alignment vertical="center"/>
    </xf>
    <xf numFmtId="164" fontId="18" fillId="7" borderId="7" xfId="1" applyNumberFormat="1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3" fontId="18" fillId="0" borderId="0" xfId="2" applyNumberFormat="1" applyFont="1" applyAlignment="1">
      <alignment horizontal="center" vertical="center"/>
    </xf>
    <xf numFmtId="0" fontId="42" fillId="0" borderId="0" xfId="0" applyFont="1" applyAlignment="1">
      <alignment vertical="center"/>
    </xf>
    <xf numFmtId="0" fontId="43" fillId="4" borderId="0" xfId="2" applyFont="1" applyFill="1" applyAlignment="1">
      <alignment vertical="center" wrapText="1"/>
    </xf>
    <xf numFmtId="3" fontId="15" fillId="4" borderId="0" xfId="2" applyNumberFormat="1" applyFont="1" applyFill="1" applyAlignment="1">
      <alignment vertical="center"/>
    </xf>
    <xf numFmtId="0" fontId="44" fillId="2" borderId="0" xfId="2" applyFont="1" applyFill="1" applyAlignment="1">
      <alignment horizontal="left" vertical="center" wrapText="1"/>
    </xf>
    <xf numFmtId="0" fontId="36" fillId="2" borderId="0" xfId="0" applyFont="1" applyFill="1" applyAlignment="1">
      <alignment vertical="center"/>
    </xf>
    <xf numFmtId="0" fontId="22" fillId="2" borderId="0" xfId="2" applyFont="1" applyFill="1" applyAlignment="1">
      <alignment horizontal="left" vertical="center" wrapText="1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19" fillId="0" borderId="24" xfId="2" applyNumberFormat="1" applyFont="1" applyBorder="1" applyAlignment="1">
      <alignment horizontal="center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15" fillId="6" borderId="17" xfId="2" applyFont="1" applyFill="1" applyBorder="1" applyAlignment="1">
      <alignment horizontal="center" vertical="center"/>
    </xf>
    <xf numFmtId="0" fontId="40" fillId="5" borderId="17" xfId="0" applyFont="1" applyFill="1" applyBorder="1" applyAlignment="1">
      <alignment horizontal="center" vertical="center"/>
    </xf>
    <xf numFmtId="0" fontId="25" fillId="0" borderId="39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25" fillId="0" borderId="44" xfId="2" applyFont="1" applyBorder="1" applyAlignment="1">
      <alignment horizontal="center" vertical="center" wrapText="1"/>
    </xf>
    <xf numFmtId="0" fontId="17" fillId="0" borderId="41" xfId="2" applyFont="1" applyBorder="1" applyAlignment="1">
      <alignment horizontal="left" vertical="center"/>
    </xf>
    <xf numFmtId="0" fontId="17" fillId="0" borderId="0" xfId="2" applyFont="1" applyAlignment="1">
      <alignment horizontal="left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35" fillId="11" borderId="45" xfId="2" applyNumberFormat="1" applyFont="1" applyFill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3" fontId="17" fillId="0" borderId="24" xfId="2" applyNumberFormat="1" applyFont="1" applyBorder="1" applyAlignment="1">
      <alignment horizontal="left" vertical="center"/>
    </xf>
    <xf numFmtId="3" fontId="17" fillId="0" borderId="25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41" fillId="0" borderId="14" xfId="2" applyFont="1" applyBorder="1" applyAlignment="1">
      <alignment horizontal="left" vertical="center" wrapText="1"/>
    </xf>
    <xf numFmtId="0" fontId="41" fillId="0" borderId="0" xfId="2" applyFont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SAU'!$S$110:$S$113</c:f>
              <c:numCache>
                <c:formatCode>#,##0</c:formatCode>
                <c:ptCount val="4"/>
                <c:pt idx="0">
                  <c:v>373</c:v>
                </c:pt>
                <c:pt idx="1">
                  <c:v>970</c:v>
                </c:pt>
                <c:pt idx="2">
                  <c:v>843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4138930508510808"/>
                  <c:y val="8.39081289213900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2058</c:v>
                </c:pt>
                <c:pt idx="1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Lima</c:v>
                </c:pt>
                <c:pt idx="6">
                  <c:v>Arequipa</c:v>
                </c:pt>
                <c:pt idx="7">
                  <c:v>Ayacucho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122</c:v>
                </c:pt>
                <c:pt idx="1">
                  <c:v>128</c:v>
                </c:pt>
                <c:pt idx="2">
                  <c:v>197</c:v>
                </c:pt>
                <c:pt idx="3">
                  <c:v>293</c:v>
                </c:pt>
                <c:pt idx="4">
                  <c:v>299</c:v>
                </c:pt>
                <c:pt idx="5">
                  <c:v>381</c:v>
                </c:pt>
                <c:pt idx="6">
                  <c:v>387</c:v>
                </c:pt>
                <c:pt idx="7">
                  <c:v>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2046</c:v>
                </c:pt>
                <c:pt idx="1">
                  <c:v>142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189388909322802"/>
          <c:y val="0.3381159961279791"/>
          <c:w val="0.81509531362135423"/>
          <c:h val="0.661884003872020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Ayacucho</c:v>
                </c:pt>
                <c:pt idx="6">
                  <c:v>Arequipa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612</c:v>
                </c:pt>
                <c:pt idx="1">
                  <c:v>665</c:v>
                </c:pt>
                <c:pt idx="2">
                  <c:v>710</c:v>
                </c:pt>
                <c:pt idx="3">
                  <c:v>1080</c:v>
                </c:pt>
                <c:pt idx="4">
                  <c:v>1416</c:v>
                </c:pt>
                <c:pt idx="5">
                  <c:v>1907</c:v>
                </c:pt>
                <c:pt idx="6">
                  <c:v>1982</c:v>
                </c:pt>
                <c:pt idx="7">
                  <c:v>2757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Lima</c:v>
                </c:pt>
                <c:pt idx="6">
                  <c:v>Ayacucho</c:v>
                </c:pt>
                <c:pt idx="7">
                  <c:v>Arequipa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109</c:v>
                </c:pt>
                <c:pt idx="1">
                  <c:v>122</c:v>
                </c:pt>
                <c:pt idx="2">
                  <c:v>190</c:v>
                </c:pt>
                <c:pt idx="3">
                  <c:v>280</c:v>
                </c:pt>
                <c:pt idx="4">
                  <c:v>285</c:v>
                </c:pt>
                <c:pt idx="5">
                  <c:v>353</c:v>
                </c:pt>
                <c:pt idx="6">
                  <c:v>355</c:v>
                </c:pt>
                <c:pt idx="7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61457298477872"/>
          <c:y val="0.22729336553403143"/>
          <c:w val="0.8046320910873983"/>
          <c:h val="0.7349084029470054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Lima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6</c:v>
                </c:pt>
                <c:pt idx="1">
                  <c:v>7</c:v>
                </c:pt>
                <c:pt idx="2">
                  <c:v>13</c:v>
                </c:pt>
                <c:pt idx="3">
                  <c:v>13</c:v>
                </c:pt>
                <c:pt idx="4">
                  <c:v>14</c:v>
                </c:pt>
                <c:pt idx="5">
                  <c:v>23</c:v>
                </c:pt>
                <c:pt idx="6">
                  <c:v>28</c:v>
                </c:pt>
                <c:pt idx="7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61234</xdr:colOff>
      <xdr:row>67</xdr:row>
      <xdr:rowOff>0</xdr:rowOff>
    </xdr:from>
    <xdr:to>
      <xdr:col>18</xdr:col>
      <xdr:colOff>2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5760131"/>
          <a:ext cx="15777482" cy="661987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346716</xdr:colOff>
      <xdr:row>10</xdr:row>
      <xdr:rowOff>705075</xdr:rowOff>
    </xdr:from>
    <xdr:to>
      <xdr:col>18</xdr:col>
      <xdr:colOff>551556</xdr:colOff>
      <xdr:row>29</xdr:row>
      <xdr:rowOff>71047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78833" y="2823902"/>
          <a:ext cx="6123947" cy="5780767"/>
          <a:chOff x="10617765" y="6433193"/>
          <a:chExt cx="4798220" cy="4088199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617765" y="6572486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3"/>
            <a:ext cx="3976686" cy="9652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36647</xdr:colOff>
      <xdr:row>9</xdr:row>
      <xdr:rowOff>53502</xdr:rowOff>
    </xdr:from>
    <xdr:to>
      <xdr:col>19</xdr:col>
      <xdr:colOff>37109</xdr:colOff>
      <xdr:row>11</xdr:row>
      <xdr:rowOff>19052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35608" y="2082203"/>
          <a:ext cx="15710527" cy="78197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70</xdr:row>
      <xdr:rowOff>0</xdr:rowOff>
    </xdr:from>
    <xdr:to>
      <xdr:col>2</xdr:col>
      <xdr:colOff>257729</xdr:colOff>
      <xdr:row>70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10</xdr:col>
      <xdr:colOff>922883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8" y="16506623"/>
          <a:ext cx="847484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37112</xdr:colOff>
      <xdr:row>87</xdr:row>
      <xdr:rowOff>72830</xdr:rowOff>
    </xdr:from>
    <xdr:to>
      <xdr:col>11</xdr:col>
      <xdr:colOff>37112</xdr:colOff>
      <xdr:row>90</xdr:row>
      <xdr:rowOff>144267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36073" y="24961531"/>
          <a:ext cx="8881753" cy="6528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551470</xdr:colOff>
      <xdr:row>212</xdr:row>
      <xdr:rowOff>140368</xdr:rowOff>
    </xdr:from>
    <xdr:to>
      <xdr:col>14</xdr:col>
      <xdr:colOff>370973</xdr:colOff>
      <xdr:row>216</xdr:row>
      <xdr:rowOff>30079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820549" y="53309921"/>
          <a:ext cx="4080687" cy="89234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 incremento</a:t>
          </a:r>
          <a:r>
            <a:rPr lang="es-PE" sz="1100" b="0" i="1"/>
            <a:t> de 0,5 puntos porcentuales en el periodo de enero a noviembre </a:t>
          </a:r>
          <a:r>
            <a:rPr lang="es-PE" sz="1100" b="0" i="1" baseline="0"/>
            <a:t>2025</a:t>
          </a:r>
          <a:r>
            <a:rPr lang="es-PE" sz="1100" b="0" i="1"/>
            <a:t>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779805</xdr:colOff>
      <xdr:row>213</xdr:row>
      <xdr:rowOff>156801</xdr:rowOff>
    </xdr:from>
    <xdr:to>
      <xdr:col>8</xdr:col>
      <xdr:colOff>461211</xdr:colOff>
      <xdr:row>215</xdr:row>
      <xdr:rowOff>80210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492173" y="53577012"/>
          <a:ext cx="1385880" cy="42472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665548</xdr:colOff>
      <xdr:row>11</xdr:row>
      <xdr:rowOff>235125</xdr:rowOff>
    </xdr:from>
    <xdr:to>
      <xdr:col>10</xdr:col>
      <xdr:colOff>601579</xdr:colOff>
      <xdr:row>29</xdr:row>
      <xdr:rowOff>100263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524145" y="3073186"/>
          <a:ext cx="4163965" cy="5560699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61954</xdr:colOff>
      <xdr:row>174</xdr:row>
      <xdr:rowOff>244732</xdr:rowOff>
    </xdr:from>
    <xdr:to>
      <xdr:col>17</xdr:col>
      <xdr:colOff>488252</xdr:colOff>
      <xdr:row>184</xdr:row>
      <xdr:rowOff>230010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1022537</xdr:colOff>
      <xdr:row>192</xdr:row>
      <xdr:rowOff>280147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48179696"/>
          <a:ext cx="1030941" cy="2577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72229</xdr:colOff>
      <xdr:row>192</xdr:row>
      <xdr:rowOff>221044</xdr:rowOff>
    </xdr:from>
    <xdr:to>
      <xdr:col>16</xdr:col>
      <xdr:colOff>242171</xdr:colOff>
      <xdr:row>202</xdr:row>
      <xdr:rowOff>62848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621692</xdr:colOff>
      <xdr:row>93</xdr:row>
      <xdr:rowOff>350</xdr:rowOff>
    </xdr:from>
    <xdr:to>
      <xdr:col>11</xdr:col>
      <xdr:colOff>737359</xdr:colOff>
      <xdr:row>104</xdr:row>
      <xdr:rowOff>222680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541613</xdr:colOff>
      <xdr:row>93</xdr:row>
      <xdr:rowOff>16042</xdr:rowOff>
    </xdr:from>
    <xdr:to>
      <xdr:col>18</xdr:col>
      <xdr:colOff>713752</xdr:colOff>
      <xdr:row>104</xdr:row>
      <xdr:rowOff>204605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19581</xdr:colOff>
      <xdr:row>107</xdr:row>
      <xdr:rowOff>81637</xdr:rowOff>
    </xdr:from>
    <xdr:to>
      <xdr:col>14</xdr:col>
      <xdr:colOff>816959</xdr:colOff>
      <xdr:row>110</xdr:row>
      <xdr:rowOff>95245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15831" y="22035600"/>
          <a:ext cx="4189207" cy="6408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832026</xdr:colOff>
      <xdr:row>107</xdr:row>
      <xdr:rowOff>83630</xdr:rowOff>
    </xdr:from>
    <xdr:to>
      <xdr:col>10</xdr:col>
      <xdr:colOff>138965</xdr:colOff>
      <xdr:row>109</xdr:row>
      <xdr:rowOff>15595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232361" y="22037593"/>
          <a:ext cx="1002854" cy="3501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30079</xdr:colOff>
      <xdr:row>0</xdr:row>
      <xdr:rowOff>100264</xdr:rowOff>
    </xdr:from>
    <xdr:to>
      <xdr:col>6</xdr:col>
      <xdr:colOff>80211</xdr:colOff>
      <xdr:row>2</xdr:row>
      <xdr:rowOff>250658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D534886-D40A-4C3E-8EFF-5BE2872F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42" y="100264"/>
          <a:ext cx="4662237" cy="661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68"/>
  <sheetViews>
    <sheetView showGridLines="0" tabSelected="1" view="pageBreakPreview" zoomScale="98" zoomScaleNormal="85" zoomScaleSheetLayoutView="98" workbookViewId="0">
      <selection activeCell="I221" sqref="I221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ht="30" customHeight="1" x14ac:dyDescent="0.25">
      <c r="B5" s="195" t="s">
        <v>69</v>
      </c>
      <c r="C5" s="195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</row>
    <row r="6" spans="2:19" ht="23.25" customHeight="1" x14ac:dyDescent="0.25">
      <c r="B6" s="195"/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</row>
    <row r="7" spans="2:19" ht="6" customHeight="1" x14ac:dyDescent="0.25"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</row>
    <row r="8" spans="2:19" ht="20.25" customHeight="1" x14ac:dyDescent="0.25">
      <c r="B8" s="196" t="s">
        <v>90</v>
      </c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</row>
    <row r="9" spans="2:19" ht="11.25" customHeight="1" x14ac:dyDescent="0.25">
      <c r="B9" s="197"/>
      <c r="C9" s="197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185"/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Q11" s="185"/>
      <c r="R11" s="185"/>
    </row>
    <row r="12" spans="2:19" s="6" customFormat="1" ht="19.5" customHeight="1" x14ac:dyDescent="0.25"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  <c r="S15" s="123"/>
    </row>
    <row r="16" spans="2:19" ht="31.15" customHeight="1" x14ac:dyDescent="0.25">
      <c r="B16" s="19" t="s">
        <v>4</v>
      </c>
      <c r="C16" s="20">
        <f>SUM(D16:E16)</f>
        <v>191</v>
      </c>
      <c r="D16" s="21">
        <v>164</v>
      </c>
      <c r="E16" s="21">
        <v>27</v>
      </c>
      <c r="F16" s="22"/>
      <c r="G16" s="23"/>
      <c r="S16" s="123"/>
    </row>
    <row r="17" spans="2:19" ht="27.75" customHeight="1" x14ac:dyDescent="0.25">
      <c r="B17" s="19" t="s">
        <v>5</v>
      </c>
      <c r="C17" s="20">
        <f>SUM(D17:E17)</f>
        <v>194</v>
      </c>
      <c r="D17" s="21">
        <v>183</v>
      </c>
      <c r="E17" s="21">
        <v>11</v>
      </c>
      <c r="F17" s="22"/>
      <c r="G17" s="23"/>
      <c r="S17" s="123"/>
    </row>
    <row r="18" spans="2:19" ht="27.75" customHeight="1" x14ac:dyDescent="0.25">
      <c r="B18" s="19" t="s">
        <v>6</v>
      </c>
      <c r="C18" s="20">
        <f t="shared" ref="C18:C23" si="0">SUM(D18:E18)</f>
        <v>185</v>
      </c>
      <c r="D18" s="21">
        <v>175</v>
      </c>
      <c r="E18" s="21">
        <v>10</v>
      </c>
      <c r="F18" s="22"/>
      <c r="G18" s="23"/>
      <c r="S18" s="123"/>
    </row>
    <row r="19" spans="2:19" ht="28.5" customHeight="1" x14ac:dyDescent="0.25">
      <c r="B19" s="19" t="s">
        <v>7</v>
      </c>
      <c r="C19" s="20">
        <f t="shared" si="0"/>
        <v>188</v>
      </c>
      <c r="D19" s="21">
        <v>179</v>
      </c>
      <c r="E19" s="21">
        <v>9</v>
      </c>
      <c r="F19" s="22"/>
      <c r="G19" s="23"/>
      <c r="S19" s="123"/>
    </row>
    <row r="20" spans="2:19" ht="28.5" customHeight="1" x14ac:dyDescent="0.25">
      <c r="B20" s="19" t="s">
        <v>8</v>
      </c>
      <c r="C20" s="20">
        <f t="shared" si="0"/>
        <v>180</v>
      </c>
      <c r="D20" s="21">
        <v>173</v>
      </c>
      <c r="E20" s="21">
        <v>7</v>
      </c>
      <c r="F20" s="22"/>
      <c r="G20" s="25"/>
      <c r="S20" s="123"/>
    </row>
    <row r="21" spans="2:19" ht="28.5" customHeight="1" x14ac:dyDescent="0.25">
      <c r="B21" s="19" t="s">
        <v>9</v>
      </c>
      <c r="C21" s="20">
        <f t="shared" si="0"/>
        <v>208</v>
      </c>
      <c r="D21" s="21">
        <v>197</v>
      </c>
      <c r="E21" s="21">
        <v>11</v>
      </c>
      <c r="F21" s="22"/>
      <c r="G21" s="26"/>
      <c r="S21" s="123"/>
    </row>
    <row r="22" spans="2:19" ht="28.5" customHeight="1" x14ac:dyDescent="0.25">
      <c r="B22" s="19" t="s">
        <v>10</v>
      </c>
      <c r="C22" s="20">
        <f t="shared" si="0"/>
        <v>232</v>
      </c>
      <c r="D22" s="21">
        <v>220</v>
      </c>
      <c r="E22" s="21">
        <v>12</v>
      </c>
      <c r="F22" s="22"/>
      <c r="G22" s="26"/>
      <c r="S22" s="123"/>
    </row>
    <row r="23" spans="2:19" ht="28.5" customHeight="1" x14ac:dyDescent="0.25">
      <c r="B23" s="19" t="s">
        <v>11</v>
      </c>
      <c r="C23" s="20">
        <f t="shared" si="0"/>
        <v>210</v>
      </c>
      <c r="D23" s="21">
        <v>201</v>
      </c>
      <c r="E23" s="21">
        <v>9</v>
      </c>
      <c r="F23" s="22"/>
      <c r="G23" s="26"/>
      <c r="S23" s="123"/>
    </row>
    <row r="24" spans="2:19" ht="28.5" customHeight="1" x14ac:dyDescent="0.25">
      <c r="B24" s="19" t="s">
        <v>70</v>
      </c>
      <c r="C24" s="20">
        <f t="shared" ref="C24" si="1">SUM(D24:E24)</f>
        <v>217</v>
      </c>
      <c r="D24" s="21">
        <v>204</v>
      </c>
      <c r="E24" s="21">
        <v>13</v>
      </c>
      <c r="F24" s="22"/>
      <c r="G24" s="26"/>
      <c r="S24" s="123"/>
    </row>
    <row r="25" spans="2:19" ht="28.5" customHeight="1" x14ac:dyDescent="0.25">
      <c r="B25" s="19" t="s">
        <v>13</v>
      </c>
      <c r="C25" s="20">
        <f t="shared" ref="C25" si="2">SUM(D25:E25)</f>
        <v>213</v>
      </c>
      <c r="D25" s="21">
        <v>195</v>
      </c>
      <c r="E25" s="21">
        <v>18</v>
      </c>
      <c r="F25" s="22"/>
      <c r="G25" s="26"/>
      <c r="S25" s="123"/>
    </row>
    <row r="26" spans="2:19" ht="28.5" customHeight="1" thickBot="1" x14ac:dyDescent="0.3">
      <c r="B26" s="19" t="s">
        <v>14</v>
      </c>
      <c r="C26" s="20">
        <f t="shared" ref="C26" si="3">SUM(D26:E26)</f>
        <v>177</v>
      </c>
      <c r="D26" s="21">
        <v>167</v>
      </c>
      <c r="E26" s="21">
        <v>10</v>
      </c>
      <c r="F26" s="22"/>
      <c r="G26" s="26"/>
      <c r="S26" s="123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5"/>
      <c r="S27" s="120">
        <f>S110/S$114</f>
        <v>0.16993166287015946</v>
      </c>
    </row>
    <row r="28" spans="2:19" ht="22.5" customHeight="1" x14ac:dyDescent="0.25">
      <c r="B28" s="29" t="s">
        <v>1</v>
      </c>
      <c r="C28" s="30">
        <f>SUM(C16:C27)</f>
        <v>2195</v>
      </c>
      <c r="D28" s="30">
        <f t="shared" ref="D28:E28" si="5">SUM(D16:D27)</f>
        <v>2058</v>
      </c>
      <c r="E28" s="30">
        <f t="shared" si="5"/>
        <v>137</v>
      </c>
      <c r="F28" s="1"/>
      <c r="P28" s="95"/>
      <c r="S28" s="120">
        <f>S111/S$114</f>
        <v>0.44191343963553531</v>
      </c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0.93758542141230072</v>
      </c>
      <c r="E29" s="34">
        <f>E28/$C28</f>
        <v>6.2414578587699318E-2</v>
      </c>
      <c r="F29" s="1"/>
      <c r="S29" s="120"/>
    </row>
    <row r="30" spans="2:19" x14ac:dyDescent="0.25">
      <c r="B30" s="1"/>
      <c r="C30" s="1"/>
      <c r="D30" s="1"/>
      <c r="E30" s="1"/>
      <c r="F30" s="1"/>
      <c r="H30" s="1"/>
      <c r="S30" s="120">
        <f>S112/S$114</f>
        <v>0.38405466970387242</v>
      </c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S31" s="120">
        <f>S113/S$114</f>
        <v>4.1002277904328022E-3</v>
      </c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S32" s="122">
        <f>SUM(S27:S31)</f>
        <v>1</v>
      </c>
    </row>
    <row r="33" spans="2:19" ht="32.25" customHeight="1" x14ac:dyDescent="0.25">
      <c r="B33" s="169" t="s">
        <v>20</v>
      </c>
      <c r="C33" s="193" t="s">
        <v>1</v>
      </c>
      <c r="D33" s="190" t="s">
        <v>21</v>
      </c>
      <c r="E33" s="191"/>
      <c r="F33" s="190" t="s">
        <v>22</v>
      </c>
      <c r="G33" s="191"/>
      <c r="H33" s="190" t="s">
        <v>23</v>
      </c>
      <c r="I33" s="191"/>
      <c r="J33" s="190" t="s">
        <v>24</v>
      </c>
      <c r="K33" s="191"/>
      <c r="L33" s="190" t="s">
        <v>25</v>
      </c>
      <c r="M33" s="191"/>
      <c r="N33" s="190" t="s">
        <v>26</v>
      </c>
      <c r="O33" s="191"/>
      <c r="P33" s="190" t="s">
        <v>27</v>
      </c>
      <c r="Q33" s="191"/>
      <c r="R33" s="190" t="s">
        <v>28</v>
      </c>
      <c r="S33" s="191"/>
    </row>
    <row r="34" spans="2:19" ht="24" customHeight="1" x14ac:dyDescent="0.25">
      <c r="B34" s="192"/>
      <c r="C34" s="194"/>
      <c r="D34" s="109" t="s">
        <v>2</v>
      </c>
      <c r="E34" s="110" t="s">
        <v>3</v>
      </c>
      <c r="F34" s="109" t="s">
        <v>2</v>
      </c>
      <c r="G34" s="110" t="s">
        <v>3</v>
      </c>
      <c r="H34" s="109" t="s">
        <v>2</v>
      </c>
      <c r="I34" s="110" t="s">
        <v>3</v>
      </c>
      <c r="J34" s="109" t="s">
        <v>2</v>
      </c>
      <c r="K34" s="110" t="s">
        <v>3</v>
      </c>
      <c r="L34" s="109" t="s">
        <v>2</v>
      </c>
      <c r="M34" s="110" t="s">
        <v>3</v>
      </c>
      <c r="N34" s="109" t="s">
        <v>2</v>
      </c>
      <c r="O34" s="110" t="s">
        <v>3</v>
      </c>
      <c r="P34" s="109" t="s">
        <v>2</v>
      </c>
      <c r="Q34" s="110" t="s">
        <v>3</v>
      </c>
      <c r="R34" s="109" t="s">
        <v>2</v>
      </c>
      <c r="S34" s="110" t="s">
        <v>3</v>
      </c>
    </row>
    <row r="35" spans="2:19" ht="24" customHeight="1" x14ac:dyDescent="0.25">
      <c r="B35" s="24" t="s">
        <v>4</v>
      </c>
      <c r="C35" s="20">
        <f>SUM(D35:S35)</f>
        <v>191</v>
      </c>
      <c r="D35" s="21">
        <v>5</v>
      </c>
      <c r="E35" s="21">
        <v>6</v>
      </c>
      <c r="F35" s="21">
        <v>14</v>
      </c>
      <c r="G35" s="21">
        <v>11</v>
      </c>
      <c r="H35" s="21">
        <v>67</v>
      </c>
      <c r="I35" s="21">
        <v>6</v>
      </c>
      <c r="J35" s="38">
        <v>39</v>
      </c>
      <c r="K35" s="21">
        <v>0</v>
      </c>
      <c r="L35" s="21">
        <v>20</v>
      </c>
      <c r="M35" s="21">
        <v>2</v>
      </c>
      <c r="N35" s="21">
        <v>14</v>
      </c>
      <c r="O35" s="21">
        <v>2</v>
      </c>
      <c r="P35" s="21">
        <v>4</v>
      </c>
      <c r="Q35" s="21">
        <v>0</v>
      </c>
      <c r="R35" s="21">
        <v>1</v>
      </c>
      <c r="S35" s="21">
        <v>0</v>
      </c>
    </row>
    <row r="36" spans="2:19" ht="24" customHeight="1" x14ac:dyDescent="0.25">
      <c r="B36" s="24" t="s">
        <v>5</v>
      </c>
      <c r="C36" s="20">
        <f t="shared" ref="C36:C46" si="6">SUM(D36:S36)</f>
        <v>194</v>
      </c>
      <c r="D36" s="21">
        <v>5</v>
      </c>
      <c r="E36" s="21">
        <v>2</v>
      </c>
      <c r="F36" s="21">
        <v>20</v>
      </c>
      <c r="G36" s="21">
        <v>4</v>
      </c>
      <c r="H36" s="21">
        <v>77</v>
      </c>
      <c r="I36" s="21">
        <v>4</v>
      </c>
      <c r="J36" s="21">
        <v>40</v>
      </c>
      <c r="K36" s="21">
        <v>0</v>
      </c>
      <c r="L36" s="21">
        <v>22</v>
      </c>
      <c r="M36" s="21">
        <v>0</v>
      </c>
      <c r="N36" s="21">
        <v>12</v>
      </c>
      <c r="O36" s="21">
        <v>0</v>
      </c>
      <c r="P36" s="21">
        <v>5</v>
      </c>
      <c r="Q36" s="21">
        <v>1</v>
      </c>
      <c r="R36" s="21">
        <v>2</v>
      </c>
      <c r="S36" s="21">
        <v>0</v>
      </c>
    </row>
    <row r="37" spans="2:19" ht="24" customHeight="1" x14ac:dyDescent="0.25">
      <c r="B37" s="24" t="s">
        <v>6</v>
      </c>
      <c r="C37" s="20">
        <f t="shared" si="6"/>
        <v>185</v>
      </c>
      <c r="D37" s="21">
        <v>8</v>
      </c>
      <c r="E37" s="21">
        <v>1</v>
      </c>
      <c r="F37" s="21">
        <v>24</v>
      </c>
      <c r="G37" s="21">
        <v>4</v>
      </c>
      <c r="H37" s="21">
        <v>60</v>
      </c>
      <c r="I37" s="21">
        <v>3</v>
      </c>
      <c r="J37" s="21">
        <v>42</v>
      </c>
      <c r="K37" s="21">
        <v>0</v>
      </c>
      <c r="L37" s="21">
        <v>27</v>
      </c>
      <c r="M37" s="21">
        <v>2</v>
      </c>
      <c r="N37" s="21">
        <v>9</v>
      </c>
      <c r="O37" s="21">
        <v>0</v>
      </c>
      <c r="P37" s="21">
        <v>5</v>
      </c>
      <c r="Q37" s="21">
        <v>0</v>
      </c>
      <c r="R37" s="21">
        <v>0</v>
      </c>
      <c r="S37" s="21">
        <v>0</v>
      </c>
    </row>
    <row r="38" spans="2:19" ht="24" customHeight="1" x14ac:dyDescent="0.25">
      <c r="B38" s="24" t="s">
        <v>7</v>
      </c>
      <c r="C38" s="20">
        <f t="shared" si="6"/>
        <v>188</v>
      </c>
      <c r="D38" s="21">
        <v>8</v>
      </c>
      <c r="E38" s="21">
        <v>4</v>
      </c>
      <c r="F38" s="21">
        <v>20</v>
      </c>
      <c r="G38" s="21">
        <v>2</v>
      </c>
      <c r="H38" s="21">
        <v>76</v>
      </c>
      <c r="I38" s="21">
        <v>2</v>
      </c>
      <c r="J38" s="21">
        <v>37</v>
      </c>
      <c r="K38" s="21">
        <v>1</v>
      </c>
      <c r="L38" s="21">
        <v>22</v>
      </c>
      <c r="M38" s="21">
        <v>0</v>
      </c>
      <c r="N38" s="21">
        <v>8</v>
      </c>
      <c r="O38" s="21">
        <v>0</v>
      </c>
      <c r="P38" s="21">
        <v>6</v>
      </c>
      <c r="Q38" s="21">
        <v>0</v>
      </c>
      <c r="R38" s="21">
        <v>2</v>
      </c>
      <c r="S38" s="21">
        <v>0</v>
      </c>
    </row>
    <row r="39" spans="2:19" ht="24" customHeight="1" x14ac:dyDescent="0.25">
      <c r="B39" s="24" t="s">
        <v>8</v>
      </c>
      <c r="C39" s="20">
        <f t="shared" si="6"/>
        <v>180</v>
      </c>
      <c r="D39" s="21">
        <v>4</v>
      </c>
      <c r="E39" s="21">
        <v>1</v>
      </c>
      <c r="F39" s="21">
        <v>19</v>
      </c>
      <c r="G39" s="21">
        <v>2</v>
      </c>
      <c r="H39" s="21">
        <v>81</v>
      </c>
      <c r="I39" s="21">
        <v>3</v>
      </c>
      <c r="J39" s="21">
        <v>32</v>
      </c>
      <c r="K39" s="21">
        <v>0</v>
      </c>
      <c r="L39" s="21">
        <v>28</v>
      </c>
      <c r="M39" s="21">
        <v>0</v>
      </c>
      <c r="N39" s="21">
        <v>7</v>
      </c>
      <c r="O39" s="21">
        <v>0</v>
      </c>
      <c r="P39" s="21">
        <v>1</v>
      </c>
      <c r="Q39" s="21">
        <v>1</v>
      </c>
      <c r="R39" s="21">
        <v>1</v>
      </c>
      <c r="S39" s="21">
        <v>0</v>
      </c>
    </row>
    <row r="40" spans="2:19" ht="24" customHeight="1" x14ac:dyDescent="0.25">
      <c r="B40" s="24" t="s">
        <v>9</v>
      </c>
      <c r="C40" s="20">
        <f t="shared" si="6"/>
        <v>208</v>
      </c>
      <c r="D40" s="21">
        <v>4</v>
      </c>
      <c r="E40" s="21">
        <v>4</v>
      </c>
      <c r="F40" s="21">
        <v>31</v>
      </c>
      <c r="G40" s="21">
        <v>4</v>
      </c>
      <c r="H40" s="21">
        <v>92</v>
      </c>
      <c r="I40" s="21">
        <v>1</v>
      </c>
      <c r="J40" s="21">
        <v>33</v>
      </c>
      <c r="K40" s="21">
        <v>1</v>
      </c>
      <c r="L40" s="21">
        <v>19</v>
      </c>
      <c r="M40" s="21">
        <v>1</v>
      </c>
      <c r="N40" s="21">
        <v>11</v>
      </c>
      <c r="O40" s="21">
        <v>0</v>
      </c>
      <c r="P40" s="21">
        <v>7</v>
      </c>
      <c r="Q40" s="21">
        <v>0</v>
      </c>
      <c r="R40" s="21">
        <v>0</v>
      </c>
      <c r="S40" s="21">
        <v>0</v>
      </c>
    </row>
    <row r="41" spans="2:19" ht="24" customHeight="1" x14ac:dyDescent="0.25">
      <c r="B41" s="27" t="s">
        <v>10</v>
      </c>
      <c r="C41" s="20">
        <f t="shared" si="6"/>
        <v>232</v>
      </c>
      <c r="D41" s="28">
        <v>7</v>
      </c>
      <c r="E41" s="28">
        <v>1</v>
      </c>
      <c r="F41" s="28">
        <v>25</v>
      </c>
      <c r="G41" s="28">
        <v>3</v>
      </c>
      <c r="H41" s="28">
        <v>109</v>
      </c>
      <c r="I41" s="28">
        <v>5</v>
      </c>
      <c r="J41" s="28">
        <v>46</v>
      </c>
      <c r="K41" s="28">
        <v>1</v>
      </c>
      <c r="L41" s="28">
        <v>21</v>
      </c>
      <c r="M41" s="28">
        <v>1</v>
      </c>
      <c r="N41" s="28">
        <v>5</v>
      </c>
      <c r="O41" s="28">
        <v>0</v>
      </c>
      <c r="P41" s="28">
        <v>7</v>
      </c>
      <c r="Q41" s="28">
        <v>1</v>
      </c>
      <c r="R41" s="28">
        <v>0</v>
      </c>
      <c r="S41" s="28">
        <v>0</v>
      </c>
    </row>
    <row r="42" spans="2:19" ht="24" customHeight="1" x14ac:dyDescent="0.25">
      <c r="B42" s="24" t="s">
        <v>11</v>
      </c>
      <c r="C42" s="20">
        <f t="shared" si="6"/>
        <v>210</v>
      </c>
      <c r="D42" s="21">
        <v>7</v>
      </c>
      <c r="E42" s="21">
        <v>1</v>
      </c>
      <c r="F42" s="21">
        <v>19</v>
      </c>
      <c r="G42" s="21">
        <v>1</v>
      </c>
      <c r="H42" s="21">
        <v>97</v>
      </c>
      <c r="I42" s="21">
        <v>3</v>
      </c>
      <c r="J42" s="21">
        <v>34</v>
      </c>
      <c r="K42" s="21">
        <v>1</v>
      </c>
      <c r="L42" s="21">
        <v>22</v>
      </c>
      <c r="M42" s="21">
        <v>1</v>
      </c>
      <c r="N42" s="21">
        <v>15</v>
      </c>
      <c r="O42" s="21">
        <v>2</v>
      </c>
      <c r="P42" s="21">
        <v>5</v>
      </c>
      <c r="Q42" s="21">
        <v>0</v>
      </c>
      <c r="R42" s="21">
        <v>2</v>
      </c>
      <c r="S42" s="21">
        <v>0</v>
      </c>
    </row>
    <row r="43" spans="2:19" ht="24" customHeight="1" x14ac:dyDescent="0.25">
      <c r="B43" s="24" t="s">
        <v>12</v>
      </c>
      <c r="C43" s="20">
        <f t="shared" si="6"/>
        <v>217</v>
      </c>
      <c r="D43" s="21">
        <v>11</v>
      </c>
      <c r="E43" s="21">
        <v>3</v>
      </c>
      <c r="F43" s="21">
        <v>27</v>
      </c>
      <c r="G43" s="21">
        <v>3</v>
      </c>
      <c r="H43" s="21">
        <v>92</v>
      </c>
      <c r="I43" s="21">
        <v>5</v>
      </c>
      <c r="J43" s="21">
        <v>36</v>
      </c>
      <c r="K43" s="21">
        <v>2</v>
      </c>
      <c r="L43" s="21">
        <v>24</v>
      </c>
      <c r="M43" s="21">
        <v>0</v>
      </c>
      <c r="N43" s="21">
        <v>9</v>
      </c>
      <c r="O43" s="21">
        <v>0</v>
      </c>
      <c r="P43" s="21">
        <v>5</v>
      </c>
      <c r="Q43" s="21">
        <v>0</v>
      </c>
      <c r="R43" s="21">
        <v>0</v>
      </c>
      <c r="S43" s="21">
        <v>0</v>
      </c>
    </row>
    <row r="44" spans="2:19" ht="24" customHeight="1" x14ac:dyDescent="0.25">
      <c r="B44" s="24" t="s">
        <v>13</v>
      </c>
      <c r="C44" s="20">
        <f t="shared" si="6"/>
        <v>213</v>
      </c>
      <c r="D44" s="21">
        <v>2</v>
      </c>
      <c r="E44" s="21">
        <v>2</v>
      </c>
      <c r="F44" s="21">
        <v>19</v>
      </c>
      <c r="G44" s="21">
        <v>8</v>
      </c>
      <c r="H44" s="21">
        <v>97</v>
      </c>
      <c r="I44" s="21">
        <v>7</v>
      </c>
      <c r="J44" s="21">
        <v>44</v>
      </c>
      <c r="K44" s="21">
        <v>1</v>
      </c>
      <c r="L44" s="21">
        <v>20</v>
      </c>
      <c r="M44" s="21">
        <v>0</v>
      </c>
      <c r="N44" s="21">
        <v>10</v>
      </c>
      <c r="O44" s="21">
        <v>0</v>
      </c>
      <c r="P44" s="21">
        <v>3</v>
      </c>
      <c r="Q44" s="21">
        <v>0</v>
      </c>
      <c r="R44" s="21">
        <v>0</v>
      </c>
      <c r="S44" s="21">
        <v>0</v>
      </c>
    </row>
    <row r="45" spans="2:19" ht="24" customHeight="1" thickBot="1" x14ac:dyDescent="0.3">
      <c r="B45" s="24" t="s">
        <v>14</v>
      </c>
      <c r="C45" s="20">
        <f t="shared" si="6"/>
        <v>177</v>
      </c>
      <c r="D45" s="21">
        <v>4</v>
      </c>
      <c r="E45" s="21">
        <v>0</v>
      </c>
      <c r="F45" s="21">
        <v>20</v>
      </c>
      <c r="G45" s="21">
        <v>3</v>
      </c>
      <c r="H45" s="21">
        <v>81</v>
      </c>
      <c r="I45" s="21">
        <v>2</v>
      </c>
      <c r="J45" s="21">
        <v>30</v>
      </c>
      <c r="K45" s="21">
        <v>5</v>
      </c>
      <c r="L45" s="21">
        <v>17</v>
      </c>
      <c r="M45" s="21">
        <v>0</v>
      </c>
      <c r="N45" s="21">
        <v>12</v>
      </c>
      <c r="O45" s="21">
        <v>0</v>
      </c>
      <c r="P45" s="21">
        <v>2</v>
      </c>
      <c r="Q45" s="21">
        <v>0</v>
      </c>
      <c r="R45" s="21">
        <v>1</v>
      </c>
      <c r="S45" s="21">
        <v>0</v>
      </c>
    </row>
    <row r="46" spans="2:19" ht="24" hidden="1" customHeight="1" thickBot="1" x14ac:dyDescent="0.3">
      <c r="B46" s="24" t="s">
        <v>15</v>
      </c>
      <c r="C46" s="20">
        <f t="shared" si="6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7">SUM(C35:C46)</f>
        <v>2195</v>
      </c>
      <c r="D47" s="30">
        <f t="shared" si="7"/>
        <v>65</v>
      </c>
      <c r="E47" s="30">
        <f t="shared" si="7"/>
        <v>25</v>
      </c>
      <c r="F47" s="30">
        <f t="shared" si="7"/>
        <v>238</v>
      </c>
      <c r="G47" s="30">
        <f t="shared" si="7"/>
        <v>45</v>
      </c>
      <c r="H47" s="30">
        <f t="shared" si="7"/>
        <v>929</v>
      </c>
      <c r="I47" s="30">
        <f t="shared" si="7"/>
        <v>41</v>
      </c>
      <c r="J47" s="30">
        <f t="shared" si="7"/>
        <v>413</v>
      </c>
      <c r="K47" s="30">
        <f t="shared" si="7"/>
        <v>12</v>
      </c>
      <c r="L47" s="30">
        <f t="shared" si="7"/>
        <v>242</v>
      </c>
      <c r="M47" s="30">
        <f t="shared" si="7"/>
        <v>7</v>
      </c>
      <c r="N47" s="30">
        <f t="shared" si="7"/>
        <v>112</v>
      </c>
      <c r="O47" s="30">
        <f t="shared" si="7"/>
        <v>4</v>
      </c>
      <c r="P47" s="30">
        <f t="shared" si="7"/>
        <v>50</v>
      </c>
      <c r="Q47" s="30">
        <f t="shared" si="7"/>
        <v>3</v>
      </c>
      <c r="R47" s="30">
        <f t="shared" si="7"/>
        <v>9</v>
      </c>
      <c r="S47" s="30">
        <f t="shared" si="7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5">
        <f>D47/$C$47</f>
        <v>2.9612756264236904E-2</v>
      </c>
      <c r="E48" s="115">
        <f t="shared" ref="E48:S48" si="8">E47/$C$47</f>
        <v>1.1389521640091117E-2</v>
      </c>
      <c r="F48" s="115">
        <f t="shared" si="8"/>
        <v>0.10842824601366742</v>
      </c>
      <c r="G48" s="115">
        <f t="shared" si="8"/>
        <v>2.0501138952164009E-2</v>
      </c>
      <c r="H48" s="115">
        <f t="shared" si="8"/>
        <v>0.42323462414578589</v>
      </c>
      <c r="I48" s="115">
        <f t="shared" si="8"/>
        <v>1.867881548974943E-2</v>
      </c>
      <c r="J48" s="115">
        <f t="shared" si="8"/>
        <v>0.18815489749430525</v>
      </c>
      <c r="K48" s="115">
        <f t="shared" si="8"/>
        <v>5.466970387243736E-3</v>
      </c>
      <c r="L48" s="115">
        <f t="shared" si="8"/>
        <v>0.110250569476082</v>
      </c>
      <c r="M48" s="115">
        <f t="shared" si="8"/>
        <v>3.1890660592255125E-3</v>
      </c>
      <c r="N48" s="115">
        <f t="shared" si="8"/>
        <v>5.1025056947608199E-2</v>
      </c>
      <c r="O48" s="115">
        <f t="shared" si="8"/>
        <v>1.8223234624145787E-3</v>
      </c>
      <c r="P48" s="115">
        <f t="shared" si="8"/>
        <v>2.2779043280182234E-2</v>
      </c>
      <c r="Q48" s="115">
        <f t="shared" si="8"/>
        <v>1.366742596810934E-3</v>
      </c>
      <c r="R48" s="115">
        <f t="shared" si="8"/>
        <v>4.1002277904328022E-3</v>
      </c>
      <c r="S48" s="115">
        <f t="shared" si="8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86"/>
      <c r="I52" s="186"/>
      <c r="J52" s="186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9">SUM(D53:F53)</f>
        <v>191</v>
      </c>
      <c r="D53" s="21">
        <v>180</v>
      </c>
      <c r="E53" s="21">
        <v>11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25">
      <c r="B54" s="24" t="s">
        <v>5</v>
      </c>
      <c r="C54" s="20">
        <f t="shared" si="9"/>
        <v>194</v>
      </c>
      <c r="D54" s="21">
        <v>181</v>
      </c>
      <c r="E54" s="21">
        <v>12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25">
      <c r="B55" s="24" t="s">
        <v>6</v>
      </c>
      <c r="C55" s="20">
        <f t="shared" si="9"/>
        <v>185</v>
      </c>
      <c r="D55" s="21">
        <v>169</v>
      </c>
      <c r="E55" s="21">
        <v>16</v>
      </c>
      <c r="F55" s="21">
        <v>0</v>
      </c>
      <c r="G55" s="26"/>
      <c r="H55" s="189"/>
      <c r="I55" s="189"/>
      <c r="J55" s="189"/>
      <c r="K55" s="48"/>
      <c r="L55" s="51"/>
      <c r="M55" s="26"/>
      <c r="N55" s="50"/>
      <c r="O55" s="50"/>
      <c r="P55" s="50"/>
    </row>
    <row r="56" spans="2:18" ht="24" customHeight="1" x14ac:dyDescent="0.25">
      <c r="B56" s="24" t="s">
        <v>7</v>
      </c>
      <c r="C56" s="20">
        <f t="shared" si="9"/>
        <v>188</v>
      </c>
      <c r="D56" s="21">
        <v>182</v>
      </c>
      <c r="E56" s="21">
        <v>6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25">
      <c r="B57" s="24" t="s">
        <v>8</v>
      </c>
      <c r="C57" s="20">
        <f t="shared" si="9"/>
        <v>180</v>
      </c>
      <c r="D57" s="21">
        <v>173</v>
      </c>
      <c r="E57" s="21">
        <v>7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25">
      <c r="B58" s="24" t="s">
        <v>9</v>
      </c>
      <c r="C58" s="20">
        <f t="shared" si="9"/>
        <v>208</v>
      </c>
      <c r="D58" s="21">
        <v>200</v>
      </c>
      <c r="E58" s="21">
        <v>8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25">
      <c r="B59" s="24" t="s">
        <v>10</v>
      </c>
      <c r="C59" s="20">
        <f t="shared" si="9"/>
        <v>232</v>
      </c>
      <c r="D59" s="21">
        <v>202</v>
      </c>
      <c r="E59" s="21">
        <v>30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25">
      <c r="B60" s="24" t="s">
        <v>11</v>
      </c>
      <c r="C60" s="20">
        <f t="shared" si="9"/>
        <v>210</v>
      </c>
      <c r="D60" s="28">
        <v>197</v>
      </c>
      <c r="E60" s="28">
        <v>11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x14ac:dyDescent="0.25">
      <c r="B61" s="24" t="s">
        <v>12</v>
      </c>
      <c r="C61" s="20">
        <f t="shared" si="9"/>
        <v>217</v>
      </c>
      <c r="D61" s="21">
        <v>206</v>
      </c>
      <c r="E61" s="21">
        <v>10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customHeight="1" x14ac:dyDescent="0.25">
      <c r="B62" s="24" t="s">
        <v>13</v>
      </c>
      <c r="C62" s="20">
        <f t="shared" si="9"/>
        <v>213</v>
      </c>
      <c r="D62" s="21">
        <v>186</v>
      </c>
      <c r="E62" s="21">
        <v>24</v>
      </c>
      <c r="F62" s="21">
        <v>3</v>
      </c>
      <c r="G62" s="26"/>
      <c r="H62" s="50"/>
      <c r="L62" s="50"/>
      <c r="M62" s="52"/>
      <c r="N62" s="22"/>
      <c r="O62" s="50"/>
      <c r="P62" s="50"/>
    </row>
    <row r="63" spans="2:18" ht="23.25" customHeight="1" thickBot="1" x14ac:dyDescent="0.3">
      <c r="B63" s="24" t="s">
        <v>14</v>
      </c>
      <c r="C63" s="20">
        <f t="shared" si="9"/>
        <v>177</v>
      </c>
      <c r="D63" s="21">
        <v>170</v>
      </c>
      <c r="E63" s="21">
        <v>7</v>
      </c>
      <c r="F63" s="21">
        <v>0</v>
      </c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9"/>
        <v>0</v>
      </c>
      <c r="D64" s="21">
        <v>0</v>
      </c>
      <c r="E64" s="21">
        <v>0</v>
      </c>
      <c r="F64" s="21">
        <v>0</v>
      </c>
      <c r="G64" s="26"/>
      <c r="H64" s="50"/>
      <c r="L64" s="50"/>
      <c r="M64" s="52"/>
      <c r="N64" s="22"/>
      <c r="O64" s="50"/>
      <c r="P64" s="50"/>
    </row>
    <row r="65" spans="2:18" ht="25.5" customHeight="1" x14ac:dyDescent="0.25">
      <c r="B65" s="29" t="s">
        <v>1</v>
      </c>
      <c r="C65" s="30">
        <f t="shared" ref="C65:F65" si="10">SUM(C53:C64)</f>
        <v>2195</v>
      </c>
      <c r="D65" s="30">
        <f t="shared" si="10"/>
        <v>2046</v>
      </c>
      <c r="E65" s="30">
        <f t="shared" si="10"/>
        <v>142</v>
      </c>
      <c r="F65" s="30">
        <f t="shared" si="10"/>
        <v>7</v>
      </c>
      <c r="G65" s="46"/>
      <c r="M65" s="53"/>
      <c r="N65" s="53"/>
      <c r="O65" s="50"/>
      <c r="P65" s="50"/>
    </row>
    <row r="66" spans="2:18" ht="25.5" customHeight="1" thickBot="1" x14ac:dyDescent="0.3">
      <c r="B66" s="54" t="s">
        <v>16</v>
      </c>
      <c r="C66" s="55">
        <f t="shared" ref="C66:F66" si="11">C65/$C65</f>
        <v>1</v>
      </c>
      <c r="D66" s="55">
        <f t="shared" si="11"/>
        <v>0.93211845102505697</v>
      </c>
      <c r="E66" s="55">
        <f t="shared" si="11"/>
        <v>6.4692482915717539E-2</v>
      </c>
      <c r="F66" s="55">
        <f t="shared" si="11"/>
        <v>3.1890660592255125E-3</v>
      </c>
      <c r="G66" s="46"/>
      <c r="M66" s="1"/>
      <c r="N66" s="1"/>
      <c r="O66" s="53"/>
      <c r="P66" s="1"/>
    </row>
    <row r="67" spans="2:18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3"/>
      <c r="R67" s="1"/>
    </row>
    <row r="68" spans="2:18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3"/>
      <c r="R68" s="1"/>
    </row>
    <row r="69" spans="2:18" ht="15" customHeight="1" x14ac:dyDescent="0.25">
      <c r="B69" s="56"/>
      <c r="C69" s="8"/>
      <c r="D69" s="8"/>
      <c r="E69" s="8"/>
      <c r="F69" s="8"/>
      <c r="G69" s="8"/>
      <c r="H69" s="8"/>
      <c r="I69" s="46"/>
      <c r="O69" s="1"/>
      <c r="P69" s="1"/>
      <c r="Q69" s="53"/>
      <c r="R69" s="1"/>
    </row>
    <row r="70" spans="2:18" ht="15" customHeight="1" x14ac:dyDescent="0.25">
      <c r="B70" s="56"/>
      <c r="C70" s="8"/>
      <c r="D70" s="8"/>
      <c r="E70" s="8"/>
      <c r="F70" s="8"/>
      <c r="G70" s="8"/>
      <c r="H70" s="8"/>
      <c r="I70" s="46"/>
      <c r="O70" s="1"/>
      <c r="P70" s="1"/>
      <c r="Q70" s="53"/>
      <c r="R70" s="1"/>
    </row>
    <row r="71" spans="2:18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4"/>
      <c r="N71" s="65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</row>
    <row r="73" spans="2:18" ht="122.25" customHeight="1" x14ac:dyDescent="0.25">
      <c r="B73" s="12" t="s">
        <v>0</v>
      </c>
      <c r="C73" s="66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7" t="s">
        <v>37</v>
      </c>
      <c r="I73" s="37" t="s">
        <v>38</v>
      </c>
      <c r="J73" s="37" t="s">
        <v>39</v>
      </c>
      <c r="K73" s="18" t="s">
        <v>40</v>
      </c>
      <c r="L73" s="18" t="s">
        <v>64</v>
      </c>
      <c r="M73" s="68"/>
      <c r="N73" s="69"/>
    </row>
    <row r="74" spans="2:18" ht="23.25" customHeight="1" x14ac:dyDescent="0.25">
      <c r="B74" s="24" t="s">
        <v>4</v>
      </c>
      <c r="C74" s="20">
        <f>SUM(D74:L74)</f>
        <v>155</v>
      </c>
      <c r="D74" s="21">
        <v>17</v>
      </c>
      <c r="E74" s="21">
        <v>1</v>
      </c>
      <c r="F74" s="21">
        <v>0</v>
      </c>
      <c r="G74" s="21">
        <v>0</v>
      </c>
      <c r="H74" s="21">
        <v>0</v>
      </c>
      <c r="I74" s="21">
        <v>1</v>
      </c>
      <c r="J74" s="21">
        <v>136</v>
      </c>
      <c r="K74" s="21">
        <v>0</v>
      </c>
      <c r="L74" s="21">
        <v>0</v>
      </c>
      <c r="M74" s="70"/>
      <c r="N74" s="69"/>
    </row>
    <row r="75" spans="2:18" ht="23.25" customHeight="1" x14ac:dyDescent="0.25">
      <c r="B75" s="24" t="s">
        <v>5</v>
      </c>
      <c r="C75" s="20">
        <f t="shared" ref="C75:C85" si="12">SUM(D75:L75)</f>
        <v>163</v>
      </c>
      <c r="D75" s="21">
        <v>17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145</v>
      </c>
      <c r="K75" s="21">
        <v>0</v>
      </c>
      <c r="L75" s="21">
        <v>0</v>
      </c>
      <c r="M75" s="71"/>
      <c r="N75" s="69"/>
    </row>
    <row r="76" spans="2:18" ht="23.25" customHeight="1" x14ac:dyDescent="0.25">
      <c r="B76" s="24" t="s">
        <v>6</v>
      </c>
      <c r="C76" s="20">
        <f t="shared" si="12"/>
        <v>148</v>
      </c>
      <c r="D76" s="21">
        <v>13</v>
      </c>
      <c r="E76" s="21">
        <v>0</v>
      </c>
      <c r="F76" s="21">
        <v>0</v>
      </c>
      <c r="G76" s="21">
        <v>0</v>
      </c>
      <c r="H76" s="21">
        <v>0</v>
      </c>
      <c r="I76" s="21">
        <v>1</v>
      </c>
      <c r="J76" s="21">
        <v>134</v>
      </c>
      <c r="K76" s="21">
        <v>0</v>
      </c>
      <c r="L76" s="21">
        <v>0</v>
      </c>
      <c r="M76" s="71"/>
      <c r="N76" s="69"/>
    </row>
    <row r="77" spans="2:18" ht="23.25" customHeight="1" x14ac:dyDescent="0.25">
      <c r="B77" s="24" t="s">
        <v>7</v>
      </c>
      <c r="C77" s="20">
        <f t="shared" si="12"/>
        <v>154</v>
      </c>
      <c r="D77" s="21">
        <v>14</v>
      </c>
      <c r="E77" s="21">
        <v>1</v>
      </c>
      <c r="F77" s="21">
        <v>0</v>
      </c>
      <c r="G77" s="21">
        <v>0</v>
      </c>
      <c r="H77" s="21">
        <v>0</v>
      </c>
      <c r="I77" s="21">
        <v>1</v>
      </c>
      <c r="J77" s="21">
        <v>137</v>
      </c>
      <c r="K77" s="21">
        <v>1</v>
      </c>
      <c r="L77" s="21">
        <v>0</v>
      </c>
      <c r="M77" s="71"/>
      <c r="N77" s="69"/>
    </row>
    <row r="78" spans="2:18" ht="23.25" customHeight="1" x14ac:dyDescent="0.25">
      <c r="B78" s="24" t="s">
        <v>8</v>
      </c>
      <c r="C78" s="20">
        <f t="shared" si="12"/>
        <v>154</v>
      </c>
      <c r="D78" s="21">
        <v>11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143</v>
      </c>
      <c r="K78" s="21">
        <v>0</v>
      </c>
      <c r="L78" s="21">
        <v>0</v>
      </c>
      <c r="M78" s="71"/>
      <c r="N78" s="69"/>
    </row>
    <row r="79" spans="2:18" ht="23.25" customHeight="1" x14ac:dyDescent="0.25">
      <c r="B79" s="24" t="s">
        <v>9</v>
      </c>
      <c r="C79" s="20">
        <f t="shared" si="12"/>
        <v>165</v>
      </c>
      <c r="D79" s="21">
        <v>12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153</v>
      </c>
      <c r="K79" s="21">
        <v>0</v>
      </c>
      <c r="L79" s="21">
        <v>0</v>
      </c>
      <c r="M79" s="71"/>
      <c r="N79" s="69"/>
    </row>
    <row r="80" spans="2:18" ht="23.25" customHeight="1" x14ac:dyDescent="0.25">
      <c r="B80" s="24" t="s">
        <v>10</v>
      </c>
      <c r="C80" s="20">
        <f t="shared" si="12"/>
        <v>196</v>
      </c>
      <c r="D80" s="21">
        <v>21</v>
      </c>
      <c r="E80" s="21">
        <v>0</v>
      </c>
      <c r="F80" s="21">
        <v>0</v>
      </c>
      <c r="G80" s="21">
        <v>0</v>
      </c>
      <c r="H80" s="21">
        <v>0</v>
      </c>
      <c r="I80" s="21">
        <v>2</v>
      </c>
      <c r="J80" s="21">
        <v>173</v>
      </c>
      <c r="K80" s="21">
        <v>0</v>
      </c>
      <c r="L80" s="21">
        <v>0</v>
      </c>
      <c r="M80" s="71"/>
      <c r="N80" s="69"/>
    </row>
    <row r="81" spans="2:18" ht="23.25" customHeight="1" x14ac:dyDescent="0.25">
      <c r="B81" s="24" t="s">
        <v>11</v>
      </c>
      <c r="C81" s="20">
        <f t="shared" si="12"/>
        <v>182</v>
      </c>
      <c r="D81" s="21">
        <v>7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174</v>
      </c>
      <c r="K81" s="21">
        <v>0</v>
      </c>
      <c r="L81" s="21">
        <v>0</v>
      </c>
      <c r="M81" s="71"/>
      <c r="N81" s="69"/>
    </row>
    <row r="82" spans="2:18" ht="23.25" customHeight="1" x14ac:dyDescent="0.25">
      <c r="B82" s="24" t="s">
        <v>12</v>
      </c>
      <c r="C82" s="20">
        <f t="shared" si="12"/>
        <v>173</v>
      </c>
      <c r="D82" s="21">
        <v>19</v>
      </c>
      <c r="E82" s="21">
        <v>0</v>
      </c>
      <c r="F82" s="21">
        <v>0</v>
      </c>
      <c r="G82" s="21">
        <v>0</v>
      </c>
      <c r="H82" s="21">
        <v>0</v>
      </c>
      <c r="I82" s="21">
        <v>1</v>
      </c>
      <c r="J82" s="21">
        <v>153</v>
      </c>
      <c r="K82" s="21">
        <v>0</v>
      </c>
      <c r="L82" s="21">
        <v>0</v>
      </c>
      <c r="M82" s="71"/>
      <c r="N82" s="69"/>
    </row>
    <row r="83" spans="2:18" ht="23.25" customHeight="1" x14ac:dyDescent="0.25">
      <c r="B83" s="24" t="s">
        <v>13</v>
      </c>
      <c r="C83" s="20">
        <f t="shared" si="12"/>
        <v>182</v>
      </c>
      <c r="D83" s="21">
        <v>9</v>
      </c>
      <c r="E83" s="21">
        <v>1</v>
      </c>
      <c r="F83" s="21">
        <v>0</v>
      </c>
      <c r="G83" s="21">
        <v>0</v>
      </c>
      <c r="H83" s="21">
        <v>0</v>
      </c>
      <c r="I83" s="21">
        <v>0</v>
      </c>
      <c r="J83" s="21">
        <v>171</v>
      </c>
      <c r="K83" s="21">
        <v>0</v>
      </c>
      <c r="L83" s="21">
        <v>1</v>
      </c>
      <c r="M83" s="71"/>
      <c r="N83" s="69"/>
    </row>
    <row r="84" spans="2:18" ht="23.25" customHeight="1" thickBot="1" x14ac:dyDescent="0.3">
      <c r="B84" s="24" t="s">
        <v>14</v>
      </c>
      <c r="C84" s="20">
        <f t="shared" si="12"/>
        <v>150</v>
      </c>
      <c r="D84" s="21">
        <v>14</v>
      </c>
      <c r="E84" s="21">
        <v>0</v>
      </c>
      <c r="F84" s="21">
        <v>0</v>
      </c>
      <c r="G84" s="21">
        <v>0</v>
      </c>
      <c r="H84" s="21">
        <v>0</v>
      </c>
      <c r="I84" s="21">
        <v>0</v>
      </c>
      <c r="J84" s="21">
        <v>136</v>
      </c>
      <c r="K84" s="21">
        <v>0</v>
      </c>
      <c r="L84" s="21">
        <v>0</v>
      </c>
      <c r="M84" s="71"/>
      <c r="N84" s="69"/>
    </row>
    <row r="85" spans="2:18" ht="23.25" hidden="1" customHeight="1" thickBot="1" x14ac:dyDescent="0.3">
      <c r="B85" s="107" t="s">
        <v>15</v>
      </c>
      <c r="C85" s="20">
        <f t="shared" si="12"/>
        <v>0</v>
      </c>
      <c r="D85" s="108"/>
      <c r="E85" s="108"/>
      <c r="F85" s="108"/>
      <c r="G85" s="108"/>
      <c r="H85" s="108"/>
      <c r="I85" s="108"/>
      <c r="J85" s="108"/>
      <c r="K85" s="108"/>
      <c r="L85" s="108"/>
      <c r="M85" s="71"/>
      <c r="N85" s="69"/>
    </row>
    <row r="86" spans="2:18" ht="25.5" customHeight="1" x14ac:dyDescent="0.25">
      <c r="B86" s="32" t="s">
        <v>1</v>
      </c>
      <c r="C86" s="30">
        <f t="shared" ref="C86:L86" si="13">SUM(C74:C85)</f>
        <v>1822</v>
      </c>
      <c r="D86" s="30">
        <f t="shared" si="13"/>
        <v>154</v>
      </c>
      <c r="E86" s="30">
        <f t="shared" si="13"/>
        <v>4</v>
      </c>
      <c r="F86" s="30">
        <f t="shared" si="13"/>
        <v>0</v>
      </c>
      <c r="G86" s="30">
        <f t="shared" si="13"/>
        <v>0</v>
      </c>
      <c r="H86" s="30">
        <f t="shared" si="13"/>
        <v>0</v>
      </c>
      <c r="I86" s="30">
        <f t="shared" si="13"/>
        <v>7</v>
      </c>
      <c r="J86" s="30">
        <f t="shared" si="13"/>
        <v>1655</v>
      </c>
      <c r="K86" s="30">
        <f t="shared" si="13"/>
        <v>1</v>
      </c>
      <c r="L86" s="30">
        <f t="shared" si="13"/>
        <v>1</v>
      </c>
      <c r="M86" s="46"/>
      <c r="N86" s="7"/>
    </row>
    <row r="87" spans="2:18" ht="25.5" customHeight="1" thickBot="1" x14ac:dyDescent="0.3">
      <c r="B87" s="33" t="s">
        <v>16</v>
      </c>
      <c r="C87" s="73">
        <f>SUM(D87:L87)</f>
        <v>1</v>
      </c>
      <c r="D87" s="73">
        <f>D86/$C$86</f>
        <v>8.4522502744237102E-2</v>
      </c>
      <c r="E87" s="73">
        <f t="shared" ref="E87:L87" si="14">E86/$C$86</f>
        <v>2.1953896816684962E-3</v>
      </c>
      <c r="F87" s="73">
        <f t="shared" si="14"/>
        <v>0</v>
      </c>
      <c r="G87" s="73">
        <f t="shared" si="14"/>
        <v>0</v>
      </c>
      <c r="H87" s="73">
        <f t="shared" si="14"/>
        <v>0</v>
      </c>
      <c r="I87" s="73">
        <f t="shared" si="14"/>
        <v>3.8419319429198683E-3</v>
      </c>
      <c r="J87" s="73">
        <f t="shared" si="14"/>
        <v>0.9083424807903403</v>
      </c>
      <c r="K87" s="73">
        <f t="shared" si="14"/>
        <v>5.4884742041712406E-4</v>
      </c>
      <c r="L87" s="73">
        <f t="shared" si="14"/>
        <v>5.4884742041712406E-4</v>
      </c>
      <c r="M87" s="25"/>
      <c r="N87" s="7"/>
    </row>
    <row r="88" spans="2:18" ht="15" customHeight="1" x14ac:dyDescent="0.25"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25"/>
      <c r="N88" s="7"/>
    </row>
    <row r="89" spans="2:18" x14ac:dyDescent="0.25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2"/>
      <c r="M89" s="7"/>
      <c r="N89" s="7"/>
    </row>
    <row r="90" spans="2:18" ht="16.5" x14ac:dyDescent="0.25">
      <c r="B90" s="76"/>
      <c r="C90" s="48"/>
      <c r="D90" s="47"/>
      <c r="E90" s="47"/>
      <c r="F90" s="77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6"/>
      <c r="C91" s="48"/>
      <c r="D91" s="47"/>
      <c r="E91" s="47"/>
      <c r="F91" s="77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6"/>
      <c r="C93" s="48"/>
      <c r="D93" s="47"/>
      <c r="E93" s="47"/>
      <c r="F93" s="77"/>
      <c r="G93" s="31"/>
      <c r="H93" s="48"/>
      <c r="I93" s="48"/>
      <c r="J93" s="48"/>
      <c r="K93" s="48"/>
      <c r="M93" s="121"/>
      <c r="N93" s="121"/>
      <c r="O93" s="121"/>
      <c r="P93" s="121"/>
      <c r="Q93" s="121"/>
      <c r="R93" s="50"/>
    </row>
    <row r="94" spans="2:18" ht="27.75" customHeight="1" x14ac:dyDescent="0.25">
      <c r="B94" s="1"/>
      <c r="C94" s="1"/>
      <c r="D94" s="1"/>
      <c r="E94" s="1"/>
      <c r="F94" s="1"/>
      <c r="G94" s="140"/>
      <c r="H94" s="140"/>
      <c r="I94" s="140"/>
      <c r="J94" s="1"/>
      <c r="K94" s="1"/>
      <c r="M94" s="139"/>
      <c r="N94" s="140"/>
      <c r="O94" s="123"/>
      <c r="P94" s="123"/>
      <c r="Q94" s="123"/>
    </row>
    <row r="95" spans="2:18" ht="22.9" customHeight="1" x14ac:dyDescent="0.25">
      <c r="B95" s="170" t="s">
        <v>65</v>
      </c>
      <c r="C95" s="177" t="s">
        <v>1</v>
      </c>
      <c r="D95" s="187" t="s">
        <v>42</v>
      </c>
      <c r="E95" s="188"/>
      <c r="F95" s="143"/>
      <c r="G95" s="123"/>
      <c r="H95" s="123"/>
      <c r="I95" s="123"/>
      <c r="J95" s="123"/>
      <c r="K95" s="123"/>
      <c r="L95" s="123"/>
      <c r="M95" s="123"/>
      <c r="N95" s="123"/>
      <c r="O95" s="135"/>
      <c r="P95" s="135"/>
      <c r="Q95" s="123"/>
    </row>
    <row r="96" spans="2:18" ht="33.75" customHeight="1" x14ac:dyDescent="0.25">
      <c r="B96" s="176"/>
      <c r="C96" s="178"/>
      <c r="D96" s="81" t="s">
        <v>2</v>
      </c>
      <c r="E96" s="82" t="s">
        <v>3</v>
      </c>
      <c r="F96" s="143"/>
      <c r="G96" s="123" t="s">
        <v>71</v>
      </c>
      <c r="H96" s="123" t="s">
        <v>72</v>
      </c>
      <c r="I96" s="123"/>
      <c r="J96" s="123"/>
      <c r="K96" s="123"/>
      <c r="L96" s="123"/>
      <c r="M96" s="123"/>
      <c r="N96" s="123"/>
      <c r="O96" s="123" t="s">
        <v>73</v>
      </c>
      <c r="P96" s="123" t="s">
        <v>74</v>
      </c>
      <c r="Q96" s="123"/>
    </row>
    <row r="97" spans="2:19" ht="17.25" customHeight="1" x14ac:dyDescent="0.25">
      <c r="B97" s="24" t="s">
        <v>43</v>
      </c>
      <c r="C97" s="20">
        <f t="shared" ref="C97:C104" si="15">SUM(D97:E97)</f>
        <v>387</v>
      </c>
      <c r="D97" s="85">
        <v>364</v>
      </c>
      <c r="E97" s="21">
        <v>23</v>
      </c>
      <c r="F97" s="143"/>
      <c r="G97" s="135" t="s">
        <v>47</v>
      </c>
      <c r="H97" s="136">
        <f>VLOOKUP(G97,$B$97:$D$104,3,0)</f>
        <v>109</v>
      </c>
      <c r="I97" s="123"/>
      <c r="J97" s="123"/>
      <c r="K97" s="123"/>
      <c r="L97" s="123"/>
      <c r="M97" s="123"/>
      <c r="N97" s="123"/>
      <c r="O97" s="123" t="s">
        <v>50</v>
      </c>
      <c r="P97" s="123">
        <f t="shared" ref="P97:P104" si="16">VLOOKUP(O97,$B$97:$E$104,4,0)</f>
        <v>6</v>
      </c>
      <c r="Q97" s="123"/>
    </row>
    <row r="98" spans="2:19" ht="17.25" customHeight="1" x14ac:dyDescent="0.25">
      <c r="B98" s="24" t="s">
        <v>44</v>
      </c>
      <c r="C98" s="20">
        <f t="shared" si="15"/>
        <v>388</v>
      </c>
      <c r="D98" s="21">
        <v>355</v>
      </c>
      <c r="E98" s="21">
        <v>33</v>
      </c>
      <c r="F98" s="143"/>
      <c r="G98" s="135" t="s">
        <v>50</v>
      </c>
      <c r="H98" s="136">
        <f>VLOOKUP(G98,$B$97:$D$104,3,0)</f>
        <v>122</v>
      </c>
      <c r="I98" s="123"/>
      <c r="J98" s="123"/>
      <c r="K98" s="123"/>
      <c r="L98" s="123"/>
      <c r="M98" s="123"/>
      <c r="N98" s="123"/>
      <c r="O98" s="123" t="s">
        <v>49</v>
      </c>
      <c r="P98" s="123">
        <f t="shared" si="16"/>
        <v>7</v>
      </c>
      <c r="Q98" s="123"/>
    </row>
    <row r="99" spans="2:19" ht="17.25" customHeight="1" x14ac:dyDescent="0.25">
      <c r="B99" s="24" t="s">
        <v>45</v>
      </c>
      <c r="C99" s="20">
        <f t="shared" si="15"/>
        <v>293</v>
      </c>
      <c r="D99" s="21">
        <v>280</v>
      </c>
      <c r="E99" s="21">
        <v>13</v>
      </c>
      <c r="F99" s="143"/>
      <c r="G99" s="135" t="s">
        <v>49</v>
      </c>
      <c r="H99" s="136">
        <f>VLOOKUP(G99,$B$97:$D$104,3,0)</f>
        <v>190</v>
      </c>
      <c r="I99" s="123"/>
      <c r="J99" s="123"/>
      <c r="K99" s="123"/>
      <c r="L99" s="123"/>
      <c r="M99" s="123"/>
      <c r="N99" s="123"/>
      <c r="O99" s="123" t="s">
        <v>47</v>
      </c>
      <c r="P99" s="123">
        <f t="shared" si="16"/>
        <v>13</v>
      </c>
      <c r="Q99" s="123"/>
    </row>
    <row r="100" spans="2:19" ht="17.25" customHeight="1" x14ac:dyDescent="0.25">
      <c r="B100" s="24" t="s">
        <v>63</v>
      </c>
      <c r="C100" s="20">
        <f t="shared" si="15"/>
        <v>299</v>
      </c>
      <c r="D100" s="21">
        <v>285</v>
      </c>
      <c r="E100" s="21">
        <v>14</v>
      </c>
      <c r="F100" s="143"/>
      <c r="G100" s="135" t="s">
        <v>45</v>
      </c>
      <c r="H100" s="136">
        <f>VLOOKUP(G100,$B$97:$D$104,3,0)</f>
        <v>280</v>
      </c>
      <c r="I100" s="123"/>
      <c r="J100" s="123"/>
      <c r="K100" s="123"/>
      <c r="L100" s="123"/>
      <c r="M100" s="123"/>
      <c r="N100" s="123"/>
      <c r="O100" s="123" t="s">
        <v>45</v>
      </c>
      <c r="P100" s="123">
        <f t="shared" si="16"/>
        <v>13</v>
      </c>
      <c r="Q100" s="123"/>
    </row>
    <row r="101" spans="2:19" ht="17.25" customHeight="1" x14ac:dyDescent="0.25">
      <c r="B101" s="24" t="s">
        <v>47</v>
      </c>
      <c r="C101" s="20">
        <f t="shared" si="15"/>
        <v>122</v>
      </c>
      <c r="D101" s="21">
        <v>109</v>
      </c>
      <c r="E101" s="21">
        <v>13</v>
      </c>
      <c r="F101" s="143"/>
      <c r="G101" s="135" t="s">
        <v>63</v>
      </c>
      <c r="H101" s="136">
        <f>VLOOKUP(G101,$B$97:$D$104,3,0)</f>
        <v>285</v>
      </c>
      <c r="I101" s="123"/>
      <c r="J101" s="123"/>
      <c r="K101" s="123"/>
      <c r="L101" s="123"/>
      <c r="M101" s="123"/>
      <c r="N101" s="123"/>
      <c r="O101" s="123" t="s">
        <v>63</v>
      </c>
      <c r="P101" s="123">
        <f t="shared" si="16"/>
        <v>14</v>
      </c>
      <c r="Q101" s="123"/>
    </row>
    <row r="102" spans="2:19" ht="17.25" customHeight="1" x14ac:dyDescent="0.25">
      <c r="B102" s="24" t="s">
        <v>48</v>
      </c>
      <c r="C102" s="20">
        <f t="shared" si="15"/>
        <v>381</v>
      </c>
      <c r="D102" s="21">
        <v>353</v>
      </c>
      <c r="E102" s="21">
        <v>28</v>
      </c>
      <c r="F102" s="143"/>
      <c r="G102" s="135" t="s">
        <v>48</v>
      </c>
      <c r="H102" s="136">
        <f>VLOOKUP(G102,$B$97:$D$104,3,0)</f>
        <v>353</v>
      </c>
      <c r="I102" s="123"/>
      <c r="J102" s="123"/>
      <c r="K102" s="123"/>
      <c r="L102" s="123"/>
      <c r="M102" s="123"/>
      <c r="N102" s="123"/>
      <c r="O102" s="123" t="s">
        <v>43</v>
      </c>
      <c r="P102" s="123">
        <f t="shared" si="16"/>
        <v>23</v>
      </c>
      <c r="Q102" s="123"/>
    </row>
    <row r="103" spans="2:19" ht="17.25" customHeight="1" x14ac:dyDescent="0.25">
      <c r="B103" s="24" t="s">
        <v>49</v>
      </c>
      <c r="C103" s="20">
        <f t="shared" si="15"/>
        <v>197</v>
      </c>
      <c r="D103" s="21">
        <v>190</v>
      </c>
      <c r="E103" s="21">
        <v>7</v>
      </c>
      <c r="F103" s="143"/>
      <c r="G103" s="135" t="s">
        <v>44</v>
      </c>
      <c r="H103" s="136">
        <f>VLOOKUP(G103,$B$97:$D$104,3,0)</f>
        <v>355</v>
      </c>
      <c r="I103" s="123"/>
      <c r="J103" s="123"/>
      <c r="K103" s="123"/>
      <c r="L103" s="123"/>
      <c r="M103" s="123"/>
      <c r="N103" s="123"/>
      <c r="O103" s="123" t="s">
        <v>48</v>
      </c>
      <c r="P103" s="123">
        <f t="shared" si="16"/>
        <v>28</v>
      </c>
      <c r="Q103" s="123"/>
    </row>
    <row r="104" spans="2:19" ht="17.25" customHeight="1" x14ac:dyDescent="0.25">
      <c r="B104" s="24" t="s">
        <v>50</v>
      </c>
      <c r="C104" s="20">
        <f t="shared" si="15"/>
        <v>128</v>
      </c>
      <c r="D104" s="21">
        <v>122</v>
      </c>
      <c r="E104" s="21">
        <v>6</v>
      </c>
      <c r="F104" s="143"/>
      <c r="G104" s="135" t="s">
        <v>43</v>
      </c>
      <c r="H104" s="136">
        <f>VLOOKUP(G104,$B$97:$D$104,3,0)</f>
        <v>364</v>
      </c>
      <c r="I104" s="123"/>
      <c r="J104" s="123"/>
      <c r="K104" s="123"/>
      <c r="L104" s="123"/>
      <c r="M104" s="123"/>
      <c r="N104" s="123"/>
      <c r="O104" s="123" t="s">
        <v>44</v>
      </c>
      <c r="P104" s="123">
        <f t="shared" si="16"/>
        <v>33</v>
      </c>
      <c r="Q104" s="123"/>
    </row>
    <row r="105" spans="2:19" ht="20.25" customHeight="1" x14ac:dyDescent="0.25">
      <c r="B105" s="61" t="s">
        <v>1</v>
      </c>
      <c r="C105" s="62">
        <f>SUM(C97:C104)</f>
        <v>2195</v>
      </c>
      <c r="D105" s="63">
        <f>SUM(D97:D104)</f>
        <v>2058</v>
      </c>
      <c r="E105" s="63">
        <f>SUM(E97:E104)</f>
        <v>137</v>
      </c>
      <c r="F105" s="143"/>
      <c r="G105" s="147"/>
      <c r="H105" s="147"/>
      <c r="I105" s="147"/>
      <c r="J105" s="123"/>
      <c r="K105" s="123"/>
      <c r="L105" s="123"/>
      <c r="M105" s="123"/>
      <c r="N105" s="123"/>
      <c r="O105" s="123"/>
      <c r="P105" s="123"/>
      <c r="Q105" s="123"/>
    </row>
    <row r="106" spans="2:19" ht="15.75" thickBot="1" x14ac:dyDescent="0.3">
      <c r="B106" s="86" t="s">
        <v>16</v>
      </c>
      <c r="C106" s="87">
        <f>SUM(D106:E106)</f>
        <v>1</v>
      </c>
      <c r="D106" s="87">
        <f t="shared" ref="D106:E106" si="17">D105/$C$105</f>
        <v>0.93758542141230072</v>
      </c>
      <c r="E106" s="87">
        <f t="shared" si="17"/>
        <v>6.2414578587699318E-2</v>
      </c>
      <c r="F106" s="143"/>
      <c r="G106" s="147"/>
      <c r="H106" s="147"/>
      <c r="I106" s="147"/>
      <c r="J106" s="137"/>
      <c r="K106" s="137"/>
      <c r="L106" s="137"/>
      <c r="M106" s="123"/>
      <c r="N106" s="147"/>
      <c r="O106" s="147"/>
      <c r="P106" s="147"/>
      <c r="Q106" s="147"/>
    </row>
    <row r="107" spans="2:19" ht="16.5" x14ac:dyDescent="0.25">
      <c r="B107" s="76"/>
      <c r="C107" s="48"/>
      <c r="D107" s="47"/>
      <c r="E107" s="47"/>
      <c r="F107" s="77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9" ht="16.5" x14ac:dyDescent="0.25">
      <c r="B108" s="76"/>
      <c r="C108" s="48"/>
      <c r="D108" s="47"/>
      <c r="E108" s="47"/>
      <c r="F108" s="77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9" ht="16.5" x14ac:dyDescent="0.25">
      <c r="B109" s="76"/>
      <c r="C109" s="48"/>
      <c r="D109" s="47"/>
      <c r="E109" s="47"/>
      <c r="F109" s="77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9" ht="16.5" customHeight="1" x14ac:dyDescent="0.25">
      <c r="B110" s="76"/>
      <c r="C110" s="48"/>
      <c r="D110" s="47"/>
      <c r="E110" s="47"/>
      <c r="F110" s="77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118" t="s">
        <v>17</v>
      </c>
      <c r="S110" s="119">
        <f>+SUM(D47:G47)</f>
        <v>373</v>
      </c>
    </row>
    <row r="111" spans="2:19" ht="16.5" x14ac:dyDescent="0.25">
      <c r="B111" s="76"/>
      <c r="C111" s="48"/>
      <c r="D111" s="47"/>
      <c r="E111" s="47"/>
      <c r="F111" s="77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118" t="s">
        <v>18</v>
      </c>
      <c r="S111" s="119">
        <f>+SUM(H47:I47)</f>
        <v>970</v>
      </c>
    </row>
    <row r="112" spans="2:19" ht="16.5" x14ac:dyDescent="0.25">
      <c r="B112" s="165" t="s">
        <v>58</v>
      </c>
      <c r="C112" s="165" t="s">
        <v>59</v>
      </c>
      <c r="D112" s="166" t="s">
        <v>1</v>
      </c>
      <c r="E112" s="167" t="s">
        <v>42</v>
      </c>
      <c r="F112" s="168"/>
      <c r="G112" s="31"/>
      <c r="H112" s="48"/>
      <c r="I112" s="48"/>
      <c r="J112" s="157" t="s">
        <v>79</v>
      </c>
      <c r="K112" s="157"/>
      <c r="L112" s="157"/>
      <c r="M112" s="158" t="s">
        <v>1</v>
      </c>
      <c r="N112" s="159" t="s">
        <v>80</v>
      </c>
      <c r="O112" s="159"/>
      <c r="P112" s="50"/>
      <c r="Q112" s="50"/>
      <c r="R112" s="118" t="s">
        <v>19</v>
      </c>
      <c r="S112" s="119">
        <f>+SUM(J47:Q47)</f>
        <v>843</v>
      </c>
    </row>
    <row r="113" spans="2:19" ht="16.5" x14ac:dyDescent="0.25">
      <c r="B113" s="165"/>
      <c r="C113" s="165"/>
      <c r="D113" s="166"/>
      <c r="E113" s="124" t="s">
        <v>2</v>
      </c>
      <c r="F113" s="125" t="s">
        <v>3</v>
      </c>
      <c r="G113" s="31"/>
      <c r="H113" s="48"/>
      <c r="I113" s="48"/>
      <c r="J113" s="157"/>
      <c r="K113" s="157"/>
      <c r="L113" s="157"/>
      <c r="M113" s="158"/>
      <c r="N113" s="145" t="s">
        <v>2</v>
      </c>
      <c r="O113" s="145" t="s">
        <v>3</v>
      </c>
      <c r="P113" s="50"/>
      <c r="Q113" s="50"/>
      <c r="R113" s="118" t="s">
        <v>29</v>
      </c>
      <c r="S113" s="119">
        <f>+SUM(R47:S47)</f>
        <v>9</v>
      </c>
    </row>
    <row r="114" spans="2:19" ht="16.5" x14ac:dyDescent="0.25">
      <c r="B114" s="160" t="s">
        <v>43</v>
      </c>
      <c r="C114" s="126" t="s">
        <v>60</v>
      </c>
      <c r="D114" s="127">
        <f>+E114+F114</f>
        <v>10</v>
      </c>
      <c r="E114" s="128">
        <v>7</v>
      </c>
      <c r="F114" s="128">
        <v>3</v>
      </c>
      <c r="G114" s="31"/>
      <c r="H114" s="48"/>
      <c r="I114" s="48"/>
      <c r="J114" s="163" t="s">
        <v>81</v>
      </c>
      <c r="K114" s="163"/>
      <c r="L114" s="163"/>
      <c r="M114" s="129">
        <f>SUM(N114:O114)</f>
        <v>404</v>
      </c>
      <c r="N114" s="130">
        <v>379</v>
      </c>
      <c r="O114" s="130">
        <v>25</v>
      </c>
      <c r="P114" s="50"/>
      <c r="Q114" s="50"/>
      <c r="R114" s="121" t="s">
        <v>1</v>
      </c>
      <c r="S114" s="119">
        <f>SUM(S110:S113)</f>
        <v>2195</v>
      </c>
    </row>
    <row r="115" spans="2:19" ht="16.5" x14ac:dyDescent="0.25">
      <c r="B115" s="161"/>
      <c r="C115" s="126" t="s">
        <v>61</v>
      </c>
      <c r="D115" s="127">
        <f t="shared" ref="D115:D145" si="18">+E115+F115</f>
        <v>28</v>
      </c>
      <c r="E115" s="128">
        <v>25</v>
      </c>
      <c r="F115" s="128">
        <v>3</v>
      </c>
      <c r="G115" s="31"/>
      <c r="H115" s="48"/>
      <c r="I115" s="48"/>
      <c r="J115" s="163" t="s">
        <v>82</v>
      </c>
      <c r="K115" s="163"/>
      <c r="L115" s="163"/>
      <c r="M115" s="129">
        <f t="shared" ref="M115:M121" si="19">SUM(N115:O115)</f>
        <v>108</v>
      </c>
      <c r="N115" s="130">
        <v>91</v>
      </c>
      <c r="O115" s="130">
        <v>17</v>
      </c>
      <c r="P115" s="50"/>
      <c r="Q115" s="50"/>
      <c r="R115" s="50"/>
    </row>
    <row r="116" spans="2:19" ht="16.5" x14ac:dyDescent="0.25">
      <c r="B116" s="161"/>
      <c r="C116" s="126" t="s">
        <v>62</v>
      </c>
      <c r="D116" s="127">
        <f t="shared" si="18"/>
        <v>151</v>
      </c>
      <c r="E116" s="128">
        <v>144</v>
      </c>
      <c r="F116" s="128">
        <v>7</v>
      </c>
      <c r="G116" s="31"/>
      <c r="H116" s="48"/>
      <c r="I116" s="48"/>
      <c r="J116" s="163" t="s">
        <v>85</v>
      </c>
      <c r="K116" s="163"/>
      <c r="L116" s="163"/>
      <c r="M116" s="129">
        <f t="shared" si="19"/>
        <v>94</v>
      </c>
      <c r="N116" s="130">
        <v>88</v>
      </c>
      <c r="O116" s="130">
        <v>6</v>
      </c>
      <c r="P116" s="50"/>
      <c r="Q116" s="50"/>
      <c r="R116" s="50"/>
    </row>
    <row r="117" spans="2:19" ht="16.5" x14ac:dyDescent="0.25">
      <c r="B117" s="162"/>
      <c r="C117" s="131" t="s">
        <v>1</v>
      </c>
      <c r="D117" s="132">
        <f t="shared" si="18"/>
        <v>189</v>
      </c>
      <c r="E117" s="132">
        <v>176</v>
      </c>
      <c r="F117" s="132">
        <v>13</v>
      </c>
      <c r="G117" s="31"/>
      <c r="H117" s="48"/>
      <c r="I117" s="48"/>
      <c r="J117" s="163" t="s">
        <v>83</v>
      </c>
      <c r="K117" s="163"/>
      <c r="L117" s="163"/>
      <c r="M117" s="129">
        <f t="shared" si="19"/>
        <v>88</v>
      </c>
      <c r="N117" s="130">
        <v>80</v>
      </c>
      <c r="O117" s="130">
        <v>8</v>
      </c>
      <c r="P117" s="50"/>
      <c r="Q117" s="50"/>
      <c r="R117" s="50"/>
    </row>
    <row r="118" spans="2:19" ht="16.5" x14ac:dyDescent="0.25">
      <c r="B118" s="160" t="s">
        <v>44</v>
      </c>
      <c r="C118" s="126" t="s">
        <v>60</v>
      </c>
      <c r="D118" s="127">
        <f t="shared" si="18"/>
        <v>17</v>
      </c>
      <c r="E118" s="128">
        <v>9</v>
      </c>
      <c r="F118" s="128">
        <v>8</v>
      </c>
      <c r="G118" s="31"/>
      <c r="H118" s="48"/>
      <c r="I118" s="48"/>
      <c r="J118" s="163" t="s">
        <v>84</v>
      </c>
      <c r="K118" s="163"/>
      <c r="L118" s="163"/>
      <c r="M118" s="129">
        <f t="shared" si="19"/>
        <v>74</v>
      </c>
      <c r="N118" s="130">
        <v>62</v>
      </c>
      <c r="O118" s="130">
        <v>12</v>
      </c>
      <c r="P118" s="50"/>
      <c r="Q118" s="50"/>
      <c r="R118" s="50"/>
    </row>
    <row r="119" spans="2:19" ht="16.5" x14ac:dyDescent="0.25">
      <c r="B119" s="161"/>
      <c r="C119" s="126" t="s">
        <v>61</v>
      </c>
      <c r="D119" s="127">
        <f t="shared" si="18"/>
        <v>61</v>
      </c>
      <c r="E119" s="128">
        <v>49</v>
      </c>
      <c r="F119" s="128">
        <v>12</v>
      </c>
      <c r="G119" s="31"/>
      <c r="H119" s="48"/>
      <c r="I119" s="48"/>
      <c r="J119" s="163" t="s">
        <v>89</v>
      </c>
      <c r="K119" s="163"/>
      <c r="L119" s="163"/>
      <c r="M119" s="129">
        <f t="shared" si="19"/>
        <v>52</v>
      </c>
      <c r="N119" s="130">
        <v>46</v>
      </c>
      <c r="O119" s="130">
        <v>6</v>
      </c>
      <c r="P119" s="50"/>
      <c r="Q119" s="50"/>
      <c r="R119" s="50"/>
    </row>
    <row r="120" spans="2:19" ht="16.5" x14ac:dyDescent="0.25">
      <c r="B120" s="161"/>
      <c r="C120" s="126" t="s">
        <v>62</v>
      </c>
      <c r="D120" s="127">
        <f t="shared" si="18"/>
        <v>181</v>
      </c>
      <c r="E120" s="128">
        <v>171</v>
      </c>
      <c r="F120" s="128">
        <v>10</v>
      </c>
      <c r="G120" s="31"/>
      <c r="H120" s="48"/>
      <c r="I120" s="48"/>
      <c r="J120" s="163" t="s">
        <v>92</v>
      </c>
      <c r="K120" s="163"/>
      <c r="L120" s="163"/>
      <c r="M120" s="129">
        <f t="shared" si="19"/>
        <v>52</v>
      </c>
      <c r="N120" s="130">
        <v>51</v>
      </c>
      <c r="O120" s="130">
        <v>1</v>
      </c>
      <c r="P120" s="50"/>
      <c r="Q120" s="50"/>
      <c r="R120" s="50"/>
    </row>
    <row r="121" spans="2:19" ht="17.25" thickBot="1" x14ac:dyDescent="0.3">
      <c r="B121" s="162"/>
      <c r="C121" s="131" t="s">
        <v>1</v>
      </c>
      <c r="D121" s="132">
        <f t="shared" si="18"/>
        <v>259</v>
      </c>
      <c r="E121" s="132">
        <v>229</v>
      </c>
      <c r="F121" s="132">
        <v>30</v>
      </c>
      <c r="G121" s="31"/>
      <c r="H121" s="48"/>
      <c r="I121" s="48"/>
      <c r="J121" s="163" t="s">
        <v>86</v>
      </c>
      <c r="K121" s="163"/>
      <c r="L121" s="163"/>
      <c r="M121" s="129">
        <f t="shared" si="19"/>
        <v>471</v>
      </c>
      <c r="N121" s="130">
        <v>435</v>
      </c>
      <c r="O121" s="130">
        <v>36</v>
      </c>
      <c r="P121" s="50"/>
      <c r="Q121" s="50"/>
      <c r="R121" s="50"/>
    </row>
    <row r="122" spans="2:19" ht="16.5" x14ac:dyDescent="0.25">
      <c r="B122" s="160" t="s">
        <v>45</v>
      </c>
      <c r="C122" s="126" t="s">
        <v>60</v>
      </c>
      <c r="D122" s="127">
        <f t="shared" si="18"/>
        <v>12</v>
      </c>
      <c r="E122" s="128">
        <v>8</v>
      </c>
      <c r="F122" s="128">
        <v>4</v>
      </c>
      <c r="G122" s="31"/>
      <c r="H122" s="48"/>
      <c r="I122" s="48"/>
      <c r="J122" s="30" t="s">
        <v>1</v>
      </c>
      <c r="K122" s="30"/>
      <c r="L122" s="30"/>
      <c r="M122" s="30">
        <f>SUM(M114:M121)</f>
        <v>1343</v>
      </c>
      <c r="N122" s="30">
        <f t="shared" ref="N122:O122" si="20">SUM(N114:N121)</f>
        <v>1232</v>
      </c>
      <c r="O122" s="30">
        <f t="shared" si="20"/>
        <v>111</v>
      </c>
      <c r="P122" s="50"/>
      <c r="Q122" s="50"/>
      <c r="R122" s="50"/>
    </row>
    <row r="123" spans="2:19" ht="16.5" customHeight="1" thickBot="1" x14ac:dyDescent="0.3">
      <c r="B123" s="161"/>
      <c r="C123" s="126" t="s">
        <v>61</v>
      </c>
      <c r="D123" s="127">
        <f t="shared" si="18"/>
        <v>23</v>
      </c>
      <c r="E123" s="128">
        <v>21</v>
      </c>
      <c r="F123" s="128">
        <v>2</v>
      </c>
      <c r="G123" s="31"/>
      <c r="H123" s="48"/>
      <c r="I123" s="48"/>
      <c r="J123" s="34" t="s">
        <v>16</v>
      </c>
      <c r="K123" s="34"/>
      <c r="L123" s="34"/>
      <c r="M123" s="34">
        <f>M122/M122</f>
        <v>1</v>
      </c>
      <c r="N123" s="34">
        <f>N122/M122</f>
        <v>0.91734921816827997</v>
      </c>
      <c r="O123" s="34">
        <f>O122/M122</f>
        <v>8.2650781831720033E-2</v>
      </c>
      <c r="P123" s="50"/>
      <c r="Q123" s="50"/>
      <c r="R123" s="50"/>
    </row>
    <row r="124" spans="2:19" ht="15" customHeight="1" x14ac:dyDescent="0.25">
      <c r="B124" s="161"/>
      <c r="C124" s="126" t="s">
        <v>62</v>
      </c>
      <c r="D124" s="127">
        <f t="shared" si="18"/>
        <v>133</v>
      </c>
      <c r="E124" s="128">
        <v>128</v>
      </c>
      <c r="F124" s="128">
        <v>5</v>
      </c>
      <c r="G124" s="31"/>
      <c r="H124" s="48"/>
      <c r="I124" s="48"/>
      <c r="J124" s="201" t="s">
        <v>93</v>
      </c>
      <c r="K124" s="201"/>
      <c r="L124" s="201"/>
      <c r="M124" s="201"/>
      <c r="N124" s="201"/>
      <c r="O124" s="201"/>
      <c r="P124" s="50"/>
      <c r="Q124" s="50"/>
      <c r="R124" s="50"/>
    </row>
    <row r="125" spans="2:19" ht="16.5" x14ac:dyDescent="0.25">
      <c r="B125" s="162"/>
      <c r="C125" s="131" t="s">
        <v>1</v>
      </c>
      <c r="D125" s="132">
        <f t="shared" si="18"/>
        <v>168</v>
      </c>
      <c r="E125" s="132">
        <v>157</v>
      </c>
      <c r="F125" s="132">
        <v>11</v>
      </c>
      <c r="G125" s="31"/>
      <c r="H125" s="48"/>
      <c r="I125" s="48"/>
      <c r="J125" s="202"/>
      <c r="K125" s="202"/>
      <c r="L125" s="202"/>
      <c r="M125" s="202"/>
      <c r="N125" s="202"/>
      <c r="O125" s="202"/>
      <c r="P125" s="50"/>
      <c r="Q125" s="50"/>
      <c r="R125" s="50"/>
    </row>
    <row r="126" spans="2:19" ht="16.5" x14ac:dyDescent="0.25">
      <c r="B126" s="160" t="s">
        <v>46</v>
      </c>
      <c r="C126" s="126" t="s">
        <v>60</v>
      </c>
      <c r="D126" s="127">
        <f t="shared" si="18"/>
        <v>11</v>
      </c>
      <c r="E126" s="128">
        <v>11</v>
      </c>
      <c r="F126" s="128">
        <v>0</v>
      </c>
      <c r="G126" s="31"/>
      <c r="H126" s="48"/>
      <c r="I126" s="48"/>
      <c r="J126" s="202"/>
      <c r="K126" s="202"/>
      <c r="L126" s="202"/>
      <c r="M126" s="202"/>
      <c r="N126" s="202"/>
      <c r="O126" s="202"/>
      <c r="P126" s="50"/>
      <c r="Q126" s="50"/>
      <c r="R126" s="50"/>
    </row>
    <row r="127" spans="2:19" ht="16.5" x14ac:dyDescent="0.25">
      <c r="B127" s="161"/>
      <c r="C127" s="126" t="s">
        <v>61</v>
      </c>
      <c r="D127" s="127">
        <f t="shared" si="18"/>
        <v>38</v>
      </c>
      <c r="E127" s="128">
        <v>35</v>
      </c>
      <c r="F127" s="128">
        <v>3</v>
      </c>
      <c r="G127" s="31"/>
      <c r="H127" s="48"/>
      <c r="I127" s="48"/>
      <c r="J127" s="164"/>
      <c r="K127" s="164"/>
      <c r="L127" s="164"/>
      <c r="M127" s="146"/>
      <c r="N127" s="85"/>
      <c r="O127" s="85"/>
      <c r="P127" s="50"/>
      <c r="Q127" s="50"/>
      <c r="R127" s="50"/>
    </row>
    <row r="128" spans="2:19" ht="16.5" x14ac:dyDescent="0.25">
      <c r="B128" s="161"/>
      <c r="C128" s="126" t="s">
        <v>62</v>
      </c>
      <c r="D128" s="127">
        <f t="shared" si="18"/>
        <v>133</v>
      </c>
      <c r="E128" s="128">
        <v>127</v>
      </c>
      <c r="F128" s="128">
        <v>6</v>
      </c>
      <c r="G128" s="31"/>
      <c r="H128" s="48"/>
      <c r="I128" s="48"/>
      <c r="J128" s="164"/>
      <c r="K128" s="164"/>
      <c r="L128" s="164"/>
      <c r="M128" s="146"/>
      <c r="N128" s="85"/>
      <c r="O128" s="85"/>
      <c r="P128" s="50"/>
      <c r="Q128" s="50"/>
      <c r="R128" s="50"/>
    </row>
    <row r="129" spans="2:18" ht="16.5" x14ac:dyDescent="0.25">
      <c r="B129" s="162"/>
      <c r="C129" s="131" t="s">
        <v>1</v>
      </c>
      <c r="D129" s="132">
        <f t="shared" si="18"/>
        <v>182</v>
      </c>
      <c r="E129" s="132">
        <v>173</v>
      </c>
      <c r="F129" s="132">
        <v>9</v>
      </c>
      <c r="G129" s="31"/>
      <c r="H129" s="48"/>
      <c r="I129" s="48"/>
      <c r="J129" s="164"/>
      <c r="K129" s="164"/>
      <c r="L129" s="164"/>
      <c r="M129" s="146"/>
      <c r="N129" s="85"/>
      <c r="O129" s="85"/>
      <c r="P129" s="50"/>
      <c r="Q129" s="50"/>
      <c r="R129" s="50"/>
    </row>
    <row r="130" spans="2:18" ht="16.5" x14ac:dyDescent="0.25">
      <c r="B130" s="160" t="s">
        <v>47</v>
      </c>
      <c r="C130" s="126" t="s">
        <v>60</v>
      </c>
      <c r="D130" s="127">
        <f t="shared" si="18"/>
        <v>13</v>
      </c>
      <c r="E130" s="128">
        <v>10</v>
      </c>
      <c r="F130" s="128">
        <v>3</v>
      </c>
      <c r="G130" s="31"/>
      <c r="H130" s="48"/>
      <c r="I130" s="48"/>
      <c r="J130" s="164"/>
      <c r="K130" s="164"/>
      <c r="L130" s="164"/>
      <c r="M130" s="146"/>
      <c r="N130" s="85"/>
      <c r="O130" s="85"/>
      <c r="P130" s="50"/>
      <c r="Q130" s="50"/>
      <c r="R130" s="50"/>
    </row>
    <row r="131" spans="2:18" ht="16.5" x14ac:dyDescent="0.25">
      <c r="B131" s="161"/>
      <c r="C131" s="126" t="s">
        <v>61</v>
      </c>
      <c r="D131" s="127">
        <f t="shared" si="18"/>
        <v>18</v>
      </c>
      <c r="E131" s="128">
        <v>13</v>
      </c>
      <c r="F131" s="128">
        <v>5</v>
      </c>
      <c r="G131" s="31"/>
      <c r="H131" s="48"/>
      <c r="I131" s="48"/>
      <c r="J131" s="164"/>
      <c r="K131" s="164"/>
      <c r="L131" s="164"/>
      <c r="M131" s="146"/>
      <c r="N131" s="85"/>
      <c r="O131" s="85"/>
      <c r="P131" s="50"/>
      <c r="Q131" s="50"/>
      <c r="R131" s="50"/>
    </row>
    <row r="132" spans="2:18" ht="16.5" x14ac:dyDescent="0.25">
      <c r="B132" s="161"/>
      <c r="C132" s="126" t="s">
        <v>62</v>
      </c>
      <c r="D132" s="127">
        <f t="shared" si="18"/>
        <v>61</v>
      </c>
      <c r="E132" s="128">
        <v>56</v>
      </c>
      <c r="F132" s="128">
        <v>5</v>
      </c>
      <c r="G132" s="31"/>
      <c r="H132" s="48"/>
      <c r="I132" s="48"/>
      <c r="J132" s="164"/>
      <c r="K132" s="164"/>
      <c r="L132" s="164"/>
      <c r="M132" s="146"/>
      <c r="N132" s="85"/>
      <c r="O132" s="85"/>
      <c r="P132" s="50"/>
      <c r="Q132" s="50"/>
      <c r="R132" s="50"/>
    </row>
    <row r="133" spans="2:18" ht="16.5" x14ac:dyDescent="0.25">
      <c r="B133" s="162"/>
      <c r="C133" s="131" t="s">
        <v>1</v>
      </c>
      <c r="D133" s="132">
        <f t="shared" si="18"/>
        <v>92</v>
      </c>
      <c r="E133" s="132">
        <v>79</v>
      </c>
      <c r="F133" s="132">
        <v>13</v>
      </c>
      <c r="G133" s="31"/>
      <c r="H133" s="48"/>
      <c r="I133" s="48"/>
      <c r="J133" s="164"/>
      <c r="K133" s="164"/>
      <c r="L133" s="164"/>
      <c r="M133" s="146"/>
      <c r="N133" s="85"/>
      <c r="O133" s="85"/>
      <c r="P133" s="50"/>
      <c r="Q133" s="50"/>
      <c r="R133" s="50"/>
    </row>
    <row r="134" spans="2:18" ht="16.5" x14ac:dyDescent="0.25">
      <c r="B134" s="160" t="s">
        <v>48</v>
      </c>
      <c r="C134" s="126" t="s">
        <v>60</v>
      </c>
      <c r="D134" s="127">
        <f t="shared" si="18"/>
        <v>16</v>
      </c>
      <c r="E134" s="128">
        <v>11</v>
      </c>
      <c r="F134" s="128">
        <v>5</v>
      </c>
      <c r="G134" s="31"/>
      <c r="H134" s="48"/>
      <c r="I134" s="48"/>
      <c r="J134" s="164"/>
      <c r="K134" s="164"/>
      <c r="L134" s="164"/>
      <c r="M134" s="146"/>
      <c r="N134" s="85"/>
      <c r="O134" s="85"/>
      <c r="P134" s="50"/>
      <c r="Q134" s="50"/>
      <c r="R134" s="50"/>
    </row>
    <row r="135" spans="2:18" ht="16.5" x14ac:dyDescent="0.25">
      <c r="B135" s="161"/>
      <c r="C135" s="126" t="s">
        <v>61</v>
      </c>
      <c r="D135" s="127">
        <f t="shared" si="18"/>
        <v>51</v>
      </c>
      <c r="E135" s="128">
        <v>37</v>
      </c>
      <c r="F135" s="128">
        <v>14</v>
      </c>
      <c r="G135" s="31"/>
      <c r="H135" s="48"/>
      <c r="I135" s="48"/>
      <c r="J135" s="164"/>
      <c r="K135" s="164"/>
      <c r="L135" s="164"/>
      <c r="M135" s="146"/>
      <c r="N135" s="85"/>
      <c r="O135" s="85"/>
      <c r="P135" s="50"/>
      <c r="Q135" s="50"/>
      <c r="R135" s="50"/>
    </row>
    <row r="136" spans="2:18" ht="16.5" x14ac:dyDescent="0.25">
      <c r="B136" s="161"/>
      <c r="C136" s="126" t="s">
        <v>62</v>
      </c>
      <c r="D136" s="127">
        <f t="shared" si="18"/>
        <v>170</v>
      </c>
      <c r="E136" s="128">
        <v>164</v>
      </c>
      <c r="F136" s="128">
        <v>6</v>
      </c>
      <c r="G136" s="31"/>
      <c r="H136" s="48"/>
      <c r="I136" s="48"/>
      <c r="J136" s="164"/>
      <c r="K136" s="164"/>
      <c r="L136" s="164"/>
      <c r="M136" s="146"/>
      <c r="N136" s="85"/>
      <c r="O136" s="85"/>
      <c r="P136" s="50"/>
      <c r="Q136" s="50"/>
      <c r="R136" s="50"/>
    </row>
    <row r="137" spans="2:18" ht="16.5" x14ac:dyDescent="0.25">
      <c r="B137" s="162"/>
      <c r="C137" s="131" t="s">
        <v>1</v>
      </c>
      <c r="D137" s="132">
        <f t="shared" si="18"/>
        <v>237</v>
      </c>
      <c r="E137" s="132">
        <v>212</v>
      </c>
      <c r="F137" s="132">
        <v>25</v>
      </c>
      <c r="G137" s="31"/>
      <c r="H137" s="48"/>
      <c r="I137" s="48"/>
      <c r="J137" s="164"/>
      <c r="K137" s="164"/>
      <c r="L137" s="164"/>
      <c r="M137" s="146"/>
      <c r="N137" s="85"/>
      <c r="O137" s="85"/>
      <c r="P137" s="50"/>
      <c r="Q137" s="50"/>
      <c r="R137" s="50"/>
    </row>
    <row r="138" spans="2:18" ht="16.5" x14ac:dyDescent="0.25">
      <c r="B138" s="160" t="s">
        <v>66</v>
      </c>
      <c r="C138" s="126" t="s">
        <v>60</v>
      </c>
      <c r="D138" s="127">
        <f t="shared" si="18"/>
        <v>9</v>
      </c>
      <c r="E138" s="128">
        <v>7</v>
      </c>
      <c r="F138" s="128">
        <v>2</v>
      </c>
      <c r="G138" s="31"/>
      <c r="H138" s="48"/>
      <c r="I138" s="48"/>
      <c r="J138" s="164"/>
      <c r="K138" s="164"/>
      <c r="L138" s="164"/>
      <c r="M138" s="146"/>
      <c r="N138" s="85"/>
      <c r="O138" s="85"/>
    </row>
    <row r="139" spans="2:18" ht="16.5" x14ac:dyDescent="0.25">
      <c r="B139" s="161"/>
      <c r="C139" s="126" t="s">
        <v>61</v>
      </c>
      <c r="D139" s="127">
        <f t="shared" si="18"/>
        <v>50</v>
      </c>
      <c r="E139" s="128">
        <v>46</v>
      </c>
      <c r="F139" s="128">
        <v>4</v>
      </c>
      <c r="G139" s="31"/>
      <c r="H139" s="48"/>
      <c r="I139" s="48"/>
      <c r="J139" s="164"/>
      <c r="K139" s="164"/>
      <c r="L139" s="164"/>
      <c r="M139" s="146"/>
      <c r="N139" s="85"/>
      <c r="O139" s="85"/>
    </row>
    <row r="140" spans="2:18" ht="16.5" x14ac:dyDescent="0.25">
      <c r="B140" s="161"/>
      <c r="C140" s="126" t="s">
        <v>62</v>
      </c>
      <c r="D140" s="127">
        <f t="shared" si="18"/>
        <v>94</v>
      </c>
      <c r="E140" s="128">
        <v>93</v>
      </c>
      <c r="F140" s="128">
        <v>1</v>
      </c>
      <c r="G140" s="31"/>
      <c r="H140" s="48"/>
      <c r="I140" s="48"/>
      <c r="J140" s="164"/>
      <c r="K140" s="164"/>
      <c r="L140" s="164"/>
      <c r="M140" s="146"/>
      <c r="N140" s="85"/>
      <c r="O140" s="85"/>
    </row>
    <row r="141" spans="2:18" ht="16.5" x14ac:dyDescent="0.25">
      <c r="B141" s="162"/>
      <c r="C141" s="131" t="s">
        <v>1</v>
      </c>
      <c r="D141" s="132">
        <f t="shared" si="18"/>
        <v>153</v>
      </c>
      <c r="E141" s="132">
        <v>146</v>
      </c>
      <c r="F141" s="132">
        <v>7</v>
      </c>
      <c r="G141" s="31"/>
      <c r="H141" s="48"/>
      <c r="I141" s="48"/>
      <c r="J141" s="164"/>
      <c r="K141" s="164"/>
      <c r="L141" s="164"/>
      <c r="M141" s="146"/>
      <c r="N141" s="85"/>
      <c r="O141" s="85"/>
    </row>
    <row r="142" spans="2:18" ht="16.5" x14ac:dyDescent="0.25">
      <c r="B142" s="160" t="s">
        <v>50</v>
      </c>
      <c r="C142" s="126" t="s">
        <v>60</v>
      </c>
      <c r="D142" s="127">
        <f t="shared" si="18"/>
        <v>2</v>
      </c>
      <c r="E142" s="128">
        <v>2</v>
      </c>
      <c r="F142" s="128">
        <v>0</v>
      </c>
      <c r="G142" s="31"/>
      <c r="H142" s="48"/>
      <c r="I142" s="48"/>
      <c r="J142" s="164"/>
      <c r="K142" s="164"/>
      <c r="L142" s="164"/>
      <c r="M142" s="146"/>
      <c r="N142" s="85"/>
      <c r="O142" s="85"/>
    </row>
    <row r="143" spans="2:18" ht="16.5" x14ac:dyDescent="0.25">
      <c r="B143" s="161"/>
      <c r="C143" s="126" t="s">
        <v>61</v>
      </c>
      <c r="D143" s="127">
        <f t="shared" si="18"/>
        <v>14</v>
      </c>
      <c r="E143" s="128">
        <v>12</v>
      </c>
      <c r="F143" s="128">
        <v>2</v>
      </c>
      <c r="G143" s="31"/>
      <c r="H143" s="48"/>
      <c r="I143" s="48"/>
      <c r="J143" s="164"/>
      <c r="K143" s="164"/>
      <c r="L143" s="164"/>
      <c r="M143" s="146"/>
      <c r="N143" s="85"/>
      <c r="O143" s="85"/>
    </row>
    <row r="144" spans="2:18" ht="16.5" x14ac:dyDescent="0.25">
      <c r="B144" s="161"/>
      <c r="C144" s="126" t="s">
        <v>62</v>
      </c>
      <c r="D144" s="127">
        <f t="shared" si="18"/>
        <v>47</v>
      </c>
      <c r="E144" s="128">
        <v>46</v>
      </c>
      <c r="F144" s="128">
        <v>1</v>
      </c>
      <c r="G144" s="31"/>
      <c r="H144" s="48"/>
      <c r="I144" s="48"/>
      <c r="J144" s="164"/>
      <c r="K144" s="164"/>
      <c r="L144" s="164"/>
      <c r="M144" s="146"/>
      <c r="N144" s="85"/>
      <c r="O144" s="85"/>
    </row>
    <row r="145" spans="2:18" ht="17.25" thickBot="1" x14ac:dyDescent="0.3">
      <c r="B145" s="162"/>
      <c r="C145" s="131" t="s">
        <v>1</v>
      </c>
      <c r="D145" s="132">
        <f t="shared" si="18"/>
        <v>63</v>
      </c>
      <c r="E145" s="132">
        <v>60</v>
      </c>
      <c r="F145" s="132">
        <v>3</v>
      </c>
      <c r="G145" s="31"/>
      <c r="H145" s="48"/>
      <c r="I145" s="48"/>
      <c r="J145" s="164"/>
      <c r="K145" s="164"/>
      <c r="L145" s="164"/>
      <c r="M145" s="146"/>
      <c r="N145" s="85"/>
      <c r="O145" s="85"/>
    </row>
    <row r="146" spans="2:18" ht="16.5" x14ac:dyDescent="0.25">
      <c r="B146" s="173" t="s">
        <v>1</v>
      </c>
      <c r="C146" s="173"/>
      <c r="D146" s="133">
        <f>D117+D121+D125+D129+D133+D137+D141+D145</f>
        <v>1343</v>
      </c>
      <c r="E146" s="133">
        <f t="shared" ref="E146:F146" si="21">E117+E121+E125+E129+E133+E137+E141+E145</f>
        <v>1232</v>
      </c>
      <c r="F146" s="133">
        <f t="shared" si="21"/>
        <v>111</v>
      </c>
      <c r="G146" s="31"/>
      <c r="H146" s="48"/>
      <c r="I146" s="48"/>
      <c r="J146" s="164"/>
      <c r="K146" s="164"/>
      <c r="L146" s="164"/>
      <c r="M146" s="146"/>
      <c r="N146" s="85"/>
      <c r="O146" s="85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  <c r="J147" s="164"/>
      <c r="K147" s="164"/>
      <c r="L147" s="164"/>
      <c r="M147" s="146"/>
      <c r="N147" s="85"/>
      <c r="O147" s="85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164"/>
      <c r="K148" s="164"/>
      <c r="L148" s="164"/>
      <c r="M148" s="146"/>
      <c r="N148" s="85"/>
      <c r="O148" s="85"/>
      <c r="P148" s="50"/>
      <c r="Q148" s="50"/>
      <c r="R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164"/>
      <c r="K149" s="164"/>
      <c r="L149" s="164"/>
      <c r="M149" s="146"/>
      <c r="N149" s="85"/>
      <c r="O149" s="85"/>
      <c r="P149" s="50"/>
      <c r="Q149" s="50"/>
      <c r="R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164"/>
      <c r="K150" s="164"/>
      <c r="L150" s="164"/>
      <c r="M150" s="146"/>
      <c r="N150" s="85"/>
      <c r="O150" s="85"/>
      <c r="P150" s="50"/>
      <c r="Q150" s="50"/>
      <c r="R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164"/>
      <c r="K151" s="164"/>
      <c r="L151" s="164"/>
      <c r="M151" s="146"/>
      <c r="N151" s="85"/>
      <c r="O151" s="85"/>
      <c r="P151" s="50"/>
      <c r="Q151" s="50"/>
      <c r="R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164"/>
      <c r="K152" s="164"/>
      <c r="L152" s="164"/>
      <c r="M152" s="146"/>
      <c r="N152" s="85"/>
      <c r="O152" s="85"/>
      <c r="P152" s="50"/>
      <c r="Q152" s="50"/>
      <c r="R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6"/>
      <c r="C158" s="48"/>
      <c r="D158" s="47"/>
      <c r="E158" s="47"/>
      <c r="F158" s="77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6"/>
      <c r="C159" s="48"/>
      <c r="D159" s="47"/>
      <c r="E159" s="47"/>
      <c r="F159" s="77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8"/>
      <c r="N160" s="1"/>
    </row>
    <row r="161" spans="2:19" ht="32.25" customHeight="1" x14ac:dyDescent="0.25">
      <c r="B161" s="170" t="s">
        <v>41</v>
      </c>
      <c r="C161" s="177" t="s">
        <v>1</v>
      </c>
      <c r="D161" s="179" t="s">
        <v>21</v>
      </c>
      <c r="E161" s="180"/>
      <c r="F161" s="179" t="s">
        <v>22</v>
      </c>
      <c r="G161" s="180"/>
      <c r="H161" s="179" t="s">
        <v>23</v>
      </c>
      <c r="I161" s="180"/>
      <c r="J161" s="179" t="s">
        <v>24</v>
      </c>
      <c r="K161" s="180"/>
      <c r="L161" s="179" t="s">
        <v>25</v>
      </c>
      <c r="M161" s="180"/>
      <c r="N161" s="179" t="s">
        <v>26</v>
      </c>
      <c r="O161" s="180"/>
      <c r="P161" s="179" t="s">
        <v>27</v>
      </c>
      <c r="Q161" s="180"/>
      <c r="R161" s="179" t="s">
        <v>28</v>
      </c>
      <c r="S161" s="180"/>
    </row>
    <row r="162" spans="2:19" ht="21.75" customHeight="1" x14ac:dyDescent="0.25">
      <c r="B162" s="176"/>
      <c r="C162" s="178"/>
      <c r="D162" s="111" t="s">
        <v>2</v>
      </c>
      <c r="E162" s="112" t="s">
        <v>3</v>
      </c>
      <c r="F162" s="111" t="s">
        <v>2</v>
      </c>
      <c r="G162" s="112" t="s">
        <v>3</v>
      </c>
      <c r="H162" s="111" t="s">
        <v>2</v>
      </c>
      <c r="I162" s="112" t="s">
        <v>3</v>
      </c>
      <c r="J162" s="111" t="s">
        <v>2</v>
      </c>
      <c r="K162" s="112" t="s">
        <v>3</v>
      </c>
      <c r="L162" s="111" t="s">
        <v>2</v>
      </c>
      <c r="M162" s="112" t="s">
        <v>3</v>
      </c>
      <c r="N162" s="111" t="s">
        <v>2</v>
      </c>
      <c r="O162" s="112" t="s">
        <v>3</v>
      </c>
      <c r="P162" s="111" t="s">
        <v>2</v>
      </c>
      <c r="Q162" s="112" t="s">
        <v>3</v>
      </c>
      <c r="R162" s="111" t="s">
        <v>2</v>
      </c>
      <c r="S162" s="112" t="s">
        <v>3</v>
      </c>
    </row>
    <row r="163" spans="2:19" ht="17.25" customHeight="1" x14ac:dyDescent="0.25">
      <c r="B163" s="24" t="s">
        <v>43</v>
      </c>
      <c r="C163" s="20">
        <f>SUM(D163:S163)</f>
        <v>387</v>
      </c>
      <c r="D163" s="21">
        <v>7</v>
      </c>
      <c r="E163" s="21">
        <v>3</v>
      </c>
      <c r="F163" s="21">
        <v>25</v>
      </c>
      <c r="G163" s="21">
        <v>3</v>
      </c>
      <c r="H163" s="21">
        <v>144</v>
      </c>
      <c r="I163" s="21">
        <v>7</v>
      </c>
      <c r="J163" s="21">
        <v>96</v>
      </c>
      <c r="K163" s="21">
        <v>4</v>
      </c>
      <c r="L163" s="21">
        <v>54</v>
      </c>
      <c r="M163" s="21">
        <v>4</v>
      </c>
      <c r="N163" s="21">
        <v>27</v>
      </c>
      <c r="O163" s="21">
        <v>1</v>
      </c>
      <c r="P163" s="21">
        <v>9</v>
      </c>
      <c r="Q163" s="21">
        <v>1</v>
      </c>
      <c r="R163" s="21">
        <v>2</v>
      </c>
      <c r="S163" s="21">
        <v>0</v>
      </c>
    </row>
    <row r="164" spans="2:19" ht="17.25" customHeight="1" x14ac:dyDescent="0.25">
      <c r="B164" s="24" t="s">
        <v>44</v>
      </c>
      <c r="C164" s="20">
        <f t="shared" ref="C164:C170" si="22">SUM(D164:S164)</f>
        <v>388</v>
      </c>
      <c r="D164" s="21">
        <v>9</v>
      </c>
      <c r="E164" s="21">
        <v>8</v>
      </c>
      <c r="F164" s="21">
        <v>49</v>
      </c>
      <c r="G164" s="21">
        <v>12</v>
      </c>
      <c r="H164" s="21">
        <v>171</v>
      </c>
      <c r="I164" s="21">
        <v>10</v>
      </c>
      <c r="J164" s="21">
        <v>71</v>
      </c>
      <c r="K164" s="21">
        <v>1</v>
      </c>
      <c r="L164" s="21">
        <v>28</v>
      </c>
      <c r="M164" s="21">
        <v>0</v>
      </c>
      <c r="N164" s="21">
        <v>17</v>
      </c>
      <c r="O164" s="21">
        <v>2</v>
      </c>
      <c r="P164" s="21">
        <v>9</v>
      </c>
      <c r="Q164" s="21">
        <v>0</v>
      </c>
      <c r="R164" s="21">
        <v>1</v>
      </c>
      <c r="S164" s="21">
        <v>0</v>
      </c>
    </row>
    <row r="165" spans="2:19" ht="17.25" customHeight="1" x14ac:dyDescent="0.25">
      <c r="B165" s="24" t="s">
        <v>45</v>
      </c>
      <c r="C165" s="20">
        <f t="shared" si="22"/>
        <v>293</v>
      </c>
      <c r="D165" s="21">
        <v>8</v>
      </c>
      <c r="E165" s="21">
        <v>4</v>
      </c>
      <c r="F165" s="21">
        <v>21</v>
      </c>
      <c r="G165" s="21">
        <v>2</v>
      </c>
      <c r="H165" s="21">
        <v>128</v>
      </c>
      <c r="I165" s="21">
        <v>5</v>
      </c>
      <c r="J165" s="21">
        <v>63</v>
      </c>
      <c r="K165" s="21">
        <v>0</v>
      </c>
      <c r="L165" s="21">
        <v>32</v>
      </c>
      <c r="M165" s="21">
        <v>2</v>
      </c>
      <c r="N165" s="21">
        <v>18</v>
      </c>
      <c r="O165" s="21">
        <v>0</v>
      </c>
      <c r="P165" s="21">
        <v>10</v>
      </c>
      <c r="Q165" s="21">
        <v>0</v>
      </c>
      <c r="R165" s="21">
        <v>0</v>
      </c>
      <c r="S165" s="21">
        <v>0</v>
      </c>
    </row>
    <row r="166" spans="2:19" ht="17.25" customHeight="1" x14ac:dyDescent="0.25">
      <c r="B166" s="24" t="s">
        <v>63</v>
      </c>
      <c r="C166" s="20">
        <f t="shared" si="22"/>
        <v>299</v>
      </c>
      <c r="D166" s="21">
        <v>11</v>
      </c>
      <c r="E166" s="21">
        <v>0</v>
      </c>
      <c r="F166" s="21">
        <v>35</v>
      </c>
      <c r="G166" s="21">
        <v>3</v>
      </c>
      <c r="H166" s="21">
        <v>127</v>
      </c>
      <c r="I166" s="21">
        <v>6</v>
      </c>
      <c r="J166" s="21">
        <v>51</v>
      </c>
      <c r="K166" s="21">
        <v>2</v>
      </c>
      <c r="L166" s="21">
        <v>37</v>
      </c>
      <c r="M166" s="21">
        <v>1</v>
      </c>
      <c r="N166" s="21">
        <v>15</v>
      </c>
      <c r="O166" s="21">
        <v>0</v>
      </c>
      <c r="P166" s="21">
        <v>4</v>
      </c>
      <c r="Q166" s="21">
        <v>2</v>
      </c>
      <c r="R166" s="21">
        <v>5</v>
      </c>
      <c r="S166" s="21">
        <v>0</v>
      </c>
    </row>
    <row r="167" spans="2:19" ht="17.25" customHeight="1" x14ac:dyDescent="0.25">
      <c r="B167" s="24" t="s">
        <v>47</v>
      </c>
      <c r="C167" s="20">
        <f t="shared" si="22"/>
        <v>122</v>
      </c>
      <c r="D167" s="21">
        <v>10</v>
      </c>
      <c r="E167" s="21">
        <v>3</v>
      </c>
      <c r="F167" s="21">
        <v>13</v>
      </c>
      <c r="G167" s="21">
        <v>5</v>
      </c>
      <c r="H167" s="21">
        <v>56</v>
      </c>
      <c r="I167" s="21">
        <v>5</v>
      </c>
      <c r="J167" s="21">
        <v>19</v>
      </c>
      <c r="K167" s="21">
        <v>0</v>
      </c>
      <c r="L167" s="21">
        <v>5</v>
      </c>
      <c r="M167" s="21">
        <v>0</v>
      </c>
      <c r="N167" s="21">
        <v>4</v>
      </c>
      <c r="O167" s="21">
        <v>0</v>
      </c>
      <c r="P167" s="21">
        <v>2</v>
      </c>
      <c r="Q167" s="21">
        <v>0</v>
      </c>
      <c r="R167" s="21">
        <v>0</v>
      </c>
      <c r="S167" s="21">
        <v>0</v>
      </c>
    </row>
    <row r="168" spans="2:19" ht="17.25" customHeight="1" x14ac:dyDescent="0.25">
      <c r="B168" s="24" t="s">
        <v>48</v>
      </c>
      <c r="C168" s="20">
        <f t="shared" si="22"/>
        <v>381</v>
      </c>
      <c r="D168" s="21">
        <v>11</v>
      </c>
      <c r="E168" s="21">
        <v>5</v>
      </c>
      <c r="F168" s="21">
        <v>37</v>
      </c>
      <c r="G168" s="21">
        <v>14</v>
      </c>
      <c r="H168" s="21">
        <v>164</v>
      </c>
      <c r="I168" s="21">
        <v>6</v>
      </c>
      <c r="J168" s="21">
        <v>64</v>
      </c>
      <c r="K168" s="21">
        <v>3</v>
      </c>
      <c r="L168" s="21">
        <v>49</v>
      </c>
      <c r="M168" s="21">
        <v>0</v>
      </c>
      <c r="N168" s="21">
        <v>23</v>
      </c>
      <c r="O168" s="21">
        <v>0</v>
      </c>
      <c r="P168" s="21">
        <v>4</v>
      </c>
      <c r="Q168" s="21">
        <v>0</v>
      </c>
      <c r="R168" s="21">
        <v>1</v>
      </c>
      <c r="S168" s="21">
        <v>0</v>
      </c>
    </row>
    <row r="169" spans="2:19" ht="17.25" customHeight="1" x14ac:dyDescent="0.25">
      <c r="B169" s="24" t="s">
        <v>49</v>
      </c>
      <c r="C169" s="20">
        <f t="shared" si="22"/>
        <v>197</v>
      </c>
      <c r="D169" s="21">
        <v>7</v>
      </c>
      <c r="E169" s="21">
        <v>2</v>
      </c>
      <c r="F169" s="21">
        <v>46</v>
      </c>
      <c r="G169" s="21">
        <v>4</v>
      </c>
      <c r="H169" s="21">
        <v>93</v>
      </c>
      <c r="I169" s="21">
        <v>1</v>
      </c>
      <c r="J169" s="21">
        <v>22</v>
      </c>
      <c r="K169" s="21">
        <v>0</v>
      </c>
      <c r="L169" s="21">
        <v>18</v>
      </c>
      <c r="M169" s="21">
        <v>0</v>
      </c>
      <c r="N169" s="21">
        <v>3</v>
      </c>
      <c r="O169" s="21">
        <v>0</v>
      </c>
      <c r="P169" s="21">
        <v>1</v>
      </c>
      <c r="Q169" s="21">
        <v>0</v>
      </c>
      <c r="R169" s="21">
        <v>0</v>
      </c>
      <c r="S169" s="21">
        <v>0</v>
      </c>
    </row>
    <row r="170" spans="2:19" ht="17.25" customHeight="1" thickBot="1" x14ac:dyDescent="0.3">
      <c r="B170" s="59" t="s">
        <v>50</v>
      </c>
      <c r="C170" s="60">
        <f t="shared" si="22"/>
        <v>128</v>
      </c>
      <c r="D170" s="21">
        <v>2</v>
      </c>
      <c r="E170" s="21">
        <v>0</v>
      </c>
      <c r="F170" s="21">
        <v>12</v>
      </c>
      <c r="G170" s="21">
        <v>2</v>
      </c>
      <c r="H170" s="21">
        <v>46</v>
      </c>
      <c r="I170" s="21">
        <v>1</v>
      </c>
      <c r="J170" s="21">
        <v>27</v>
      </c>
      <c r="K170" s="21">
        <v>2</v>
      </c>
      <c r="L170" s="21">
        <v>19</v>
      </c>
      <c r="M170" s="21">
        <v>0</v>
      </c>
      <c r="N170" s="21">
        <v>5</v>
      </c>
      <c r="O170" s="21">
        <v>1</v>
      </c>
      <c r="P170" s="21">
        <v>11</v>
      </c>
      <c r="Q170" s="21">
        <v>0</v>
      </c>
      <c r="R170" s="21">
        <v>0</v>
      </c>
      <c r="S170" s="21">
        <v>0</v>
      </c>
    </row>
    <row r="171" spans="2:19" ht="20.25" customHeight="1" x14ac:dyDescent="0.25">
      <c r="B171" s="61" t="s">
        <v>1</v>
      </c>
      <c r="C171" s="62">
        <f t="shared" ref="C171:S171" si="23">SUM(C163:C170)</f>
        <v>2195</v>
      </c>
      <c r="D171" s="113">
        <f t="shared" si="23"/>
        <v>65</v>
      </c>
      <c r="E171" s="114">
        <f t="shared" si="23"/>
        <v>25</v>
      </c>
      <c r="F171" s="30">
        <f t="shared" si="23"/>
        <v>238</v>
      </c>
      <c r="G171" s="30">
        <f t="shared" si="23"/>
        <v>45</v>
      </c>
      <c r="H171" s="113">
        <f t="shared" si="23"/>
        <v>929</v>
      </c>
      <c r="I171" s="114">
        <f t="shared" si="23"/>
        <v>41</v>
      </c>
      <c r="J171" s="30">
        <f t="shared" si="23"/>
        <v>413</v>
      </c>
      <c r="K171" s="30">
        <f t="shared" si="23"/>
        <v>12</v>
      </c>
      <c r="L171" s="113">
        <f t="shared" si="23"/>
        <v>242</v>
      </c>
      <c r="M171" s="114">
        <f t="shared" si="23"/>
        <v>7</v>
      </c>
      <c r="N171" s="30">
        <f t="shared" si="23"/>
        <v>112</v>
      </c>
      <c r="O171" s="30">
        <f t="shared" si="23"/>
        <v>4</v>
      </c>
      <c r="P171" s="113">
        <f t="shared" si="23"/>
        <v>50</v>
      </c>
      <c r="Q171" s="114">
        <f t="shared" si="23"/>
        <v>3</v>
      </c>
      <c r="R171" s="30">
        <f t="shared" si="23"/>
        <v>9</v>
      </c>
      <c r="S171" s="30">
        <f t="shared" si="23"/>
        <v>0</v>
      </c>
    </row>
    <row r="172" spans="2:19" ht="15.75" thickBot="1" x14ac:dyDescent="0.3">
      <c r="B172" s="86" t="s">
        <v>16</v>
      </c>
      <c r="C172" s="35">
        <f>SUM(D172:S172)</f>
        <v>1</v>
      </c>
      <c r="D172" s="115">
        <f>D171/$C$171</f>
        <v>2.9612756264236904E-2</v>
      </c>
      <c r="E172" s="115">
        <f t="shared" ref="E172:S172" si="24">E171/$C$171</f>
        <v>1.1389521640091117E-2</v>
      </c>
      <c r="F172" s="115">
        <f t="shared" si="24"/>
        <v>0.10842824601366742</v>
      </c>
      <c r="G172" s="115">
        <f t="shared" si="24"/>
        <v>2.0501138952164009E-2</v>
      </c>
      <c r="H172" s="115">
        <f t="shared" si="24"/>
        <v>0.42323462414578589</v>
      </c>
      <c r="I172" s="115">
        <f t="shared" si="24"/>
        <v>1.867881548974943E-2</v>
      </c>
      <c r="J172" s="115">
        <f t="shared" si="24"/>
        <v>0.18815489749430525</v>
      </c>
      <c r="K172" s="115">
        <f t="shared" si="24"/>
        <v>5.466970387243736E-3</v>
      </c>
      <c r="L172" s="115">
        <f t="shared" si="24"/>
        <v>0.110250569476082</v>
      </c>
      <c r="M172" s="115">
        <f t="shared" si="24"/>
        <v>3.1890660592255125E-3</v>
      </c>
      <c r="N172" s="115">
        <f t="shared" si="24"/>
        <v>5.1025056947608199E-2</v>
      </c>
      <c r="O172" s="115">
        <f t="shared" si="24"/>
        <v>1.8223234624145787E-3</v>
      </c>
      <c r="P172" s="115">
        <f t="shared" si="24"/>
        <v>2.2779043280182234E-2</v>
      </c>
      <c r="Q172" s="115">
        <f t="shared" si="24"/>
        <v>1.366742596810934E-3</v>
      </c>
      <c r="R172" s="115">
        <f t="shared" si="24"/>
        <v>4.1002277904328022E-3</v>
      </c>
      <c r="S172" s="115">
        <f t="shared" si="24"/>
        <v>0</v>
      </c>
    </row>
    <row r="173" spans="2:19" ht="16.5" x14ac:dyDescent="0.25">
      <c r="B173" s="76"/>
      <c r="C173" s="48"/>
      <c r="D173" s="47"/>
      <c r="E173" s="47"/>
      <c r="F173" s="77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8"/>
      <c r="N174" s="7"/>
      <c r="O174" s="7"/>
      <c r="P174" s="7"/>
      <c r="Q174" s="7"/>
      <c r="R174" s="1"/>
    </row>
    <row r="175" spans="2:19" ht="87" customHeight="1" x14ac:dyDescent="0.25">
      <c r="B175" s="170" t="s">
        <v>41</v>
      </c>
      <c r="C175" s="177" t="s">
        <v>1</v>
      </c>
      <c r="D175" s="169" t="s">
        <v>51</v>
      </c>
      <c r="E175" s="169"/>
      <c r="F175" s="170"/>
      <c r="G175" s="199" t="s">
        <v>68</v>
      </c>
      <c r="H175" s="200"/>
      <c r="I175" s="174" t="s">
        <v>67</v>
      </c>
      <c r="J175" s="175"/>
      <c r="K175" s="68"/>
      <c r="L175" s="68"/>
      <c r="M175" s="141"/>
      <c r="N175" s="135"/>
      <c r="O175" s="135"/>
      <c r="P175" s="25"/>
      <c r="Q175" s="25"/>
      <c r="S175" s="89"/>
    </row>
    <row r="176" spans="2:19" ht="33.75" customHeight="1" x14ac:dyDescent="0.25">
      <c r="B176" s="176"/>
      <c r="C176" s="178"/>
      <c r="D176" s="81" t="s">
        <v>52</v>
      </c>
      <c r="E176" s="58" t="s">
        <v>53</v>
      </c>
      <c r="F176" s="82" t="s">
        <v>54</v>
      </c>
      <c r="G176" s="80" t="s">
        <v>55</v>
      </c>
      <c r="H176" s="83" t="s">
        <v>56</v>
      </c>
      <c r="I176" s="84" t="s">
        <v>55</v>
      </c>
      <c r="J176" s="57" t="s">
        <v>56</v>
      </c>
      <c r="K176" s="90"/>
      <c r="L176" s="148"/>
      <c r="M176" s="44" t="s">
        <v>75</v>
      </c>
      <c r="N176" s="44" t="s">
        <v>76</v>
      </c>
      <c r="O176" s="44"/>
      <c r="P176" s="44"/>
      <c r="Q176" s="44"/>
      <c r="R176" s="91"/>
      <c r="S176" s="89"/>
    </row>
    <row r="177" spans="2:19" ht="17.25" customHeight="1" x14ac:dyDescent="0.25">
      <c r="B177" s="24" t="s">
        <v>43</v>
      </c>
      <c r="C177" s="20">
        <f>SUM(D177:F177)</f>
        <v>387</v>
      </c>
      <c r="D177" s="85">
        <v>1</v>
      </c>
      <c r="E177" s="21">
        <v>15</v>
      </c>
      <c r="F177" s="21">
        <v>371</v>
      </c>
      <c r="G177" s="21">
        <v>14</v>
      </c>
      <c r="H177" s="21">
        <v>373</v>
      </c>
      <c r="I177" s="85">
        <v>24</v>
      </c>
      <c r="J177" s="85">
        <v>363</v>
      </c>
      <c r="K177" s="92"/>
      <c r="L177" s="149"/>
      <c r="M177" s="97" t="s">
        <v>47</v>
      </c>
      <c r="N177" s="97">
        <f>VLOOKUP(M177,$B$177:$C$184,2,0)</f>
        <v>122</v>
      </c>
      <c r="O177" s="153"/>
      <c r="P177" s="47"/>
      <c r="Q177" s="47"/>
      <c r="S177" s="89"/>
    </row>
    <row r="178" spans="2:19" ht="17.25" customHeight="1" x14ac:dyDescent="0.25">
      <c r="B178" s="24" t="s">
        <v>44</v>
      </c>
      <c r="C178" s="20">
        <f t="shared" ref="C178:C184" si="25">SUM(D178:F178)</f>
        <v>388</v>
      </c>
      <c r="D178" s="21">
        <v>1</v>
      </c>
      <c r="E178" s="21">
        <v>1</v>
      </c>
      <c r="F178" s="21">
        <v>386</v>
      </c>
      <c r="G178" s="21">
        <v>54</v>
      </c>
      <c r="H178" s="21">
        <v>334</v>
      </c>
      <c r="I178" s="21">
        <v>7</v>
      </c>
      <c r="J178" s="21">
        <v>381</v>
      </c>
      <c r="K178" s="92"/>
      <c r="L178" s="149"/>
      <c r="M178" s="97" t="s">
        <v>50</v>
      </c>
      <c r="N178" s="97">
        <f>VLOOKUP(M178,$B$177:$C$184,2,0)</f>
        <v>128</v>
      </c>
      <c r="O178" s="153"/>
      <c r="P178" s="47"/>
      <c r="Q178" s="47"/>
      <c r="S178" s="89"/>
    </row>
    <row r="179" spans="2:19" ht="17.25" customHeight="1" x14ac:dyDescent="0.25">
      <c r="B179" s="24" t="s">
        <v>45</v>
      </c>
      <c r="C179" s="20">
        <f t="shared" si="25"/>
        <v>293</v>
      </c>
      <c r="D179" s="21">
        <v>1</v>
      </c>
      <c r="E179" s="21">
        <v>31</v>
      </c>
      <c r="F179" s="21">
        <v>261</v>
      </c>
      <c r="G179" s="21">
        <v>39</v>
      </c>
      <c r="H179" s="21">
        <v>254</v>
      </c>
      <c r="I179" s="21">
        <v>63</v>
      </c>
      <c r="J179" s="21">
        <v>230</v>
      </c>
      <c r="K179" s="92"/>
      <c r="L179" s="149"/>
      <c r="M179" s="97" t="s">
        <v>49</v>
      </c>
      <c r="N179" s="97">
        <f>VLOOKUP(M179,$B$177:$C$184,2,0)</f>
        <v>197</v>
      </c>
      <c r="O179" s="153"/>
      <c r="P179" s="47"/>
      <c r="Q179" s="47"/>
      <c r="S179" s="89"/>
    </row>
    <row r="180" spans="2:19" ht="17.25" customHeight="1" x14ac:dyDescent="0.25">
      <c r="B180" s="24" t="s">
        <v>63</v>
      </c>
      <c r="C180" s="20">
        <f t="shared" si="25"/>
        <v>299</v>
      </c>
      <c r="D180" s="21">
        <v>0</v>
      </c>
      <c r="E180" s="21">
        <v>18</v>
      </c>
      <c r="F180" s="21">
        <v>281</v>
      </c>
      <c r="G180" s="21">
        <v>26</v>
      </c>
      <c r="H180" s="21">
        <v>273</v>
      </c>
      <c r="I180" s="21">
        <v>17</v>
      </c>
      <c r="J180" s="21">
        <v>282</v>
      </c>
      <c r="K180" s="92"/>
      <c r="L180" s="149"/>
      <c r="M180" s="97" t="s">
        <v>45</v>
      </c>
      <c r="N180" s="97">
        <f>VLOOKUP(M180,$B$177:$C$184,2,0)</f>
        <v>293</v>
      </c>
      <c r="O180" s="153"/>
      <c r="P180" s="47"/>
      <c r="Q180" s="47"/>
      <c r="S180" s="89"/>
    </row>
    <row r="181" spans="2:19" ht="17.25" customHeight="1" x14ac:dyDescent="0.25">
      <c r="B181" s="24" t="s">
        <v>47</v>
      </c>
      <c r="C181" s="20">
        <f t="shared" si="25"/>
        <v>122</v>
      </c>
      <c r="D181" s="21">
        <v>0</v>
      </c>
      <c r="E181" s="21">
        <v>0</v>
      </c>
      <c r="F181" s="21">
        <v>122</v>
      </c>
      <c r="G181" s="21">
        <v>5</v>
      </c>
      <c r="H181" s="21">
        <v>117</v>
      </c>
      <c r="I181" s="21">
        <v>14</v>
      </c>
      <c r="J181" s="21">
        <v>108</v>
      </c>
      <c r="K181" s="92"/>
      <c r="L181" s="149"/>
      <c r="M181" s="97" t="s">
        <v>63</v>
      </c>
      <c r="N181" s="97">
        <f>VLOOKUP(M181,$B$177:$C$184,2,0)</f>
        <v>299</v>
      </c>
      <c r="O181" s="153"/>
      <c r="P181" s="48"/>
      <c r="Q181" s="48"/>
      <c r="S181" s="89"/>
    </row>
    <row r="182" spans="2:19" ht="17.25" customHeight="1" x14ac:dyDescent="0.25">
      <c r="B182" s="24" t="s">
        <v>48</v>
      </c>
      <c r="C182" s="20">
        <f t="shared" si="25"/>
        <v>381</v>
      </c>
      <c r="D182" s="21">
        <v>1</v>
      </c>
      <c r="E182" s="21">
        <v>22</v>
      </c>
      <c r="F182" s="21">
        <v>358</v>
      </c>
      <c r="G182" s="21">
        <v>242</v>
      </c>
      <c r="H182" s="21">
        <v>139</v>
      </c>
      <c r="I182" s="21">
        <v>14</v>
      </c>
      <c r="J182" s="21">
        <v>367</v>
      </c>
      <c r="K182" s="92"/>
      <c r="L182" s="149"/>
      <c r="M182" s="97" t="s">
        <v>48</v>
      </c>
      <c r="N182" s="97">
        <f>VLOOKUP(M182,$B$177:$C$184,2,0)</f>
        <v>381</v>
      </c>
      <c r="O182" s="135"/>
      <c r="P182" s="51"/>
      <c r="Q182" s="51"/>
      <c r="S182" s="89"/>
    </row>
    <row r="183" spans="2:19" ht="17.25" customHeight="1" x14ac:dyDescent="0.25">
      <c r="B183" s="24" t="s">
        <v>49</v>
      </c>
      <c r="C183" s="20">
        <f t="shared" si="25"/>
        <v>197</v>
      </c>
      <c r="D183" s="21">
        <v>1</v>
      </c>
      <c r="E183" s="21">
        <v>16</v>
      </c>
      <c r="F183" s="21">
        <v>180</v>
      </c>
      <c r="G183" s="21">
        <v>30</v>
      </c>
      <c r="H183" s="21">
        <v>167</v>
      </c>
      <c r="I183" s="21">
        <v>1</v>
      </c>
      <c r="J183" s="21">
        <v>196</v>
      </c>
      <c r="K183" s="92"/>
      <c r="L183" s="149"/>
      <c r="M183" s="97" t="s">
        <v>43</v>
      </c>
      <c r="N183" s="97">
        <f>VLOOKUP(M183,$B$177:$C$184,2,0)</f>
        <v>387</v>
      </c>
      <c r="O183" s="154"/>
      <c r="P183" s="25"/>
      <c r="Q183" s="25"/>
      <c r="S183" s="89"/>
    </row>
    <row r="184" spans="2:19" ht="17.25" customHeight="1" thickBot="1" x14ac:dyDescent="0.3">
      <c r="B184" s="59" t="s">
        <v>50</v>
      </c>
      <c r="C184" s="60">
        <f t="shared" si="25"/>
        <v>128</v>
      </c>
      <c r="D184" s="21">
        <v>1</v>
      </c>
      <c r="E184" s="21">
        <v>9</v>
      </c>
      <c r="F184" s="21">
        <v>118</v>
      </c>
      <c r="G184" s="21">
        <v>13</v>
      </c>
      <c r="H184" s="21">
        <v>115</v>
      </c>
      <c r="I184" s="21">
        <v>18</v>
      </c>
      <c r="J184" s="21">
        <v>110</v>
      </c>
      <c r="K184" s="92"/>
      <c r="L184" s="149"/>
      <c r="M184" s="97" t="s">
        <v>44</v>
      </c>
      <c r="N184" s="97">
        <f>VLOOKUP(M184,$B$177:$C$184,2,0)</f>
        <v>388</v>
      </c>
      <c r="O184" s="135"/>
      <c r="P184" s="25"/>
      <c r="Q184" s="25"/>
      <c r="S184" s="89"/>
    </row>
    <row r="185" spans="2:19" ht="20.25" customHeight="1" x14ac:dyDescent="0.25">
      <c r="B185" s="61" t="s">
        <v>1</v>
      </c>
      <c r="C185" s="62">
        <f t="shared" ref="C185:J185" si="26">SUM(C177:C184)</f>
        <v>2195</v>
      </c>
      <c r="D185" s="30">
        <f t="shared" si="26"/>
        <v>6</v>
      </c>
      <c r="E185" s="30">
        <f t="shared" si="26"/>
        <v>112</v>
      </c>
      <c r="F185" s="30">
        <f t="shared" si="26"/>
        <v>2077</v>
      </c>
      <c r="G185" s="30">
        <f t="shared" si="26"/>
        <v>423</v>
      </c>
      <c r="H185" s="30">
        <f t="shared" si="26"/>
        <v>1772</v>
      </c>
      <c r="I185" s="30">
        <f t="shared" si="26"/>
        <v>158</v>
      </c>
      <c r="J185" s="30">
        <f t="shared" si="26"/>
        <v>2037</v>
      </c>
      <c r="K185" s="92"/>
      <c r="L185" s="147"/>
      <c r="M185" s="137"/>
      <c r="N185" s="137"/>
      <c r="O185" s="137"/>
      <c r="S185" s="89"/>
    </row>
    <row r="186" spans="2:19" ht="15.75" thickBot="1" x14ac:dyDescent="0.3">
      <c r="B186" s="86" t="s">
        <v>16</v>
      </c>
      <c r="C186" s="87">
        <f>SUM(D186:F186)</f>
        <v>1</v>
      </c>
      <c r="D186" s="116">
        <f>D185/$C$185</f>
        <v>2.733485193621868E-3</v>
      </c>
      <c r="E186" s="87">
        <f t="shared" ref="E186:J186" si="27">E185/$C$185</f>
        <v>5.1025056947608199E-2</v>
      </c>
      <c r="F186" s="117">
        <f t="shared" si="27"/>
        <v>0.9462414578587699</v>
      </c>
      <c r="G186" s="87">
        <f t="shared" si="27"/>
        <v>0.19271070615034169</v>
      </c>
      <c r="H186" s="87">
        <f t="shared" si="27"/>
        <v>0.80728929384965831</v>
      </c>
      <c r="I186" s="116">
        <f t="shared" si="27"/>
        <v>7.1981776765375857E-2</v>
      </c>
      <c r="J186" s="87">
        <f t="shared" si="27"/>
        <v>0.92801822323462413</v>
      </c>
      <c r="K186" s="93"/>
      <c r="L186" s="147"/>
      <c r="M186" s="137"/>
      <c r="N186" s="137"/>
      <c r="O186" s="137"/>
      <c r="S186" s="89"/>
    </row>
    <row r="187" spans="2:19" x14ac:dyDescent="0.25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123"/>
      <c r="M187" s="137"/>
      <c r="N187" s="137"/>
      <c r="O187" s="150"/>
      <c r="P187" s="1"/>
      <c r="Q187" s="1"/>
      <c r="R187" s="1"/>
      <c r="S187" s="89"/>
    </row>
    <row r="188" spans="2:19" ht="20.25" customHeight="1" x14ac:dyDescent="0.25">
      <c r="C188" s="10"/>
      <c r="D188" s="1"/>
      <c r="E188" s="1"/>
      <c r="F188" s="1"/>
      <c r="G188" s="10"/>
      <c r="H188" s="10"/>
      <c r="I188" s="10"/>
      <c r="J188" s="10"/>
      <c r="K188" s="1"/>
      <c r="M188" s="137"/>
      <c r="N188" s="137"/>
      <c r="O188" s="151"/>
      <c r="P188" s="94"/>
      <c r="Q188" s="95"/>
      <c r="R188" s="50"/>
      <c r="S188" s="89"/>
    </row>
    <row r="189" spans="2:19" ht="20.25" customHeight="1" x14ac:dyDescent="0.25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152"/>
      <c r="N189" s="152"/>
      <c r="O189" s="152"/>
      <c r="S189" s="89"/>
    </row>
    <row r="190" spans="2:19" x14ac:dyDescent="0.25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S190" s="89"/>
    </row>
    <row r="191" spans="2:19" ht="15" customHeight="1" x14ac:dyDescent="0.25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S191" s="89"/>
    </row>
    <row r="192" spans="2:19" ht="15" customHeight="1" x14ac:dyDescent="0.25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S192" s="89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42"/>
      <c r="J193" s="1"/>
      <c r="K193" s="1"/>
      <c r="L193" s="78"/>
      <c r="N193" s="7"/>
      <c r="O193" s="7"/>
      <c r="P193" s="7"/>
      <c r="Q193" s="7"/>
      <c r="R193" s="1"/>
    </row>
    <row r="194" spans="2:18" ht="33.75" customHeight="1" x14ac:dyDescent="0.25">
      <c r="B194" s="98" t="s">
        <v>41</v>
      </c>
      <c r="C194" s="79" t="s">
        <v>1</v>
      </c>
      <c r="D194" s="58">
        <v>2021</v>
      </c>
      <c r="E194" s="81">
        <v>2022</v>
      </c>
      <c r="F194" s="58">
        <v>2023</v>
      </c>
      <c r="G194" s="81">
        <v>2024</v>
      </c>
      <c r="H194" s="58" t="s">
        <v>87</v>
      </c>
      <c r="J194" s="99"/>
      <c r="K194" s="123" t="s">
        <v>77</v>
      </c>
      <c r="L194" s="123" t="s">
        <v>78</v>
      </c>
      <c r="M194" s="99"/>
    </row>
    <row r="195" spans="2:18" ht="17.25" customHeight="1" x14ac:dyDescent="0.25">
      <c r="B195" s="24" t="s">
        <v>43</v>
      </c>
      <c r="C195" s="20">
        <f>SUM(D195:H195)</f>
        <v>1982</v>
      </c>
      <c r="D195" s="21">
        <v>305</v>
      </c>
      <c r="E195" s="21">
        <v>401</v>
      </c>
      <c r="F195" s="85">
        <v>465</v>
      </c>
      <c r="G195" s="85">
        <v>424</v>
      </c>
      <c r="H195" s="85">
        <f>VLOOKUP(B195,$B$177:$C$184,2,0)</f>
        <v>387</v>
      </c>
      <c r="I195" s="91"/>
      <c r="J195" s="99"/>
      <c r="K195" s="97" t="s">
        <v>50</v>
      </c>
      <c r="L195" s="97">
        <f t="shared" ref="L195:L202" si="28">VLOOKUP(K195,$B$195:$C$202,2,0)</f>
        <v>612</v>
      </c>
      <c r="M195" s="99"/>
      <c r="R195" s="100"/>
    </row>
    <row r="196" spans="2:18" ht="17.25" customHeight="1" x14ac:dyDescent="0.25">
      <c r="B196" s="24" t="s">
        <v>44</v>
      </c>
      <c r="C196" s="20">
        <f t="shared" ref="C196:C202" si="29">SUM(D196:H196)</f>
        <v>1907</v>
      </c>
      <c r="D196" s="21">
        <v>252</v>
      </c>
      <c r="E196" s="21">
        <v>394</v>
      </c>
      <c r="F196" s="21">
        <v>439</v>
      </c>
      <c r="G196" s="21">
        <v>434</v>
      </c>
      <c r="H196" s="21">
        <f t="shared" ref="H196:H202" si="30">VLOOKUP(B196,$B$177:$C$184,2,0)</f>
        <v>388</v>
      </c>
      <c r="J196" s="99"/>
      <c r="K196" s="97" t="s">
        <v>49</v>
      </c>
      <c r="L196" s="97">
        <f t="shared" si="28"/>
        <v>665</v>
      </c>
      <c r="M196" s="99"/>
      <c r="R196" s="100"/>
    </row>
    <row r="197" spans="2:18" ht="17.25" customHeight="1" x14ac:dyDescent="0.25">
      <c r="B197" s="24" t="s">
        <v>45</v>
      </c>
      <c r="C197" s="20">
        <f t="shared" si="29"/>
        <v>1080</v>
      </c>
      <c r="D197" s="21">
        <v>82</v>
      </c>
      <c r="E197" s="21">
        <v>187</v>
      </c>
      <c r="F197" s="21">
        <v>246</v>
      </c>
      <c r="G197" s="21">
        <v>272</v>
      </c>
      <c r="H197" s="21">
        <f t="shared" si="30"/>
        <v>293</v>
      </c>
      <c r="J197" s="99"/>
      <c r="K197" s="97" t="s">
        <v>47</v>
      </c>
      <c r="L197" s="97">
        <f t="shared" si="28"/>
        <v>710</v>
      </c>
      <c r="M197" s="99"/>
      <c r="R197" s="100"/>
    </row>
    <row r="198" spans="2:18" ht="17.25" customHeight="1" x14ac:dyDescent="0.25">
      <c r="B198" s="24" t="s">
        <v>63</v>
      </c>
      <c r="C198" s="20">
        <f t="shared" si="29"/>
        <v>1416</v>
      </c>
      <c r="D198" s="21">
        <v>206</v>
      </c>
      <c r="E198" s="21">
        <v>280</v>
      </c>
      <c r="F198" s="21">
        <v>290</v>
      </c>
      <c r="G198" s="21">
        <v>341</v>
      </c>
      <c r="H198" s="21">
        <f t="shared" si="30"/>
        <v>299</v>
      </c>
      <c r="J198" s="99"/>
      <c r="K198" s="97" t="s">
        <v>45</v>
      </c>
      <c r="L198" s="97">
        <f t="shared" si="28"/>
        <v>1080</v>
      </c>
      <c r="M198" s="99"/>
      <c r="R198" s="100"/>
    </row>
    <row r="199" spans="2:18" ht="17.25" customHeight="1" x14ac:dyDescent="0.25">
      <c r="B199" s="24" t="s">
        <v>47</v>
      </c>
      <c r="C199" s="20">
        <f t="shared" si="29"/>
        <v>710</v>
      </c>
      <c r="D199" s="21">
        <v>132</v>
      </c>
      <c r="E199" s="21">
        <v>167</v>
      </c>
      <c r="F199" s="21">
        <v>174</v>
      </c>
      <c r="G199" s="21">
        <v>115</v>
      </c>
      <c r="H199" s="21">
        <f t="shared" si="30"/>
        <v>122</v>
      </c>
      <c r="J199" s="99"/>
      <c r="K199" s="97" t="s">
        <v>63</v>
      </c>
      <c r="L199" s="97">
        <f t="shared" si="28"/>
        <v>1416</v>
      </c>
      <c r="M199" s="99"/>
      <c r="R199" s="100"/>
    </row>
    <row r="200" spans="2:18" ht="17.25" customHeight="1" x14ac:dyDescent="0.25">
      <c r="B200" s="24" t="s">
        <v>48</v>
      </c>
      <c r="C200" s="20">
        <f t="shared" si="29"/>
        <v>2757</v>
      </c>
      <c r="D200" s="21">
        <v>549</v>
      </c>
      <c r="E200" s="21">
        <v>639</v>
      </c>
      <c r="F200" s="21">
        <v>708</v>
      </c>
      <c r="G200" s="21">
        <v>480</v>
      </c>
      <c r="H200" s="21">
        <f t="shared" si="30"/>
        <v>381</v>
      </c>
      <c r="J200" s="99"/>
      <c r="K200" s="97" t="s">
        <v>44</v>
      </c>
      <c r="L200" s="97">
        <f t="shared" si="28"/>
        <v>1907</v>
      </c>
      <c r="M200" s="99"/>
      <c r="R200" s="100"/>
    </row>
    <row r="201" spans="2:18" ht="17.25" customHeight="1" x14ac:dyDescent="0.25">
      <c r="B201" s="24" t="s">
        <v>49</v>
      </c>
      <c r="C201" s="20">
        <f t="shared" si="29"/>
        <v>665</v>
      </c>
      <c r="D201" s="21">
        <v>73</v>
      </c>
      <c r="E201" s="21">
        <v>81</v>
      </c>
      <c r="F201" s="21">
        <v>131</v>
      </c>
      <c r="G201" s="21">
        <v>183</v>
      </c>
      <c r="H201" s="21">
        <f t="shared" si="30"/>
        <v>197</v>
      </c>
      <c r="J201" s="99"/>
      <c r="K201" s="97" t="s">
        <v>43</v>
      </c>
      <c r="L201" s="97">
        <f t="shared" si="28"/>
        <v>1982</v>
      </c>
      <c r="M201" s="99"/>
      <c r="R201" s="100"/>
    </row>
    <row r="202" spans="2:18" ht="17.25" customHeight="1" thickBot="1" x14ac:dyDescent="0.3">
      <c r="B202" s="59" t="s">
        <v>50</v>
      </c>
      <c r="C202" s="60">
        <f t="shared" si="29"/>
        <v>612</v>
      </c>
      <c r="D202" s="21">
        <v>72</v>
      </c>
      <c r="E202" s="21">
        <v>118</v>
      </c>
      <c r="F202" s="21">
        <v>144</v>
      </c>
      <c r="G202" s="21">
        <v>150</v>
      </c>
      <c r="H202" s="21">
        <f t="shared" si="30"/>
        <v>128</v>
      </c>
      <c r="J202" s="99"/>
      <c r="K202" s="97" t="s">
        <v>48</v>
      </c>
      <c r="L202" s="97">
        <f t="shared" si="28"/>
        <v>2757</v>
      </c>
      <c r="M202" s="99"/>
      <c r="R202" s="100"/>
    </row>
    <row r="203" spans="2:18" ht="20.25" customHeight="1" x14ac:dyDescent="0.25">
      <c r="B203" s="61" t="s">
        <v>1</v>
      </c>
      <c r="C203" s="62">
        <f t="shared" ref="C203:H203" si="31">SUM(C195:C202)</f>
        <v>11129</v>
      </c>
      <c r="D203" s="30">
        <f t="shared" si="31"/>
        <v>1671</v>
      </c>
      <c r="E203" s="30">
        <f t="shared" si="31"/>
        <v>2267</v>
      </c>
      <c r="F203" s="30">
        <f t="shared" si="31"/>
        <v>2597</v>
      </c>
      <c r="G203" s="30">
        <f t="shared" si="31"/>
        <v>2399</v>
      </c>
      <c r="H203" s="30">
        <f t="shared" si="31"/>
        <v>2195</v>
      </c>
      <c r="J203" s="99"/>
      <c r="M203" s="99"/>
    </row>
    <row r="204" spans="2:18" ht="15.75" thickBot="1" x14ac:dyDescent="0.3">
      <c r="B204" s="86" t="s">
        <v>16</v>
      </c>
      <c r="C204" s="87">
        <f>SUM(D204:H204)</f>
        <v>1</v>
      </c>
      <c r="D204" s="87">
        <f t="shared" ref="D204:G204" si="32">D203/$C$203</f>
        <v>0.15014826129930811</v>
      </c>
      <c r="E204" s="87">
        <f t="shared" si="32"/>
        <v>0.20370203971605716</v>
      </c>
      <c r="F204" s="87">
        <f t="shared" si="32"/>
        <v>0.23335429957767995</v>
      </c>
      <c r="G204" s="87">
        <f t="shared" si="32"/>
        <v>0.21556294366070627</v>
      </c>
      <c r="H204" s="87">
        <f>H203/$C$203</f>
        <v>0.19723245574624854</v>
      </c>
      <c r="J204" s="99"/>
      <c r="K204" s="99"/>
      <c r="L204" s="99"/>
      <c r="M204" s="99"/>
    </row>
    <row r="205" spans="2:18" x14ac:dyDescent="0.25">
      <c r="B205" s="101" t="s">
        <v>91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69" t="s">
        <v>20</v>
      </c>
      <c r="C210" s="170"/>
      <c r="D210" s="79">
        <v>2024</v>
      </c>
      <c r="E210" s="79">
        <v>2025</v>
      </c>
      <c r="F210" s="18" t="s">
        <v>57</v>
      </c>
    </row>
    <row r="211" spans="2:7" ht="19.5" customHeight="1" x14ac:dyDescent="0.25">
      <c r="B211" s="171" t="s">
        <v>4</v>
      </c>
      <c r="C211" s="172"/>
      <c r="D211" s="21">
        <v>197</v>
      </c>
      <c r="E211" s="21">
        <v>191</v>
      </c>
      <c r="F211" s="102">
        <f t="shared" ref="F211:F222" si="33">E211/D211-1</f>
        <v>-3.0456852791878153E-2</v>
      </c>
    </row>
    <row r="212" spans="2:7" ht="19.5" customHeight="1" x14ac:dyDescent="0.25">
      <c r="B212" s="171" t="s">
        <v>5</v>
      </c>
      <c r="C212" s="172"/>
      <c r="D212" s="21">
        <v>191</v>
      </c>
      <c r="E212" s="21">
        <v>194</v>
      </c>
      <c r="F212" s="102">
        <f t="shared" si="33"/>
        <v>1.5706806282722585E-2</v>
      </c>
    </row>
    <row r="213" spans="2:7" ht="19.5" customHeight="1" x14ac:dyDescent="0.25">
      <c r="B213" s="171" t="s">
        <v>6</v>
      </c>
      <c r="C213" s="172"/>
      <c r="D213" s="21">
        <v>195</v>
      </c>
      <c r="E213" s="21">
        <v>185</v>
      </c>
      <c r="F213" s="102">
        <f t="shared" si="33"/>
        <v>-5.1282051282051322E-2</v>
      </c>
    </row>
    <row r="214" spans="2:7" ht="19.5" customHeight="1" x14ac:dyDescent="0.25">
      <c r="B214" s="171" t="s">
        <v>7</v>
      </c>
      <c r="C214" s="172"/>
      <c r="D214" s="21">
        <v>191</v>
      </c>
      <c r="E214" s="21">
        <v>188</v>
      </c>
      <c r="F214" s="102">
        <f t="shared" si="33"/>
        <v>-1.5706806282722474E-2</v>
      </c>
    </row>
    <row r="215" spans="2:7" ht="19.5" customHeight="1" x14ac:dyDescent="0.25">
      <c r="B215" s="171" t="s">
        <v>8</v>
      </c>
      <c r="C215" s="172"/>
      <c r="D215" s="21">
        <v>211</v>
      </c>
      <c r="E215" s="21">
        <v>180</v>
      </c>
      <c r="F215" s="102">
        <f t="shared" si="33"/>
        <v>-0.14691943127962082</v>
      </c>
    </row>
    <row r="216" spans="2:7" ht="19.5" customHeight="1" x14ac:dyDescent="0.25">
      <c r="B216" s="171" t="s">
        <v>9</v>
      </c>
      <c r="C216" s="172"/>
      <c r="D216" s="21">
        <v>196</v>
      </c>
      <c r="E216" s="21">
        <v>208</v>
      </c>
      <c r="F216" s="102">
        <f t="shared" si="33"/>
        <v>6.1224489795918435E-2</v>
      </c>
    </row>
    <row r="217" spans="2:7" ht="19.5" customHeight="1" x14ac:dyDescent="0.25">
      <c r="B217" s="171" t="s">
        <v>10</v>
      </c>
      <c r="C217" s="172"/>
      <c r="D217" s="21">
        <v>211</v>
      </c>
      <c r="E217" s="21">
        <v>232</v>
      </c>
      <c r="F217" s="102">
        <f t="shared" si="33"/>
        <v>9.9526066350710929E-2</v>
      </c>
    </row>
    <row r="218" spans="2:7" ht="19.5" customHeight="1" x14ac:dyDescent="0.25">
      <c r="B218" s="171" t="s">
        <v>11</v>
      </c>
      <c r="C218" s="172"/>
      <c r="D218" s="21">
        <v>201</v>
      </c>
      <c r="E218" s="21">
        <v>210</v>
      </c>
      <c r="F218" s="102">
        <f t="shared" si="33"/>
        <v>4.4776119402984982E-2</v>
      </c>
    </row>
    <row r="219" spans="2:7" ht="19.5" customHeight="1" x14ac:dyDescent="0.25">
      <c r="B219" s="171" t="s">
        <v>12</v>
      </c>
      <c r="C219" s="172"/>
      <c r="D219" s="21">
        <v>208</v>
      </c>
      <c r="E219" s="21">
        <v>217</v>
      </c>
      <c r="F219" s="102">
        <f t="shared" si="33"/>
        <v>4.3269230769230838E-2</v>
      </c>
      <c r="G219" s="69"/>
    </row>
    <row r="220" spans="2:7" ht="19.5" customHeight="1" x14ac:dyDescent="0.25">
      <c r="B220" s="171" t="s">
        <v>13</v>
      </c>
      <c r="C220" s="172"/>
      <c r="D220" s="21">
        <v>201</v>
      </c>
      <c r="E220" s="21">
        <v>213</v>
      </c>
      <c r="F220" s="102">
        <f t="shared" si="33"/>
        <v>5.9701492537313383E-2</v>
      </c>
      <c r="G220" s="69"/>
    </row>
    <row r="221" spans="2:7" ht="19.5" customHeight="1" thickBot="1" x14ac:dyDescent="0.3">
      <c r="B221" s="171" t="s">
        <v>14</v>
      </c>
      <c r="C221" s="172"/>
      <c r="D221" s="155">
        <v>181</v>
      </c>
      <c r="E221" s="156">
        <v>177</v>
      </c>
      <c r="F221" s="102">
        <f t="shared" si="33"/>
        <v>-2.2099447513812209E-2</v>
      </c>
      <c r="G221" s="69"/>
    </row>
    <row r="222" spans="2:7" ht="19.5" hidden="1" customHeight="1" thickBot="1" x14ac:dyDescent="0.3">
      <c r="B222" s="181" t="s">
        <v>15</v>
      </c>
      <c r="C222" s="182"/>
      <c r="D222" s="155">
        <v>216</v>
      </c>
      <c r="E222" s="156"/>
      <c r="F222" s="102">
        <f t="shared" si="33"/>
        <v>-1</v>
      </c>
      <c r="G222" s="69"/>
    </row>
    <row r="223" spans="2:7" ht="24.75" customHeight="1" x14ac:dyDescent="0.25">
      <c r="B223" s="183" t="s">
        <v>1</v>
      </c>
      <c r="C223" s="183"/>
      <c r="D223" s="103">
        <f>SUM(D211:D221)</f>
        <v>2183</v>
      </c>
      <c r="E223" s="103">
        <f>SUM(E211:E222)</f>
        <v>2195</v>
      </c>
      <c r="F223" s="144">
        <f>E223/D223-1</f>
        <v>5.4970224461750039E-3</v>
      </c>
      <c r="G223" s="69"/>
    </row>
    <row r="224" spans="2:7" ht="21.75" customHeight="1" x14ac:dyDescent="0.2">
      <c r="B224" s="138" t="s">
        <v>88</v>
      </c>
      <c r="C224" s="71"/>
      <c r="D224" s="47"/>
      <c r="E224" s="47"/>
      <c r="F224" s="51"/>
      <c r="G224" s="69"/>
    </row>
    <row r="225" spans="2:18" ht="17.25" customHeight="1" x14ac:dyDescent="0.25">
      <c r="B225" s="8"/>
      <c r="C225" s="8"/>
      <c r="D225" s="8"/>
      <c r="E225" s="8"/>
      <c r="F225" s="17"/>
      <c r="G225" s="104"/>
      <c r="H225" s="7"/>
      <c r="I225" s="7"/>
      <c r="J225" s="7"/>
      <c r="K225" s="7"/>
      <c r="L225" s="70"/>
      <c r="M225" s="105"/>
      <c r="N225" s="105"/>
      <c r="O225" s="105"/>
      <c r="P225" s="7"/>
      <c r="Q225" s="7"/>
      <c r="R225" s="52"/>
    </row>
    <row r="226" spans="2:18" ht="17.25" customHeight="1" x14ac:dyDescent="0.25">
      <c r="B226" s="8"/>
      <c r="C226" s="8"/>
      <c r="D226" s="8"/>
      <c r="E226" s="8"/>
      <c r="F226" s="17"/>
      <c r="G226" s="104"/>
      <c r="H226" s="7"/>
      <c r="I226" s="7"/>
      <c r="J226" s="7"/>
      <c r="K226" s="7"/>
      <c r="L226" s="70"/>
      <c r="M226" s="105"/>
      <c r="N226" s="105"/>
      <c r="O226" s="105"/>
      <c r="P226" s="7"/>
      <c r="Q226" s="7"/>
      <c r="R226" s="52"/>
    </row>
    <row r="227" spans="2:18" ht="17.25" customHeight="1" x14ac:dyDescent="0.25">
      <c r="C227" s="8"/>
      <c r="D227" s="8"/>
      <c r="E227" s="8"/>
      <c r="F227" s="17"/>
      <c r="G227" s="104"/>
      <c r="H227" s="7"/>
      <c r="I227" s="7"/>
      <c r="J227" s="7"/>
      <c r="K227" s="7"/>
      <c r="L227" s="70"/>
      <c r="M227" s="105"/>
      <c r="N227" s="105"/>
      <c r="O227" s="105"/>
      <c r="P227" s="7"/>
      <c r="Q227" s="7"/>
      <c r="R227" s="52"/>
    </row>
    <row r="228" spans="2:18" ht="17.25" customHeight="1" x14ac:dyDescent="0.25">
      <c r="B228" s="8"/>
      <c r="C228" s="8"/>
      <c r="D228" s="8"/>
      <c r="E228" s="8"/>
      <c r="F228" s="17"/>
      <c r="G228" s="104"/>
      <c r="H228" s="7"/>
      <c r="I228" s="7"/>
      <c r="J228" s="7"/>
      <c r="K228" s="7"/>
      <c r="L228" s="70"/>
      <c r="M228" s="105"/>
      <c r="N228" s="105"/>
      <c r="O228" s="105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4"/>
      <c r="H229" s="7"/>
      <c r="I229" s="7"/>
      <c r="J229" s="7"/>
      <c r="K229" s="7"/>
      <c r="L229" s="70"/>
      <c r="M229" s="105"/>
      <c r="N229" s="105"/>
      <c r="O229" s="105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4"/>
      <c r="H230" s="7"/>
      <c r="I230" s="7"/>
      <c r="J230" s="7"/>
      <c r="K230" s="7"/>
      <c r="L230" s="70"/>
      <c r="M230" s="105"/>
      <c r="N230" s="105"/>
      <c r="O230" s="105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4"/>
      <c r="H231" s="7"/>
      <c r="I231" s="7"/>
      <c r="J231" s="7"/>
      <c r="K231" s="7"/>
      <c r="L231" s="70"/>
      <c r="M231" s="105"/>
      <c r="N231" s="105"/>
      <c r="O231" s="105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4"/>
      <c r="H232" s="7"/>
      <c r="I232" s="7"/>
      <c r="J232" s="7"/>
      <c r="K232" s="7"/>
      <c r="L232" s="70"/>
      <c r="M232" s="105"/>
      <c r="N232" s="105"/>
      <c r="O232" s="105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4"/>
      <c r="H233" s="7"/>
      <c r="I233" s="7"/>
      <c r="J233" s="7"/>
      <c r="K233" s="7"/>
      <c r="L233" s="70"/>
      <c r="M233" s="105"/>
      <c r="N233" s="105"/>
      <c r="O233" s="105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4"/>
      <c r="H234" s="7"/>
      <c r="I234" s="7"/>
      <c r="J234" s="7"/>
      <c r="K234" s="7"/>
      <c r="L234" s="70"/>
      <c r="M234" s="105"/>
      <c r="N234" s="105"/>
      <c r="O234" s="105"/>
      <c r="P234" s="7"/>
      <c r="Q234" s="7"/>
      <c r="R234" s="52"/>
    </row>
    <row r="235" spans="2:18" ht="17.25" customHeight="1" x14ac:dyDescent="0.25">
      <c r="C235" s="8"/>
      <c r="D235" s="8"/>
      <c r="E235" s="8"/>
      <c r="F235" s="17"/>
      <c r="G235" s="104"/>
      <c r="H235" s="7"/>
      <c r="I235" s="7"/>
      <c r="J235" s="7"/>
      <c r="K235" s="7"/>
      <c r="L235" s="70"/>
      <c r="M235" s="105"/>
      <c r="N235" s="105"/>
      <c r="O235" s="105"/>
      <c r="P235" s="7"/>
      <c r="Q235" s="7"/>
      <c r="R235" s="52"/>
    </row>
    <row r="236" spans="2:18" ht="17.25" customHeight="1" x14ac:dyDescent="0.25">
      <c r="B236" s="8"/>
      <c r="C236" s="8"/>
      <c r="D236" s="8"/>
      <c r="E236" s="8"/>
      <c r="F236" s="17"/>
      <c r="G236" s="104"/>
      <c r="H236" s="7"/>
      <c r="I236" s="7"/>
      <c r="J236" s="7"/>
      <c r="K236" s="7"/>
      <c r="L236" s="70"/>
      <c r="M236" s="105"/>
      <c r="N236" s="105"/>
      <c r="O236" s="105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4"/>
      <c r="H237" s="7"/>
      <c r="I237" s="7"/>
      <c r="J237" s="7"/>
      <c r="K237" s="7"/>
      <c r="L237" s="70"/>
      <c r="M237" s="105"/>
      <c r="N237" s="105"/>
      <c r="O237" s="105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4"/>
      <c r="H238" s="7"/>
      <c r="I238" s="7"/>
      <c r="J238" s="7"/>
      <c r="K238" s="7"/>
      <c r="L238" s="70"/>
      <c r="M238" s="105"/>
      <c r="N238" s="105"/>
      <c r="O238" s="105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4"/>
      <c r="H239" s="7"/>
      <c r="I239" s="7"/>
      <c r="J239" s="7"/>
      <c r="K239" s="7"/>
      <c r="L239" s="70"/>
      <c r="M239" s="105"/>
      <c r="N239" s="105"/>
      <c r="O239" s="105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4"/>
      <c r="H240" s="7"/>
      <c r="I240" s="7"/>
      <c r="J240" s="7"/>
      <c r="K240" s="7"/>
      <c r="L240" s="70"/>
      <c r="M240" s="105"/>
      <c r="N240" s="105"/>
      <c r="O240" s="105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4"/>
      <c r="H241" s="7"/>
      <c r="I241" s="7"/>
      <c r="J241" s="7"/>
      <c r="K241" s="7"/>
      <c r="L241" s="70"/>
      <c r="M241" s="105"/>
      <c r="N241" s="105"/>
      <c r="O241" s="105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4"/>
      <c r="H242" s="7"/>
      <c r="I242" s="7"/>
      <c r="J242" s="7"/>
      <c r="K242" s="7"/>
      <c r="L242" s="70"/>
      <c r="M242" s="105"/>
      <c r="N242" s="105"/>
      <c r="O242" s="105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4"/>
      <c r="H243" s="7"/>
      <c r="I243" s="7"/>
      <c r="J243" s="7"/>
      <c r="K243" s="7"/>
      <c r="L243" s="70"/>
      <c r="M243" s="105"/>
      <c r="N243" s="105"/>
      <c r="O243" s="105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4"/>
      <c r="H244" s="7"/>
      <c r="I244" s="7"/>
      <c r="J244" s="7"/>
      <c r="K244" s="7"/>
      <c r="L244" s="70"/>
      <c r="M244" s="105"/>
      <c r="N244" s="105"/>
      <c r="O244" s="105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4"/>
      <c r="H245" s="7"/>
      <c r="I245" s="7"/>
      <c r="J245" s="7"/>
      <c r="K245" s="7"/>
      <c r="L245" s="70"/>
      <c r="M245" s="105"/>
      <c r="N245" s="105"/>
      <c r="O245" s="105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4"/>
      <c r="H246" s="7"/>
      <c r="I246" s="7"/>
      <c r="J246" s="7"/>
      <c r="K246" s="7"/>
      <c r="L246" s="70"/>
      <c r="M246" s="105"/>
      <c r="N246" s="105"/>
      <c r="O246" s="105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4"/>
      <c r="H247" s="7"/>
      <c r="I247" s="7"/>
      <c r="J247" s="7"/>
      <c r="K247" s="7"/>
      <c r="L247" s="70"/>
      <c r="M247" s="105"/>
      <c r="N247" s="105"/>
      <c r="O247" s="105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4"/>
      <c r="H248" s="7"/>
      <c r="I248" s="7"/>
      <c r="J248" s="7"/>
      <c r="K248" s="7"/>
      <c r="L248" s="70"/>
      <c r="M248" s="105"/>
      <c r="N248" s="105"/>
      <c r="O248" s="105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4"/>
      <c r="H249" s="7"/>
      <c r="I249" s="7"/>
      <c r="J249" s="7"/>
      <c r="K249" s="7"/>
      <c r="L249" s="70"/>
      <c r="M249" s="105"/>
      <c r="N249" s="105"/>
      <c r="O249" s="105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4"/>
      <c r="H250" s="7"/>
      <c r="I250" s="7"/>
      <c r="J250" s="7"/>
      <c r="K250" s="7"/>
      <c r="L250" s="70"/>
      <c r="M250" s="105"/>
      <c r="N250" s="105"/>
      <c r="O250" s="105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4"/>
      <c r="H251" s="7"/>
      <c r="I251" s="7"/>
      <c r="J251" s="7"/>
      <c r="K251" s="7"/>
      <c r="L251" s="70"/>
      <c r="M251" s="105"/>
      <c r="N251" s="105"/>
      <c r="O251" s="105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4"/>
      <c r="H252" s="7"/>
      <c r="I252" s="7"/>
      <c r="J252" s="7"/>
      <c r="K252" s="7"/>
      <c r="L252" s="70"/>
      <c r="M252" s="105"/>
      <c r="N252" s="105"/>
      <c r="O252" s="105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4"/>
      <c r="H253" s="7"/>
      <c r="I253" s="7"/>
      <c r="J253" s="7"/>
      <c r="K253" s="7"/>
      <c r="L253" s="70"/>
      <c r="M253" s="105"/>
      <c r="N253" s="105"/>
      <c r="O253" s="105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4"/>
      <c r="H254" s="7"/>
      <c r="I254" s="7"/>
      <c r="J254" s="7"/>
      <c r="K254" s="7"/>
      <c r="L254" s="70"/>
      <c r="M254" s="105"/>
      <c r="N254" s="105"/>
      <c r="O254" s="105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4"/>
      <c r="H255" s="7"/>
      <c r="I255" s="7"/>
      <c r="J255" s="7"/>
      <c r="K255" s="7"/>
      <c r="L255" s="70"/>
      <c r="M255" s="105"/>
      <c r="N255" s="105"/>
      <c r="O255" s="105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4"/>
      <c r="H256" s="7"/>
      <c r="I256" s="7"/>
      <c r="J256" s="7"/>
      <c r="K256" s="7"/>
      <c r="L256" s="70"/>
      <c r="M256" s="105"/>
      <c r="N256" s="105"/>
      <c r="O256" s="105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4"/>
      <c r="H257" s="7"/>
      <c r="I257" s="7"/>
      <c r="J257" s="7"/>
      <c r="K257" s="7"/>
      <c r="L257" s="70"/>
      <c r="M257" s="105"/>
      <c r="N257" s="105"/>
      <c r="O257" s="105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4"/>
      <c r="H258" s="7"/>
      <c r="I258" s="7"/>
      <c r="J258" s="7"/>
      <c r="K258" s="7"/>
      <c r="L258" s="70"/>
      <c r="M258" s="105"/>
      <c r="N258" s="105"/>
      <c r="O258" s="105"/>
      <c r="P258" s="7"/>
      <c r="Q258" s="7"/>
      <c r="R258" s="52"/>
    </row>
    <row r="259" spans="2:18" x14ac:dyDescent="0.25">
      <c r="B259" s="17"/>
      <c r="C259" s="17"/>
      <c r="D259" s="17"/>
      <c r="E259" s="17"/>
      <c r="F259" s="17"/>
      <c r="G259" s="104"/>
      <c r="H259" s="7"/>
      <c r="I259" s="94"/>
      <c r="J259" s="94"/>
    </row>
    <row r="260" spans="2:18" x14ac:dyDescent="0.25">
      <c r="B260" s="17"/>
      <c r="C260" s="17"/>
      <c r="D260" s="17"/>
      <c r="E260" s="17"/>
      <c r="F260" s="17"/>
      <c r="G260" s="104"/>
      <c r="H260" s="7"/>
    </row>
    <row r="261" spans="2:18" x14ac:dyDescent="0.25">
      <c r="B261" s="17"/>
      <c r="C261" s="17"/>
      <c r="D261" s="17"/>
      <c r="E261" s="17"/>
      <c r="F261" s="17"/>
      <c r="G261" s="104"/>
      <c r="H261" s="7"/>
    </row>
    <row r="262" spans="2:18" x14ac:dyDescent="0.25">
      <c r="B262" s="17"/>
      <c r="C262" s="17"/>
      <c r="D262" s="17"/>
      <c r="E262" s="17"/>
      <c r="F262" s="17"/>
      <c r="G262" s="104"/>
      <c r="H262" s="7"/>
    </row>
    <row r="263" spans="2:18" x14ac:dyDescent="0.25">
      <c r="B263" s="17"/>
      <c r="C263" s="17"/>
      <c r="D263" s="17"/>
      <c r="E263" s="17"/>
      <c r="F263" s="17"/>
      <c r="G263" s="104"/>
      <c r="H263" s="7"/>
    </row>
    <row r="264" spans="2:18" x14ac:dyDescent="0.25">
      <c r="B264" s="17"/>
      <c r="C264" s="17"/>
      <c r="D264" s="17"/>
      <c r="E264" s="17"/>
      <c r="F264" s="17"/>
      <c r="G264" s="104"/>
      <c r="H264" s="7"/>
    </row>
    <row r="265" spans="2:18" x14ac:dyDescent="0.25">
      <c r="B265" s="17"/>
      <c r="C265" s="17"/>
      <c r="D265" s="17"/>
      <c r="E265" s="17"/>
      <c r="F265" s="17"/>
      <c r="G265" s="104"/>
      <c r="H265" s="7"/>
    </row>
    <row r="266" spans="2:18" x14ac:dyDescent="0.25">
      <c r="B266" s="17"/>
      <c r="C266" s="17"/>
      <c r="D266" s="17"/>
      <c r="E266" s="17"/>
      <c r="F266" s="17"/>
      <c r="G266" s="104"/>
      <c r="H266" s="7"/>
    </row>
    <row r="267" spans="2:18" x14ac:dyDescent="0.25">
      <c r="B267" s="17"/>
      <c r="C267" s="17"/>
      <c r="D267" s="17"/>
      <c r="E267" s="17"/>
      <c r="F267" s="17"/>
      <c r="G267" s="104"/>
      <c r="H267" s="7"/>
    </row>
    <row r="268" spans="2:18" x14ac:dyDescent="0.25">
      <c r="C268" s="94"/>
      <c r="D268" s="94"/>
      <c r="E268" s="94"/>
      <c r="F268" s="106"/>
      <c r="G268" s="94"/>
      <c r="H268" s="94"/>
    </row>
  </sheetData>
  <sortState xmlns:xlrd2="http://schemas.microsoft.com/office/spreadsheetml/2017/richdata2" ref="K194:L201">
    <sortCondition ref="L194:L201"/>
  </sortState>
  <mergeCells count="101">
    <mergeCell ref="B175:B176"/>
    <mergeCell ref="C175:C176"/>
    <mergeCell ref="D175:F175"/>
    <mergeCell ref="G175:H175"/>
    <mergeCell ref="J124:O126"/>
    <mergeCell ref="J121:L121"/>
    <mergeCell ref="R161:S161"/>
    <mergeCell ref="H161:I161"/>
    <mergeCell ref="J161:K161"/>
    <mergeCell ref="L161:M161"/>
    <mergeCell ref="N161:O161"/>
    <mergeCell ref="P161:Q161"/>
    <mergeCell ref="J129:L129"/>
    <mergeCell ref="B134:B137"/>
    <mergeCell ref="J134:L134"/>
    <mergeCell ref="J135:L135"/>
    <mergeCell ref="J152:L152"/>
    <mergeCell ref="B122:B125"/>
    <mergeCell ref="B118:B121"/>
    <mergeCell ref="J118:L118"/>
    <mergeCell ref="J119:L119"/>
    <mergeCell ref="B126:B129"/>
    <mergeCell ref="J127:L127"/>
    <mergeCell ref="J128:L128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5:S6"/>
    <mergeCell ref="B8:S8"/>
    <mergeCell ref="B9:S9"/>
    <mergeCell ref="B7:S7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10:C210"/>
    <mergeCell ref="B211:C211"/>
    <mergeCell ref="B212:C212"/>
    <mergeCell ref="B213:C213"/>
    <mergeCell ref="B214:C214"/>
    <mergeCell ref="J149:L149"/>
    <mergeCell ref="J136:L136"/>
    <mergeCell ref="J137:L137"/>
    <mergeCell ref="B130:B133"/>
    <mergeCell ref="J130:L130"/>
    <mergeCell ref="J131:L131"/>
    <mergeCell ref="J132:L132"/>
    <mergeCell ref="J133:L133"/>
    <mergeCell ref="B146:C146"/>
    <mergeCell ref="J150:L150"/>
    <mergeCell ref="J151:L151"/>
    <mergeCell ref="J146:L146"/>
    <mergeCell ref="J147:L147"/>
    <mergeCell ref="J148:L148"/>
    <mergeCell ref="I175:J175"/>
    <mergeCell ref="B161:B162"/>
    <mergeCell ref="C161:C162"/>
    <mergeCell ref="D161:E161"/>
    <mergeCell ref="F161:G161"/>
    <mergeCell ref="J112:L113"/>
    <mergeCell ref="M112:M113"/>
    <mergeCell ref="N112:O112"/>
    <mergeCell ref="B142:B145"/>
    <mergeCell ref="B138:B141"/>
    <mergeCell ref="J117:L117"/>
    <mergeCell ref="J120:L120"/>
    <mergeCell ref="J142:L142"/>
    <mergeCell ref="J143:L143"/>
    <mergeCell ref="J144:L144"/>
    <mergeCell ref="J145:L145"/>
    <mergeCell ref="J138:L138"/>
    <mergeCell ref="J139:L139"/>
    <mergeCell ref="J140:L140"/>
    <mergeCell ref="J141:L141"/>
    <mergeCell ref="B112:B113"/>
    <mergeCell ref="C112:C113"/>
    <mergeCell ref="D112:D113"/>
    <mergeCell ref="E112:F112"/>
    <mergeCell ref="B114:B117"/>
    <mergeCell ref="J114:L114"/>
    <mergeCell ref="J115:L115"/>
    <mergeCell ref="J116:L116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4" manualBreakCount="4">
    <brk id="46" max="16383" man="1"/>
    <brk id="107" max="18" man="1"/>
    <brk id="158" max="18" man="1"/>
    <brk id="191" max="18" man="1"/>
  </rowBreaks>
  <ignoredErrors>
    <ignoredError sqref="C185 C203:H203" formula="1"/>
    <ignoredError sqref="C35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Casos del SAU</vt:lpstr>
      <vt:lpstr>Hoja1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2025-12-17T13:59:24Z</dcterms:modified>
</cp:coreProperties>
</file>