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A158E6DF-EDA3-4413-A760-CD67165D6CA7}" xr6:coauthVersionLast="47" xr6:coauthVersionMax="47" xr10:uidLastSave="{00000000-0000-0000-0000-000000000000}"/>
  <bookViews>
    <workbookView xWindow="28680" yWindow="-120" windowWidth="20730" windowHeight="11040" xr2:uid="{26B43DA8-910D-4242-95CE-360C024091CD}"/>
  </bookViews>
  <sheets>
    <sheet name="Linea 100" sheetId="1" r:id="rId1"/>
  </sheets>
  <externalReferences>
    <externalReference r:id="rId2"/>
  </externalReferences>
  <definedNames>
    <definedName name="_xlnm.Print_Area" localSheetId="0">'Linea 100'!$B$1:$Q$288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7" i="1" l="1"/>
  <c r="E286" i="1"/>
  <c r="F286" i="1" s="1"/>
  <c r="E285" i="1"/>
  <c r="F285" i="1" s="1"/>
  <c r="E284" i="1"/>
  <c r="F284" i="1" s="1"/>
  <c r="E283" i="1"/>
  <c r="F283" i="1" s="1"/>
  <c r="E282" i="1"/>
  <c r="F282" i="1" s="1"/>
  <c r="E281" i="1"/>
  <c r="F281" i="1" s="1"/>
  <c r="E280" i="1"/>
  <c r="F280" i="1" s="1"/>
  <c r="E279" i="1"/>
  <c r="F279" i="1" s="1"/>
  <c r="G234" i="1"/>
  <c r="F234" i="1"/>
  <c r="E234" i="1"/>
  <c r="D234" i="1"/>
  <c r="C234" i="1"/>
  <c r="K200" i="1"/>
  <c r="J200" i="1"/>
  <c r="I200" i="1"/>
  <c r="H200" i="1"/>
  <c r="G200" i="1"/>
  <c r="F200" i="1"/>
  <c r="E200" i="1"/>
  <c r="D200" i="1"/>
  <c r="M187" i="1" s="1"/>
  <c r="C199" i="1"/>
  <c r="C198" i="1"/>
  <c r="C197" i="1"/>
  <c r="C196" i="1"/>
  <c r="C195" i="1"/>
  <c r="C194" i="1"/>
  <c r="C193" i="1"/>
  <c r="C192" i="1"/>
  <c r="C191" i="1"/>
  <c r="C190" i="1"/>
  <c r="C200" i="1" s="1"/>
  <c r="C189" i="1"/>
  <c r="C188" i="1"/>
  <c r="P187" i="1"/>
  <c r="O187" i="1"/>
  <c r="N187" i="1"/>
  <c r="F182" i="1"/>
  <c r="F183" i="1" s="1"/>
  <c r="E182" i="1"/>
  <c r="E183" i="1" s="1"/>
  <c r="P183" i="1" s="1"/>
  <c r="D182" i="1"/>
  <c r="D183" i="1" s="1"/>
  <c r="O183" i="1" s="1"/>
  <c r="C181" i="1"/>
  <c r="C180" i="1"/>
  <c r="C179" i="1"/>
  <c r="C178" i="1"/>
  <c r="C182" i="1" s="1"/>
  <c r="C183" i="1" s="1"/>
  <c r="C177" i="1"/>
  <c r="C176" i="1"/>
  <c r="C175" i="1"/>
  <c r="C174" i="1"/>
  <c r="C173" i="1"/>
  <c r="C172" i="1"/>
  <c r="C171" i="1"/>
  <c r="C170" i="1"/>
  <c r="L161" i="1"/>
  <c r="K161" i="1"/>
  <c r="J161" i="1"/>
  <c r="I161" i="1"/>
  <c r="H161" i="1"/>
  <c r="G161" i="1"/>
  <c r="F161" i="1"/>
  <c r="E161" i="1"/>
  <c r="D161" i="1"/>
  <c r="C161" i="1"/>
  <c r="H142" i="1"/>
  <c r="G142" i="1"/>
  <c r="F142" i="1"/>
  <c r="E142" i="1"/>
  <c r="D142" i="1"/>
  <c r="C141" i="1"/>
  <c r="C140" i="1"/>
  <c r="C139" i="1"/>
  <c r="C138" i="1"/>
  <c r="C137" i="1"/>
  <c r="C136" i="1"/>
  <c r="C135" i="1"/>
  <c r="C134" i="1"/>
  <c r="C133" i="1"/>
  <c r="C132" i="1"/>
  <c r="C142" i="1" s="1"/>
  <c r="C131" i="1"/>
  <c r="C130" i="1"/>
  <c r="K124" i="1"/>
  <c r="K125" i="1" s="1"/>
  <c r="J124" i="1"/>
  <c r="J125" i="1" s="1"/>
  <c r="I124" i="1"/>
  <c r="I125" i="1" s="1"/>
  <c r="H124" i="1"/>
  <c r="H125" i="1" s="1"/>
  <c r="G124" i="1"/>
  <c r="G125" i="1" s="1"/>
  <c r="F124" i="1"/>
  <c r="F125" i="1" s="1"/>
  <c r="E124" i="1"/>
  <c r="E125" i="1" s="1"/>
  <c r="D124" i="1"/>
  <c r="D125" i="1" s="1"/>
  <c r="C124" i="1"/>
  <c r="C125" i="1" s="1"/>
  <c r="C123" i="1"/>
  <c r="C122" i="1"/>
  <c r="C121" i="1"/>
  <c r="C120" i="1"/>
  <c r="C119" i="1"/>
  <c r="C118" i="1"/>
  <c r="C117" i="1"/>
  <c r="C116" i="1"/>
  <c r="C115" i="1"/>
  <c r="C114" i="1"/>
  <c r="C113" i="1"/>
  <c r="C112" i="1"/>
  <c r="P111" i="1"/>
  <c r="O111" i="1"/>
  <c r="N111" i="1"/>
  <c r="E104" i="1"/>
  <c r="D104" i="1"/>
  <c r="C103" i="1"/>
  <c r="C102" i="1"/>
  <c r="C101" i="1"/>
  <c r="C100" i="1"/>
  <c r="C99" i="1"/>
  <c r="C98" i="1"/>
  <c r="C97" i="1"/>
  <c r="C96" i="1"/>
  <c r="C95" i="1"/>
  <c r="E278" i="1" s="1"/>
  <c r="F278" i="1" s="1"/>
  <c r="C94" i="1"/>
  <c r="E277" i="1" s="1"/>
  <c r="F277" i="1" s="1"/>
  <c r="C93" i="1"/>
  <c r="E276" i="1" s="1"/>
  <c r="F276" i="1" s="1"/>
  <c r="C92" i="1"/>
  <c r="C104" i="1" s="1"/>
  <c r="D84" i="1"/>
  <c r="E79" i="1" s="1"/>
  <c r="E83" i="1"/>
  <c r="E82" i="1"/>
  <c r="E81" i="1"/>
  <c r="E80" i="1"/>
  <c r="K70" i="1"/>
  <c r="K71" i="1" s="1"/>
  <c r="J70" i="1"/>
  <c r="J71" i="1" s="1"/>
  <c r="I70" i="1"/>
  <c r="I71" i="1" s="1"/>
  <c r="H70" i="1"/>
  <c r="H71" i="1" s="1"/>
  <c r="G70" i="1"/>
  <c r="G71" i="1" s="1"/>
  <c r="F70" i="1"/>
  <c r="F71" i="1" s="1"/>
  <c r="E70" i="1"/>
  <c r="E71" i="1" s="1"/>
  <c r="D70" i="1"/>
  <c r="D71" i="1" s="1"/>
  <c r="C70" i="1"/>
  <c r="C71" i="1" s="1"/>
  <c r="C69" i="1"/>
  <c r="C68" i="1"/>
  <c r="C67" i="1"/>
  <c r="C66" i="1"/>
  <c r="C65" i="1"/>
  <c r="C64" i="1"/>
  <c r="C63" i="1"/>
  <c r="C62" i="1"/>
  <c r="C61" i="1"/>
  <c r="C60" i="1"/>
  <c r="C59" i="1"/>
  <c r="C58" i="1"/>
  <c r="P57" i="1"/>
  <c r="O57" i="1"/>
  <c r="N57" i="1"/>
  <c r="E48" i="1"/>
  <c r="D48" i="1"/>
  <c r="C47" i="1"/>
  <c r="C46" i="1"/>
  <c r="C45" i="1"/>
  <c r="C44" i="1"/>
  <c r="C43" i="1"/>
  <c r="C42" i="1"/>
  <c r="C41" i="1"/>
  <c r="C40" i="1"/>
  <c r="C39" i="1"/>
  <c r="C38" i="1"/>
  <c r="C37" i="1"/>
  <c r="C36" i="1"/>
  <c r="C48" i="1" s="1"/>
  <c r="G22" i="1"/>
  <c r="E22" i="1"/>
  <c r="D22" i="1"/>
  <c r="F21" i="1"/>
  <c r="C21" i="1"/>
  <c r="F20" i="1"/>
  <c r="C20" i="1"/>
  <c r="F19" i="1"/>
  <c r="C19" i="1"/>
  <c r="F18" i="1"/>
  <c r="C18" i="1"/>
  <c r="F17" i="1"/>
  <c r="C17" i="1"/>
  <c r="F16" i="1"/>
  <c r="C16" i="1"/>
  <c r="F15" i="1"/>
  <c r="C15" i="1"/>
  <c r="F14" i="1"/>
  <c r="C14" i="1" s="1"/>
  <c r="F13" i="1"/>
  <c r="C13" i="1"/>
  <c r="F12" i="1"/>
  <c r="C12" i="1"/>
  <c r="F11" i="1"/>
  <c r="C11" i="1"/>
  <c r="F10" i="1"/>
  <c r="F22" i="1" s="1"/>
  <c r="C10" i="1"/>
  <c r="E49" i="1" l="1"/>
  <c r="P49" i="1" s="1"/>
  <c r="D49" i="1"/>
  <c r="O49" i="1" s="1"/>
  <c r="E105" i="1"/>
  <c r="P106" i="1" s="1"/>
  <c r="D105" i="1"/>
  <c r="O106" i="1" s="1"/>
  <c r="C143" i="1"/>
  <c r="H143" i="1"/>
  <c r="G143" i="1"/>
  <c r="C201" i="1"/>
  <c r="K201" i="1"/>
  <c r="J201" i="1"/>
  <c r="H201" i="1"/>
  <c r="I201" i="1"/>
  <c r="G201" i="1"/>
  <c r="F201" i="1"/>
  <c r="E201" i="1"/>
  <c r="D201" i="1"/>
  <c r="D143" i="1"/>
  <c r="C22" i="1"/>
  <c r="G23" i="1" s="1"/>
  <c r="E143" i="1"/>
  <c r="F23" i="1"/>
  <c r="C23" i="1" s="1"/>
  <c r="E23" i="1"/>
  <c r="D23" i="1"/>
  <c r="F143" i="1"/>
  <c r="M57" i="1"/>
  <c r="M111" i="1"/>
  <c r="E275" i="1"/>
  <c r="E78" i="1"/>
  <c r="E287" i="1" l="1"/>
  <c r="F287" i="1" s="1"/>
  <c r="F275" i="1"/>
</calcChain>
</file>

<file path=xl/sharedStrings.xml><?xml version="1.0" encoding="utf-8"?>
<sst xmlns="http://schemas.openxmlformats.org/spreadsheetml/2006/main" count="347" uniqueCount="127">
  <si>
    <t>Mes</t>
  </si>
  <si>
    <t>Recibidas (Total)</t>
  </si>
  <si>
    <t>Atendidas</t>
  </si>
  <si>
    <t>Abandonadas</t>
  </si>
  <si>
    <t>Llamada recibida (Total)</t>
  </si>
  <si>
    <t>Efectiva</t>
  </si>
  <si>
    <t>No efectiva</t>
  </si>
  <si>
    <t>Sub total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</si>
  <si>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</si>
  <si>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</si>
  <si>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</si>
  <si>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</si>
  <si>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</si>
  <si>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</si>
  <si>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</si>
  <si>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</si>
  <si>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</si>
  <si>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</si>
  <si>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</si>
  <si>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</si>
  <si>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</si>
  <si>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Recibidas</t>
  </si>
  <si>
    <t>%</t>
  </si>
  <si>
    <t>Mujer</t>
  </si>
  <si>
    <t>Hombre</t>
  </si>
  <si>
    <t>Infancia</t>
  </si>
  <si>
    <t>Niñez</t>
  </si>
  <si>
    <t>Adolescentes</t>
  </si>
  <si>
    <t>Adolescentes tardios</t>
  </si>
  <si>
    <t>Jóvenes</t>
  </si>
  <si>
    <t>Adultos</t>
  </si>
  <si>
    <t>Adulto Mayor</t>
  </si>
  <si>
    <t>Sin información</t>
  </si>
  <si>
    <t>Ninos, niñas y adolescentes</t>
  </si>
  <si>
    <t>Adultos mayores</t>
  </si>
  <si>
    <t>(0-5 años)</t>
  </si>
  <si>
    <t>(6-11 años)</t>
  </si>
  <si>
    <t>(12-14 años)</t>
  </si>
  <si>
    <t>(15-17 años)</t>
  </si>
  <si>
    <t>(18-29 años)</t>
  </si>
  <si>
    <t>(30-59 años)</t>
  </si>
  <si>
    <t>(60 a más años)</t>
  </si>
  <si>
    <t>Relación</t>
  </si>
  <si>
    <t>Él / Ella misma</t>
  </si>
  <si>
    <t>Anónimo</t>
  </si>
  <si>
    <t>Madre/padre</t>
  </si>
  <si>
    <t>Otro familiar</t>
  </si>
  <si>
    <t>Otra persona</t>
  </si>
  <si>
    <t>Seudónimo</t>
  </si>
  <si>
    <t>Niñas, niños y adolescentes</t>
  </si>
  <si>
    <t>Violencia Psicológica</t>
  </si>
  <si>
    <t>Violencia Física</t>
  </si>
  <si>
    <t>Violencia Sexual</t>
  </si>
  <si>
    <t>Violencia Económica</t>
  </si>
  <si>
    <t>Otra consulta</t>
  </si>
  <si>
    <t>*Motivo de consulta para la atención de la persona afectada</t>
  </si>
  <si>
    <t>Sustracción de menor</t>
  </si>
  <si>
    <t>Filiación</t>
  </si>
  <si>
    <t>Tenencia y/o régimen de visitas</t>
  </si>
  <si>
    <t>Alimentos</t>
  </si>
  <si>
    <t>Desaparición</t>
  </si>
  <si>
    <t>Separación y/o divorcio</t>
  </si>
  <si>
    <t>Información sobre los servicios del MIMP/AURORA</t>
  </si>
  <si>
    <t>Información de otras instituciones del Estado</t>
  </si>
  <si>
    <t>Abandono de hogar</t>
  </si>
  <si>
    <t>Otro</t>
  </si>
  <si>
    <t>*Motivo de otras consultas para la atención de la persona afectada</t>
  </si>
  <si>
    <t>Nota: Item de respuesta multiple</t>
  </si>
  <si>
    <t>Departamento</t>
  </si>
  <si>
    <t>2025*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</si>
  <si>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</si>
  <si>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</si>
  <si>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</si>
  <si>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</si>
  <si>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</si>
  <si>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</si>
  <si>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</si>
  <si>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</si>
  <si>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</si>
  <si>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Huánuco</t>
  </si>
  <si>
    <t>Ica</t>
  </si>
  <si>
    <t>Junín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</si>
  <si>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</si>
  <si>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</si>
  <si>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</si>
  <si>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</si>
  <si>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</si>
  <si>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</si>
  <si>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</si>
  <si>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</si>
  <si>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Leyenda</t>
  </si>
  <si>
    <t>Intervalo</t>
  </si>
  <si>
    <t>Puno</t>
  </si>
  <si>
    <t>0 a 2 300 consultas</t>
  </si>
  <si>
    <t>San Martin</t>
  </si>
  <si>
    <t>2 301 a 3 300 consultas</t>
  </si>
  <si>
    <t>Tacna</t>
  </si>
  <si>
    <t>3 301 a 4 300 consultas</t>
  </si>
  <si>
    <t>Tumbes</t>
  </si>
  <si>
    <t>4 301 a 5 300 consultas</t>
  </si>
  <si>
    <t>Ucayali</t>
  </si>
  <si>
    <t>5 301 a 6 300 consultas</t>
  </si>
  <si>
    <t>6 301 a más consultas</t>
  </si>
  <si>
    <t>* Información enero - octubre (preliminar)</t>
  </si>
  <si>
    <t>Acción</t>
  </si>
  <si>
    <t>Orientación e información</t>
  </si>
  <si>
    <t>Coordinación telefónica con: Fiscalía/Poder Judicial/Juzgado de Paz</t>
  </si>
  <si>
    <t>Contención emocional</t>
  </si>
  <si>
    <t>Coordinación telefónica con servicios de salud: SAMU/Establecimiento de salud/Hospital</t>
  </si>
  <si>
    <t>Atención llamada de retorno</t>
  </si>
  <si>
    <t>Coordinación telefónica con el familiar referido por la persona afectada</t>
  </si>
  <si>
    <t>Coordinación telefónica de urgencia</t>
  </si>
  <si>
    <t>Seguimiento del plan de seguridad</t>
  </si>
  <si>
    <t>Consejería</t>
  </si>
  <si>
    <t>Coordinación telefónica con servicios del MIMP: DIRECCION DE PERSONAS ADULTAS MAYORES/UPE</t>
  </si>
  <si>
    <t>Elaboración del plan de seguridad</t>
  </si>
  <si>
    <t>Intervención en crisis</t>
  </si>
  <si>
    <t>Derivación administrativa</t>
  </si>
  <si>
    <t>Referencia</t>
  </si>
  <si>
    <t>Confirmación de auxilio policial u otra autoridad competente</t>
  </si>
  <si>
    <t>Seguimiento</t>
  </si>
  <si>
    <t>Coordinación telefónica con: 105/PNP/Comisaria</t>
  </si>
  <si>
    <t>Coordinación telefónica con servicios del Programa Nacional AURORA: CEM/SAU/ER</t>
  </si>
  <si>
    <t>Consultas derivadas al Centro Emergencia Mujer y Familia</t>
  </si>
  <si>
    <t>Derivación administrativa al Centro Emergencia Mujer y Familia</t>
  </si>
  <si>
    <t>Variación porcentual</t>
  </si>
  <si>
    <t>Fuente: Registro de Consultas telefónicas de Linea 100 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</si>
</sst>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sz val="7"/>
      <name val="Arial"/>
      <family val="2"/>
    </font>
    <font>
      <b/>
      <sz val="11"/>
      <color theme="0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theme="0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b/>
      <sz val="9"/>
      <color rgb="FFFF0000"/>
      <name val="Arial"/>
      <family val="2"/>
    </font>
    <font>
      <sz val="9"/>
      <color theme="0"/>
      <name val="Arial"/>
      <family val="2"/>
    </font>
    <font>
      <sz val="9"/>
      <color rgb="FFFFFFFF"/>
      <name val="Arial"/>
      <family val="2"/>
    </font>
    <font>
      <sz val="9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b/>
      <sz val="10"/>
      <name val="Arial"/>
      <family val="2"/>
    </font>
    <font>
      <b/>
      <sz val="9"/>
      <color theme="4" tint="-0.499984740745262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Arial"/>
      <family val="2"/>
    </font>
    <font>
      <b/>
      <sz val="8"/>
      <color theme="0"/>
      <name val="Arial"/>
      <family val="2"/>
    </font>
    <font>
      <sz val="8"/>
      <color theme="0"/>
      <name val="Arial"/>
      <family val="2"/>
    </font>
    <font>
      <i/>
      <sz val="10"/>
      <color theme="1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name val="Arial Narrow"/>
      <family val="2"/>
    </font>
    <font>
      <sz val="9"/>
      <color theme="0" tint="-4.9989318521683403E-2"/>
      <name val="Arial"/>
      <family val="2"/>
    </font>
    <font>
      <sz val="11"/>
      <color theme="0" tint="-4.9989318521683403E-2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4" tint="-0.499984740745262"/>
      <name val="Arial"/>
      <family val="2"/>
    </font>
    <font>
      <b/>
      <sz val="10"/>
      <color theme="0"/>
      <name val="Arial"/>
      <family val="2"/>
    </font>
    <font>
      <b/>
      <sz val="10"/>
      <color rgb="FFFF0000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1"/>
      <name val="Arial Narrow"/>
      <family val="2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CE4C8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F4B064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medium">
        <color theme="0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medium">
        <color rgb="FFE60008"/>
      </top>
      <bottom/>
      <diagonal/>
    </border>
    <border>
      <left style="medium">
        <color auto="1"/>
      </left>
      <right/>
      <top style="medium">
        <color rgb="FFE60008"/>
      </top>
      <bottom/>
      <diagonal/>
    </border>
    <border>
      <left/>
      <right style="medium">
        <color auto="1"/>
      </right>
      <top style="medium">
        <color rgb="FFE60008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hair">
        <color theme="1"/>
      </bottom>
      <diagonal/>
    </border>
    <border>
      <left/>
      <right/>
      <top style="hair">
        <color theme="1"/>
      </top>
      <bottom style="hair">
        <color theme="1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hair">
        <color theme="1" tint="4.9989318521683403E-2"/>
      </bottom>
      <diagonal/>
    </border>
    <border>
      <left/>
      <right/>
      <top style="hair">
        <color theme="1" tint="4.9989318521683403E-2"/>
      </top>
      <bottom style="medium">
        <color rgb="FFE60008"/>
      </bottom>
      <diagonal/>
    </border>
    <border>
      <left style="thin">
        <color rgb="FFABABAB"/>
      </left>
      <right/>
      <top/>
      <bottom/>
      <diagonal/>
    </border>
    <border>
      <left/>
      <right/>
      <top style="hair">
        <color indexed="64"/>
      </top>
      <bottom style="medium">
        <color rgb="FFFF0000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17" fillId="0" borderId="0"/>
    <xf numFmtId="0" fontId="1" fillId="0" borderId="0"/>
    <xf numFmtId="0" fontId="33" fillId="0" borderId="0" applyBorder="0"/>
    <xf numFmtId="0" fontId="17" fillId="0" borderId="0"/>
    <xf numFmtId="0" fontId="17" fillId="0" borderId="0"/>
  </cellStyleXfs>
  <cellXfs count="220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3" fillId="3" borderId="0" xfId="0" applyFont="1" applyFill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left" vertical="center" wrapText="1"/>
      <protection hidden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 applyProtection="1">
      <alignment horizontal="left" vertical="center" wrapText="1"/>
      <protection hidden="1"/>
    </xf>
    <xf numFmtId="0" fontId="8" fillId="2" borderId="0" xfId="0" applyFont="1" applyFill="1" applyAlignment="1" applyProtection="1">
      <alignment vertical="center" wrapText="1"/>
      <protection hidden="1"/>
    </xf>
    <xf numFmtId="0" fontId="7" fillId="2" borderId="0" xfId="0" applyFont="1" applyFill="1" applyAlignment="1" applyProtection="1">
      <alignment vertical="center" wrapText="1"/>
      <protection hidden="1"/>
    </xf>
    <xf numFmtId="0" fontId="7" fillId="0" borderId="0" xfId="0" applyFont="1" applyAlignment="1" applyProtection="1">
      <alignment horizontal="left" vertical="center"/>
      <protection hidden="1"/>
    </xf>
    <xf numFmtId="0" fontId="7" fillId="0" borderId="0" xfId="0" applyFont="1" applyAlignment="1" applyProtection="1">
      <alignment vertical="center" wrapText="1"/>
      <protection hidden="1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4" borderId="1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vertical="center" wrapText="1"/>
      <protection hidden="1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3" fillId="4" borderId="0" xfId="0" applyFont="1" applyFill="1" applyAlignment="1" applyProtection="1">
      <alignment horizontal="center" vertical="center" wrapText="1"/>
      <protection hidden="1"/>
    </xf>
    <xf numFmtId="0" fontId="14" fillId="0" borderId="0" xfId="0" applyFont="1" applyAlignment="1">
      <alignment vertical="center" wrapText="1"/>
    </xf>
    <xf numFmtId="3" fontId="15" fillId="0" borderId="0" xfId="0" applyNumberFormat="1" applyFont="1" applyAlignment="1">
      <alignment horizontal="right" vertical="center" wrapText="1"/>
    </xf>
    <xf numFmtId="3" fontId="16" fillId="0" borderId="0" xfId="0" applyNumberFormat="1" applyFont="1" applyAlignment="1">
      <alignment horizontal="right" vertical="center" wrapText="1"/>
    </xf>
    <xf numFmtId="164" fontId="15" fillId="0" borderId="0" xfId="0" applyNumberFormat="1" applyFont="1" applyAlignment="1">
      <alignment horizontal="right" vertical="center" wrapText="1"/>
    </xf>
    <xf numFmtId="0" fontId="11" fillId="2" borderId="2" xfId="2" applyFont="1" applyFill="1" applyBorder="1" applyAlignment="1" applyProtection="1">
      <alignment horizontal="left" vertical="center"/>
      <protection hidden="1"/>
    </xf>
    <xf numFmtId="3" fontId="11" fillId="2" borderId="2" xfId="2" applyNumberFormat="1" applyFont="1" applyFill="1" applyBorder="1" applyAlignment="1" applyProtection="1">
      <alignment horizontal="center" vertical="center"/>
      <protection hidden="1"/>
    </xf>
    <xf numFmtId="3" fontId="18" fillId="2" borderId="2" xfId="2" applyNumberFormat="1" applyFont="1" applyFill="1" applyBorder="1" applyAlignment="1" applyProtection="1">
      <alignment horizontal="center" vertical="center"/>
      <protection hidden="1"/>
    </xf>
    <xf numFmtId="3" fontId="6" fillId="2" borderId="2" xfId="0" applyNumberFormat="1" applyFont="1" applyFill="1" applyBorder="1" applyAlignment="1">
      <alignment horizontal="center"/>
    </xf>
    <xf numFmtId="3" fontId="6" fillId="2" borderId="0" xfId="0" applyNumberFormat="1" applyFont="1" applyFill="1"/>
    <xf numFmtId="0" fontId="11" fillId="0" borderId="3" xfId="2" applyFont="1" applyBorder="1" applyAlignment="1" applyProtection="1">
      <alignment horizontal="left" vertical="center"/>
      <protection hidden="1"/>
    </xf>
    <xf numFmtId="3" fontId="11" fillId="2" borderId="3" xfId="2" applyNumberFormat="1" applyFont="1" applyFill="1" applyBorder="1" applyAlignment="1" applyProtection="1">
      <alignment horizontal="center" vertical="center"/>
      <protection hidden="1"/>
    </xf>
    <xf numFmtId="3" fontId="18" fillId="0" borderId="3" xfId="2" applyNumberFormat="1" applyFont="1" applyBorder="1" applyAlignment="1" applyProtection="1">
      <alignment horizontal="center" vertical="center"/>
      <protection hidden="1"/>
    </xf>
    <xf numFmtId="3" fontId="18" fillId="2" borderId="3" xfId="2" applyNumberFormat="1" applyFont="1" applyFill="1" applyBorder="1" applyAlignment="1" applyProtection="1">
      <alignment horizontal="center" vertical="center"/>
      <protection hidden="1"/>
    </xf>
    <xf numFmtId="3" fontId="6" fillId="2" borderId="3" xfId="0" applyNumberFormat="1" applyFont="1" applyFill="1" applyBorder="1" applyAlignment="1">
      <alignment horizontal="center"/>
    </xf>
    <xf numFmtId="3" fontId="12" fillId="0" borderId="0" xfId="0" applyNumberFormat="1" applyFont="1" applyAlignment="1">
      <alignment horizontal="right" vertical="center" wrapText="1"/>
    </xf>
    <xf numFmtId="3" fontId="19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3" fontId="9" fillId="0" borderId="0" xfId="0" applyNumberFormat="1" applyFont="1" applyAlignment="1">
      <alignment horizontal="right" vertical="center" wrapText="1"/>
    </xf>
    <xf numFmtId="9" fontId="12" fillId="0" borderId="0" xfId="0" applyNumberFormat="1" applyFont="1" applyAlignment="1">
      <alignment horizontal="right" vertical="center" wrapText="1"/>
    </xf>
    <xf numFmtId="3" fontId="18" fillId="0" borderId="0" xfId="2" applyNumberFormat="1" applyFont="1" applyAlignment="1" applyProtection="1">
      <alignment horizontal="center" vertical="center"/>
      <protection hidden="1"/>
    </xf>
    <xf numFmtId="0" fontId="9" fillId="5" borderId="4" xfId="2" applyFont="1" applyFill="1" applyBorder="1" applyAlignment="1" applyProtection="1">
      <alignment horizontal="center" vertical="center"/>
      <protection hidden="1"/>
    </xf>
    <xf numFmtId="3" fontId="9" fillId="5" borderId="4" xfId="2" applyNumberFormat="1" applyFont="1" applyFill="1" applyBorder="1" applyAlignment="1" applyProtection="1">
      <alignment horizontal="center" vertical="center"/>
      <protection hidden="1"/>
    </xf>
    <xf numFmtId="3" fontId="9" fillId="5" borderId="5" xfId="2" applyNumberFormat="1" applyFont="1" applyFill="1" applyBorder="1" applyAlignment="1" applyProtection="1">
      <alignment horizontal="center" vertical="center"/>
      <protection hidden="1"/>
    </xf>
    <xf numFmtId="3" fontId="9" fillId="5" borderId="6" xfId="2" applyNumberFormat="1" applyFont="1" applyFill="1" applyBorder="1" applyAlignment="1" applyProtection="1">
      <alignment horizontal="center" vertical="center"/>
      <protection hidden="1"/>
    </xf>
    <xf numFmtId="9" fontId="15" fillId="0" borderId="0" xfId="1" applyFont="1" applyFill="1" applyBorder="1" applyAlignment="1" applyProtection="1">
      <alignment horizontal="center" vertical="center"/>
      <protection hidden="1"/>
    </xf>
    <xf numFmtId="9" fontId="9" fillId="0" borderId="0" xfId="1" applyFont="1" applyFill="1" applyBorder="1" applyAlignment="1" applyProtection="1">
      <alignment horizontal="center" vertical="center"/>
      <protection hidden="1"/>
    </xf>
    <xf numFmtId="0" fontId="11" fillId="6" borderId="0" xfId="2" applyFont="1" applyFill="1" applyAlignment="1" applyProtection="1">
      <alignment horizontal="center" vertical="center"/>
      <protection hidden="1"/>
    </xf>
    <xf numFmtId="164" fontId="18" fillId="6" borderId="0" xfId="1" applyNumberFormat="1" applyFont="1" applyFill="1" applyBorder="1" applyAlignment="1" applyProtection="1">
      <alignment horizontal="center" vertical="center"/>
      <protection hidden="1"/>
    </xf>
    <xf numFmtId="164" fontId="18" fillId="6" borderId="7" xfId="1" applyNumberFormat="1" applyFont="1" applyFill="1" applyBorder="1" applyAlignment="1" applyProtection="1">
      <alignment horizontal="center" vertical="center"/>
      <protection hidden="1"/>
    </xf>
    <xf numFmtId="164" fontId="18" fillId="6" borderId="8" xfId="1" applyNumberFormat="1" applyFont="1" applyFill="1" applyBorder="1" applyAlignment="1" applyProtection="1">
      <alignment horizontal="center" vertical="center"/>
      <protection hidden="1"/>
    </xf>
    <xf numFmtId="164" fontId="18" fillId="6" borderId="9" xfId="1" applyNumberFormat="1" applyFont="1" applyFill="1" applyBorder="1" applyAlignment="1" applyProtection="1">
      <alignment horizontal="center" vertical="center"/>
      <protection hidden="1"/>
    </xf>
    <xf numFmtId="3" fontId="11" fillId="0" borderId="0" xfId="3" applyNumberFormat="1" applyFont="1" applyAlignment="1">
      <alignment horizontal="center" vertical="center"/>
    </xf>
    <xf numFmtId="0" fontId="11" fillId="2" borderId="0" xfId="2" applyFont="1" applyFill="1" applyAlignment="1" applyProtection="1">
      <alignment horizontal="center" vertical="center"/>
      <protection hidden="1"/>
    </xf>
    <xf numFmtId="164" fontId="18" fillId="2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0" xfId="2" applyFont="1" applyAlignment="1" applyProtection="1">
      <alignment horizontal="left" vertical="center"/>
      <protection hidden="1"/>
    </xf>
    <xf numFmtId="9" fontId="11" fillId="0" borderId="0" xfId="1" applyFont="1" applyFill="1" applyBorder="1" applyAlignment="1" applyProtection="1">
      <alignment horizontal="center" vertical="center"/>
      <protection hidden="1"/>
    </xf>
    <xf numFmtId="9" fontId="18" fillId="0" borderId="0" xfId="1" applyFont="1" applyFill="1" applyBorder="1" applyAlignment="1" applyProtection="1">
      <alignment horizontal="center" vertical="center"/>
      <protection hidden="1"/>
    </xf>
    <xf numFmtId="164" fontId="18" fillId="0" borderId="0" xfId="1" applyNumberFormat="1" applyFont="1" applyFill="1" applyBorder="1" applyAlignment="1" applyProtection="1">
      <alignment horizontal="center" vertical="center"/>
      <protection hidden="1"/>
    </xf>
    <xf numFmtId="164" fontId="11" fillId="0" borderId="0" xfId="1" applyNumberFormat="1" applyFont="1" applyFill="1" applyBorder="1" applyAlignment="1" applyProtection="1">
      <alignment horizontal="center" vertical="center"/>
      <protection hidden="1"/>
    </xf>
    <xf numFmtId="0" fontId="20" fillId="7" borderId="0" xfId="2" applyFont="1" applyFill="1" applyAlignment="1">
      <alignment vertical="center"/>
    </xf>
    <xf numFmtId="0" fontId="6" fillId="2" borderId="0" xfId="0" applyFont="1" applyFill="1" applyAlignment="1">
      <alignment horizontal="center"/>
    </xf>
    <xf numFmtId="0" fontId="7" fillId="0" borderId="0" xfId="0" applyFont="1" applyAlignment="1" applyProtection="1">
      <alignment horizontal="left" vertical="center" wrapText="1"/>
      <protection hidden="1"/>
    </xf>
    <xf numFmtId="0" fontId="8" fillId="0" borderId="0" xfId="0" applyFont="1" applyAlignment="1">
      <alignment horizontal="left" vertical="center"/>
    </xf>
    <xf numFmtId="0" fontId="9" fillId="4" borderId="0" xfId="0" applyFont="1" applyFill="1" applyAlignment="1" applyProtection="1">
      <alignment horizontal="center" vertical="center" wrapText="1"/>
      <protection hidden="1"/>
    </xf>
    <xf numFmtId="0" fontId="9" fillId="0" borderId="0" xfId="0" applyFont="1" applyAlignment="1" applyProtection="1">
      <alignment horizontal="center" vertical="center" wrapText="1"/>
      <protection hidden="1"/>
    </xf>
    <xf numFmtId="0" fontId="11" fillId="0" borderId="10" xfId="2" applyFont="1" applyBorder="1" applyAlignment="1" applyProtection="1">
      <alignment horizontal="left" vertical="center"/>
      <protection hidden="1"/>
    </xf>
    <xf numFmtId="3" fontId="11" fillId="0" borderId="10" xfId="2" applyNumberFormat="1" applyFont="1" applyBorder="1" applyAlignment="1" applyProtection="1">
      <alignment horizontal="center" vertical="center"/>
      <protection hidden="1"/>
    </xf>
    <xf numFmtId="3" fontId="8" fillId="0" borderId="10" xfId="2" applyNumberFormat="1" applyFont="1" applyBorder="1" applyAlignment="1" applyProtection="1">
      <alignment horizontal="center" vertical="center"/>
      <protection hidden="1"/>
    </xf>
    <xf numFmtId="3" fontId="18" fillId="0" borderId="10" xfId="2" applyNumberFormat="1" applyFont="1" applyBorder="1" applyAlignment="1" applyProtection="1">
      <alignment horizontal="center" vertical="center"/>
      <protection hidden="1"/>
    </xf>
    <xf numFmtId="0" fontId="11" fillId="0" borderId="11" xfId="2" applyFont="1" applyBorder="1" applyAlignment="1" applyProtection="1">
      <alignment horizontal="left" vertical="center"/>
      <protection hidden="1"/>
    </xf>
    <xf numFmtId="3" fontId="8" fillId="0" borderId="11" xfId="2" applyNumberFormat="1" applyFont="1" applyBorder="1" applyAlignment="1" applyProtection="1">
      <alignment horizontal="center" vertical="center"/>
      <protection hidden="1"/>
    </xf>
    <xf numFmtId="3" fontId="18" fillId="0" borderId="11" xfId="2" applyNumberFormat="1" applyFont="1" applyBorder="1" applyAlignment="1" applyProtection="1">
      <alignment horizontal="center" vertical="center"/>
      <protection hidden="1"/>
    </xf>
    <xf numFmtId="0" fontId="9" fillId="5" borderId="12" xfId="2" applyFont="1" applyFill="1" applyBorder="1" applyAlignment="1" applyProtection="1">
      <alignment horizontal="center" vertical="center"/>
      <protection hidden="1"/>
    </xf>
    <xf numFmtId="3" fontId="9" fillId="5" borderId="12" xfId="2" applyNumberFormat="1" applyFont="1" applyFill="1" applyBorder="1" applyAlignment="1" applyProtection="1">
      <alignment horizontal="center" vertical="center"/>
      <protection hidden="1"/>
    </xf>
    <xf numFmtId="0" fontId="21" fillId="0" borderId="0" xfId="0" applyFont="1"/>
    <xf numFmtId="0" fontId="22" fillId="0" borderId="0" xfId="0" applyFont="1" applyAlignment="1">
      <alignment horizontal="center" vertical="center"/>
    </xf>
    <xf numFmtId="0" fontId="18" fillId="6" borderId="0" xfId="2" applyFont="1" applyFill="1" applyAlignment="1" applyProtection="1">
      <alignment horizontal="center" vertical="center"/>
      <protection hidden="1"/>
    </xf>
    <xf numFmtId="164" fontId="23" fillId="0" borderId="0" xfId="0" applyNumberFormat="1" applyFont="1" applyAlignment="1">
      <alignment vertical="center"/>
    </xf>
    <xf numFmtId="0" fontId="18" fillId="2" borderId="0" xfId="2" applyFont="1" applyFill="1" applyAlignment="1" applyProtection="1">
      <alignment horizontal="center" vertical="center"/>
      <protection hidden="1"/>
    </xf>
    <xf numFmtId="0" fontId="18" fillId="0" borderId="0" xfId="2" applyFont="1" applyAlignment="1" applyProtection="1">
      <alignment horizontal="left" vertical="center"/>
      <protection hidden="1"/>
    </xf>
    <xf numFmtId="3" fontId="15" fillId="0" borderId="0" xfId="2" applyNumberFormat="1" applyFont="1" applyAlignment="1" applyProtection="1">
      <alignment horizontal="left" vertical="center"/>
      <protection hidden="1"/>
    </xf>
    <xf numFmtId="3" fontId="11" fillId="0" borderId="0" xfId="2" applyNumberFormat="1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0" fontId="24" fillId="4" borderId="0" xfId="0" applyFont="1" applyFill="1" applyAlignment="1" applyProtection="1">
      <alignment horizontal="center" vertical="center" wrapText="1"/>
      <protection hidden="1"/>
    </xf>
    <xf numFmtId="164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25" fillId="4" borderId="0" xfId="0" applyFont="1" applyFill="1" applyAlignment="1" applyProtection="1">
      <alignment horizontal="center" vertical="center" wrapText="1"/>
      <protection hidden="1"/>
    </xf>
    <xf numFmtId="3" fontId="13" fillId="0" borderId="0" xfId="1" applyNumberFormat="1" applyFont="1" applyFill="1" applyBorder="1" applyAlignment="1" applyProtection="1">
      <alignment horizontal="center" vertical="center"/>
      <protection hidden="1"/>
    </xf>
    <xf numFmtId="0" fontId="11" fillId="0" borderId="2" xfId="2" applyFont="1" applyBorder="1" applyAlignment="1" applyProtection="1">
      <alignment horizontal="left" vertical="center"/>
      <protection hidden="1"/>
    </xf>
    <xf numFmtId="3" fontId="11" fillId="0" borderId="2" xfId="2" applyNumberFormat="1" applyFont="1" applyBorder="1" applyAlignment="1" applyProtection="1">
      <alignment horizontal="center" vertical="center"/>
      <protection hidden="1"/>
    </xf>
    <xf numFmtId="3" fontId="8" fillId="0" borderId="2" xfId="2" applyNumberFormat="1" applyFont="1" applyBorder="1" applyAlignment="1" applyProtection="1">
      <alignment horizontal="center" vertical="center"/>
      <protection hidden="1"/>
    </xf>
    <xf numFmtId="3" fontId="18" fillId="0" borderId="2" xfId="2" applyNumberFormat="1" applyFont="1" applyBorder="1" applyAlignment="1" applyProtection="1">
      <alignment horizontal="center" vertical="center"/>
      <protection hidden="1"/>
    </xf>
    <xf numFmtId="3" fontId="11" fillId="0" borderId="3" xfId="2" applyNumberFormat="1" applyFont="1" applyBorder="1" applyAlignment="1" applyProtection="1">
      <alignment horizontal="center" vertical="center"/>
      <protection hidden="1"/>
    </xf>
    <xf numFmtId="3" fontId="8" fillId="0" borderId="3" xfId="2" applyNumberFormat="1" applyFont="1" applyBorder="1" applyAlignment="1" applyProtection="1">
      <alignment horizontal="center" vertical="center"/>
      <protection hidden="1"/>
    </xf>
    <xf numFmtId="3" fontId="9" fillId="0" borderId="0" xfId="2" applyNumberFormat="1" applyFont="1" applyAlignment="1" applyProtection="1">
      <alignment horizontal="center" vertical="center"/>
      <protection hidden="1"/>
    </xf>
    <xf numFmtId="0" fontId="18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/>
    </xf>
    <xf numFmtId="164" fontId="11" fillId="6" borderId="0" xfId="1" applyNumberFormat="1" applyFont="1" applyFill="1" applyBorder="1" applyAlignment="1" applyProtection="1">
      <alignment horizontal="center" vertical="center"/>
      <protection hidden="1"/>
    </xf>
    <xf numFmtId="0" fontId="12" fillId="0" borderId="0" xfId="2" applyFont="1" applyAlignment="1" applyProtection="1">
      <alignment horizontal="left" vertical="center"/>
      <protection hidden="1"/>
    </xf>
    <xf numFmtId="164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17" fillId="0" borderId="0" xfId="0" applyFont="1"/>
    <xf numFmtId="3" fontId="15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0" xfId="0" applyFont="1" applyAlignment="1">
      <alignment horizontal="center"/>
    </xf>
    <xf numFmtId="3" fontId="18" fillId="0" borderId="0" xfId="2" applyNumberFormat="1" applyFont="1" applyAlignment="1">
      <alignment horizontal="center" vertical="center"/>
    </xf>
    <xf numFmtId="0" fontId="11" fillId="0" borderId="13" xfId="2" applyFont="1" applyBorder="1" applyAlignment="1" applyProtection="1">
      <alignment horizontal="left" vertical="center"/>
      <protection hidden="1"/>
    </xf>
    <xf numFmtId="3" fontId="7" fillId="0" borderId="13" xfId="2" applyNumberFormat="1" applyFont="1" applyBorder="1" applyAlignment="1" applyProtection="1">
      <alignment horizontal="center" vertical="center"/>
      <protection hidden="1"/>
    </xf>
    <xf numFmtId="3" fontId="11" fillId="0" borderId="13" xfId="2" applyNumberFormat="1" applyFont="1" applyBorder="1" applyAlignment="1" applyProtection="1">
      <alignment horizontal="center" vertical="center"/>
      <protection hidden="1"/>
    </xf>
    <xf numFmtId="164" fontId="18" fillId="0" borderId="13" xfId="1" applyNumberFormat="1" applyFont="1" applyFill="1" applyBorder="1" applyAlignment="1" applyProtection="1">
      <alignment horizontal="center" vertical="center"/>
      <protection hidden="1"/>
    </xf>
    <xf numFmtId="0" fontId="11" fillId="0" borderId="14" xfId="2" applyFont="1" applyBorder="1" applyAlignment="1" applyProtection="1">
      <alignment horizontal="left" vertical="center"/>
      <protection hidden="1"/>
    </xf>
    <xf numFmtId="3" fontId="7" fillId="0" borderId="14" xfId="2" applyNumberFormat="1" applyFont="1" applyBorder="1" applyAlignment="1" applyProtection="1">
      <alignment horizontal="center" vertical="center"/>
      <protection hidden="1"/>
    </xf>
    <xf numFmtId="3" fontId="11" fillId="0" borderId="14" xfId="2" applyNumberFormat="1" applyFont="1" applyBorder="1" applyAlignment="1" applyProtection="1">
      <alignment horizontal="center" vertical="center"/>
      <protection hidden="1"/>
    </xf>
    <xf numFmtId="164" fontId="18" fillId="0" borderId="14" xfId="1" applyNumberFormat="1" applyFont="1" applyFill="1" applyBorder="1" applyAlignment="1" applyProtection="1">
      <alignment horizontal="center" vertical="center"/>
      <protection hidden="1"/>
    </xf>
    <xf numFmtId="3" fontId="6" fillId="0" borderId="0" xfId="0" applyNumberFormat="1" applyFont="1"/>
    <xf numFmtId="3" fontId="11" fillId="0" borderId="0" xfId="2" applyNumberFormat="1" applyFont="1" applyAlignment="1">
      <alignment horizontal="left" vertical="center"/>
    </xf>
    <xf numFmtId="0" fontId="11" fillId="0" borderId="15" xfId="2" applyFont="1" applyBorder="1" applyAlignment="1" applyProtection="1">
      <alignment horizontal="left" vertical="center"/>
      <protection hidden="1"/>
    </xf>
    <xf numFmtId="3" fontId="7" fillId="0" borderId="15" xfId="2" applyNumberFormat="1" applyFont="1" applyBorder="1" applyAlignment="1" applyProtection="1">
      <alignment horizontal="center" vertical="center"/>
      <protection hidden="1"/>
    </xf>
    <xf numFmtId="3" fontId="11" fillId="0" borderId="15" xfId="2" applyNumberFormat="1" applyFont="1" applyBorder="1" applyAlignment="1" applyProtection="1">
      <alignment horizontal="center" vertical="center"/>
      <protection hidden="1"/>
    </xf>
    <xf numFmtId="164" fontId="18" fillId="0" borderId="15" xfId="1" applyNumberFormat="1" applyFont="1" applyFill="1" applyBorder="1" applyAlignment="1" applyProtection="1">
      <alignment horizontal="center" vertical="center"/>
      <protection hidden="1"/>
    </xf>
    <xf numFmtId="3" fontId="9" fillId="0" borderId="0" xfId="2" applyNumberFormat="1" applyFont="1" applyAlignment="1">
      <alignment horizontal="center" vertical="center"/>
    </xf>
    <xf numFmtId="0" fontId="9" fillId="5" borderId="0" xfId="2" applyFont="1" applyFill="1" applyAlignment="1" applyProtection="1">
      <alignment horizontal="center" vertical="center"/>
      <protection hidden="1"/>
    </xf>
    <xf numFmtId="3" fontId="9" fillId="5" borderId="0" xfId="2" applyNumberFormat="1" applyFont="1" applyFill="1" applyAlignment="1" applyProtection="1">
      <alignment horizontal="center" vertical="center"/>
      <protection hidden="1"/>
    </xf>
    <xf numFmtId="164" fontId="9" fillId="5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16" xfId="0" applyBorder="1"/>
    <xf numFmtId="0" fontId="26" fillId="0" borderId="0" xfId="0" applyFont="1"/>
    <xf numFmtId="0" fontId="26" fillId="0" borderId="0" xfId="0" applyFont="1" applyAlignment="1">
      <alignment horizontal="center"/>
    </xf>
    <xf numFmtId="0" fontId="5" fillId="8" borderId="0" xfId="0" applyFont="1" applyFill="1" applyAlignment="1">
      <alignment vertical="center"/>
    </xf>
    <xf numFmtId="0" fontId="5" fillId="8" borderId="0" xfId="0" applyFont="1" applyFill="1" applyAlignment="1">
      <alignment horizontal="center"/>
    </xf>
    <xf numFmtId="0" fontId="5" fillId="8" borderId="0" xfId="0" applyFont="1" applyFill="1"/>
    <xf numFmtId="0" fontId="8" fillId="0" borderId="0" xfId="0" applyFont="1"/>
    <xf numFmtId="0" fontId="11" fillId="0" borderId="0" xfId="2" applyFont="1" applyAlignment="1" applyProtection="1">
      <alignment horizontal="center" vertical="center"/>
      <protection hidden="1"/>
    </xf>
    <xf numFmtId="0" fontId="9" fillId="0" borderId="0" xfId="2" applyFont="1" applyAlignment="1" applyProtection="1">
      <alignment horizontal="left" vertical="center"/>
      <protection hidden="1"/>
    </xf>
    <xf numFmtId="3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27" fillId="0" borderId="2" xfId="2" applyFont="1" applyBorder="1" applyAlignment="1" applyProtection="1">
      <alignment horizontal="left" vertical="center"/>
      <protection hidden="1"/>
    </xf>
    <xf numFmtId="3" fontId="7" fillId="0" borderId="2" xfId="2" applyNumberFormat="1" applyFont="1" applyBorder="1" applyAlignment="1" applyProtection="1">
      <alignment horizontal="center" vertical="center"/>
      <protection hidden="1"/>
    </xf>
    <xf numFmtId="0" fontId="27" fillId="0" borderId="3" xfId="2" applyFont="1" applyBorder="1" applyAlignment="1" applyProtection="1">
      <alignment horizontal="left" vertical="center"/>
      <protection hidden="1"/>
    </xf>
    <xf numFmtId="0" fontId="27" fillId="0" borderId="17" xfId="2" applyFont="1" applyBorder="1" applyAlignment="1" applyProtection="1">
      <alignment horizontal="left" vertical="center"/>
      <protection hidden="1"/>
    </xf>
    <xf numFmtId="3" fontId="8" fillId="0" borderId="17" xfId="2" applyNumberFormat="1" applyFont="1" applyBorder="1" applyAlignment="1" applyProtection="1">
      <alignment horizontal="center" vertical="center"/>
      <protection hidden="1"/>
    </xf>
    <xf numFmtId="3" fontId="18" fillId="0" borderId="17" xfId="2" applyNumberFormat="1" applyFont="1" applyBorder="1" applyAlignment="1" applyProtection="1">
      <alignment horizontal="center" vertical="center"/>
      <protection hidden="1"/>
    </xf>
    <xf numFmtId="0" fontId="28" fillId="0" borderId="0" xfId="0" applyFont="1" applyAlignment="1">
      <alignment vertical="top"/>
    </xf>
    <xf numFmtId="9" fontId="8" fillId="0" borderId="0" xfId="1" applyFont="1" applyFill="1" applyBorder="1" applyAlignment="1">
      <alignment horizontal="center" vertical="center" wrapText="1"/>
    </xf>
    <xf numFmtId="0" fontId="29" fillId="0" borderId="0" xfId="0" applyFont="1" applyAlignment="1">
      <alignment vertical="top"/>
    </xf>
    <xf numFmtId="165" fontId="8" fillId="0" borderId="3" xfId="2" applyNumberFormat="1" applyFont="1" applyBorder="1" applyAlignment="1" applyProtection="1">
      <alignment horizontal="center" vertical="center"/>
      <protection hidden="1"/>
    </xf>
    <xf numFmtId="165" fontId="18" fillId="0" borderId="3" xfId="2" applyNumberFormat="1" applyFont="1" applyBorder="1" applyAlignment="1" applyProtection="1">
      <alignment horizontal="center" vertical="center"/>
      <protection hidden="1"/>
    </xf>
    <xf numFmtId="0" fontId="11" fillId="0" borderId="17" xfId="2" applyFont="1" applyBorder="1" applyAlignment="1" applyProtection="1">
      <alignment horizontal="left" vertical="center"/>
      <protection hidden="1"/>
    </xf>
    <xf numFmtId="3" fontId="7" fillId="0" borderId="17" xfId="2" applyNumberFormat="1" applyFont="1" applyBorder="1" applyAlignment="1" applyProtection="1">
      <alignment horizontal="center" vertical="center"/>
      <protection hidden="1"/>
    </xf>
    <xf numFmtId="0" fontId="30" fillId="0" borderId="0" xfId="2" applyFont="1" applyAlignment="1" applyProtection="1">
      <alignment vertical="center" wrapText="1"/>
      <protection hidden="1"/>
    </xf>
    <xf numFmtId="164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31" fillId="2" borderId="0" xfId="1" applyNumberFormat="1" applyFont="1" applyFill="1" applyBorder="1" applyAlignment="1" applyProtection="1">
      <alignment horizontal="center" vertical="center"/>
      <protection hidden="1"/>
    </xf>
    <xf numFmtId="3" fontId="11" fillId="0" borderId="17" xfId="2" applyNumberFormat="1" applyFont="1" applyBorder="1" applyAlignment="1" applyProtection="1">
      <alignment horizontal="center" vertical="center"/>
      <protection hidden="1"/>
    </xf>
    <xf numFmtId="10" fontId="18" fillId="6" borderId="0" xfId="1" applyNumberFormat="1" applyFont="1" applyFill="1" applyBorder="1" applyAlignment="1" applyProtection="1">
      <alignment horizontal="center" vertical="center"/>
      <protection hidden="1"/>
    </xf>
    <xf numFmtId="10" fontId="18" fillId="0" borderId="0" xfId="1" applyNumberFormat="1" applyFont="1" applyFill="1" applyBorder="1" applyAlignment="1" applyProtection="1">
      <alignment horizontal="center" vertical="center"/>
      <protection hidden="1"/>
    </xf>
    <xf numFmtId="0" fontId="32" fillId="0" borderId="0" xfId="0" applyFont="1"/>
    <xf numFmtId="164" fontId="31" fillId="0" borderId="0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horizontal="center"/>
    </xf>
    <xf numFmtId="3" fontId="0" fillId="0" borderId="0" xfId="0" applyNumberFormat="1"/>
    <xf numFmtId="3" fontId="7" fillId="0" borderId="3" xfId="2" applyNumberFormat="1" applyFont="1" applyBorder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34" fillId="9" borderId="0" xfId="4" applyFont="1" applyFill="1"/>
    <xf numFmtId="0" fontId="34" fillId="9" borderId="0" xfId="4" applyFont="1" applyFill="1" applyAlignment="1">
      <alignment horizontal="center"/>
    </xf>
    <xf numFmtId="0" fontId="35" fillId="10" borderId="0" xfId="4" applyFont="1" applyFill="1"/>
    <xf numFmtId="0" fontId="34" fillId="2" borderId="0" xfId="4" applyFont="1" applyFill="1" applyAlignment="1">
      <alignment horizontal="center"/>
    </xf>
    <xf numFmtId="0" fontId="35" fillId="11" borderId="0" xfId="4" applyFont="1" applyFill="1"/>
    <xf numFmtId="0" fontId="35" fillId="12" borderId="0" xfId="4" applyFont="1" applyFill="1"/>
    <xf numFmtId="0" fontId="35" fillId="13" borderId="0" xfId="4" applyFont="1" applyFill="1"/>
    <xf numFmtId="0" fontId="11" fillId="0" borderId="18" xfId="2" applyFont="1" applyBorder="1" applyAlignment="1" applyProtection="1">
      <alignment horizontal="left" vertical="center"/>
      <protection hidden="1"/>
    </xf>
    <xf numFmtId="3" fontId="7" fillId="0" borderId="18" xfId="2" applyNumberFormat="1" applyFont="1" applyBorder="1" applyAlignment="1" applyProtection="1">
      <alignment horizontal="center" vertical="center"/>
      <protection hidden="1"/>
    </xf>
    <xf numFmtId="0" fontId="35" fillId="14" borderId="0" xfId="4" applyFont="1" applyFill="1"/>
    <xf numFmtId="0" fontId="9" fillId="5" borderId="0" xfId="2" applyFont="1" applyFill="1" applyAlignment="1" applyProtection="1">
      <alignment horizontal="center" vertical="center"/>
      <protection hidden="1"/>
    </xf>
    <xf numFmtId="0" fontId="35" fillId="15" borderId="0" xfId="4" applyFont="1" applyFill="1"/>
    <xf numFmtId="0" fontId="36" fillId="2" borderId="0" xfId="0" applyFont="1" applyFill="1"/>
    <xf numFmtId="0" fontId="17" fillId="0" borderId="0" xfId="2" applyAlignment="1">
      <alignment vertical="center"/>
    </xf>
    <xf numFmtId="0" fontId="2" fillId="0" borderId="0" xfId="2" applyFont="1" applyAlignment="1">
      <alignment vertical="center"/>
    </xf>
    <xf numFmtId="0" fontId="37" fillId="0" borderId="0" xfId="2" applyFont="1" applyAlignment="1">
      <alignment vertical="center"/>
    </xf>
    <xf numFmtId="0" fontId="38" fillId="4" borderId="0" xfId="2" applyFont="1" applyFill="1" applyAlignment="1">
      <alignment horizontal="center" vertical="center" wrapText="1"/>
    </xf>
    <xf numFmtId="0" fontId="9" fillId="4" borderId="0" xfId="2" applyFont="1" applyFill="1" applyAlignment="1">
      <alignment horizontal="center" vertical="center" wrapText="1"/>
    </xf>
    <xf numFmtId="0" fontId="35" fillId="2" borderId="0" xfId="0" applyFont="1" applyFill="1"/>
    <xf numFmtId="0" fontId="27" fillId="0" borderId="2" xfId="2" applyFont="1" applyBorder="1" applyAlignment="1">
      <alignment horizontal="center" vertical="center" wrapText="1"/>
    </xf>
    <xf numFmtId="3" fontId="27" fillId="0" borderId="2" xfId="2" applyNumberFormat="1" applyFont="1" applyBorder="1" applyAlignment="1">
      <alignment horizontal="center" vertical="center"/>
    </xf>
    <xf numFmtId="3" fontId="0" fillId="2" borderId="0" xfId="0" applyNumberFormat="1" applyFill="1"/>
    <xf numFmtId="0" fontId="24" fillId="0" borderId="2" xfId="2" applyFont="1" applyBorder="1" applyAlignment="1">
      <alignment vertical="center" wrapText="1"/>
    </xf>
    <xf numFmtId="3" fontId="24" fillId="0" borderId="2" xfId="2" applyNumberFormat="1" applyFont="1" applyBorder="1" applyAlignment="1">
      <alignment horizontal="center" vertical="center"/>
    </xf>
    <xf numFmtId="0" fontId="27" fillId="0" borderId="3" xfId="2" applyFont="1" applyBorder="1" applyAlignment="1">
      <alignment horizontal="center" vertical="center" wrapText="1"/>
    </xf>
    <xf numFmtId="0" fontId="24" fillId="0" borderId="3" xfId="2" applyFont="1" applyBorder="1" applyAlignment="1">
      <alignment vertical="center" wrapText="1"/>
    </xf>
    <xf numFmtId="0" fontId="27" fillId="0" borderId="19" xfId="2" applyFont="1" applyBorder="1" applyAlignment="1">
      <alignment horizontal="center" vertical="center" wrapText="1"/>
    </xf>
    <xf numFmtId="3" fontId="27" fillId="0" borderId="19" xfId="2" applyNumberFormat="1" applyFont="1" applyBorder="1" applyAlignment="1">
      <alignment horizontal="center" vertical="center"/>
    </xf>
    <xf numFmtId="0" fontId="24" fillId="0" borderId="19" xfId="2" applyFont="1" applyBorder="1" applyAlignment="1">
      <alignment vertical="center" wrapText="1"/>
    </xf>
    <xf numFmtId="3" fontId="24" fillId="0" borderId="19" xfId="2" applyNumberFormat="1" applyFont="1" applyBorder="1" applyAlignment="1">
      <alignment horizontal="center" vertical="center"/>
    </xf>
    <xf numFmtId="3" fontId="38" fillId="0" borderId="0" xfId="2" applyNumberFormat="1" applyFont="1" applyAlignment="1">
      <alignment horizontal="center" vertical="center"/>
    </xf>
    <xf numFmtId="0" fontId="39" fillId="0" borderId="0" xfId="2" applyFont="1" applyAlignment="1">
      <alignment vertical="center"/>
    </xf>
    <xf numFmtId="0" fontId="38" fillId="0" borderId="0" xfId="2" applyFont="1" applyAlignment="1">
      <alignment vertical="center"/>
    </xf>
    <xf numFmtId="0" fontId="38" fillId="0" borderId="0" xfId="2" applyFont="1" applyAlignment="1">
      <alignment horizontal="center" vertical="center"/>
    </xf>
    <xf numFmtId="0" fontId="5" fillId="8" borderId="20" xfId="0" applyFont="1" applyFill="1" applyBorder="1" applyAlignment="1">
      <alignment vertical="center"/>
    </xf>
    <xf numFmtId="0" fontId="17" fillId="7" borderId="0" xfId="2" applyFill="1" applyAlignment="1">
      <alignment vertical="center"/>
    </xf>
    <xf numFmtId="0" fontId="1" fillId="0" borderId="0" xfId="2" applyFont="1" applyAlignment="1">
      <alignment vertical="center"/>
    </xf>
    <xf numFmtId="0" fontId="37" fillId="0" borderId="0" xfId="2" applyFont="1" applyAlignment="1">
      <alignment vertical="center" wrapText="1"/>
    </xf>
    <xf numFmtId="0" fontId="17" fillId="7" borderId="0" xfId="5" applyFill="1" applyAlignment="1">
      <alignment vertical="center"/>
    </xf>
    <xf numFmtId="0" fontId="0" fillId="0" borderId="0" xfId="0" applyAlignment="1">
      <alignment vertical="center"/>
    </xf>
    <xf numFmtId="0" fontId="40" fillId="7" borderId="0" xfId="5" applyFont="1" applyFill="1" applyAlignment="1">
      <alignment vertical="center"/>
    </xf>
    <xf numFmtId="0" fontId="41" fillId="7" borderId="0" xfId="5" applyFont="1" applyFill="1" applyAlignment="1">
      <alignment vertical="center"/>
    </xf>
    <xf numFmtId="0" fontId="5" fillId="4" borderId="0" xfId="5" applyFont="1" applyFill="1" applyAlignment="1">
      <alignment horizontal="center" vertical="center" wrapText="1"/>
    </xf>
    <xf numFmtId="0" fontId="5" fillId="4" borderId="21" xfId="5" applyFont="1" applyFill="1" applyBorder="1" applyAlignment="1">
      <alignment horizontal="center" vertical="center" wrapText="1"/>
    </xf>
    <xf numFmtId="0" fontId="5" fillId="5" borderId="22" xfId="5" applyFont="1" applyFill="1" applyBorder="1" applyAlignment="1">
      <alignment horizontal="center" vertical="center" wrapText="1"/>
    </xf>
    <xf numFmtId="0" fontId="5" fillId="4" borderId="0" xfId="5" applyFont="1" applyFill="1" applyAlignment="1">
      <alignment horizontal="center" vertical="center" wrapText="1"/>
    </xf>
    <xf numFmtId="0" fontId="17" fillId="2" borderId="0" xfId="6" applyFill="1" applyAlignment="1">
      <alignment vertical="center"/>
    </xf>
    <xf numFmtId="3" fontId="42" fillId="0" borderId="23" xfId="5" applyNumberFormat="1" applyFont="1" applyBorder="1" applyAlignment="1">
      <alignment horizontal="center" vertical="center"/>
    </xf>
    <xf numFmtId="3" fontId="42" fillId="0" borderId="24" xfId="5" applyNumberFormat="1" applyFont="1" applyBorder="1" applyAlignment="1">
      <alignment horizontal="center" vertical="center"/>
    </xf>
    <xf numFmtId="3" fontId="17" fillId="0" borderId="25" xfId="5" applyNumberFormat="1" applyBorder="1" applyAlignment="1">
      <alignment horizontal="center" vertical="center"/>
    </xf>
    <xf numFmtId="164" fontId="20" fillId="0" borderId="25" xfId="1" applyNumberFormat="1" applyFont="1" applyFill="1" applyBorder="1" applyAlignment="1">
      <alignment horizontal="center" vertical="center"/>
    </xf>
    <xf numFmtId="3" fontId="17" fillId="0" borderId="26" xfId="5" applyNumberFormat="1" applyBorder="1" applyAlignment="1">
      <alignment horizontal="center" vertical="center"/>
    </xf>
    <xf numFmtId="3" fontId="42" fillId="0" borderId="27" xfId="5" applyNumberFormat="1" applyFont="1" applyBorder="1" applyAlignment="1">
      <alignment horizontal="center" vertical="center"/>
    </xf>
    <xf numFmtId="3" fontId="42" fillId="0" borderId="28" xfId="5" applyNumberFormat="1" applyFont="1" applyBorder="1" applyAlignment="1">
      <alignment horizontal="center" vertical="center"/>
    </xf>
    <xf numFmtId="0" fontId="38" fillId="5" borderId="12" xfId="2" applyFont="1" applyFill="1" applyBorder="1" applyAlignment="1">
      <alignment horizontal="center" vertical="center"/>
    </xf>
    <xf numFmtId="3" fontId="38" fillId="5" borderId="12" xfId="2" applyNumberFormat="1" applyFont="1" applyFill="1" applyBorder="1" applyAlignment="1">
      <alignment horizontal="center" vertical="center"/>
    </xf>
    <xf numFmtId="164" fontId="38" fillId="5" borderId="12" xfId="1" applyNumberFormat="1" applyFont="1" applyFill="1" applyBorder="1" applyAlignment="1">
      <alignment horizontal="center" vertical="center"/>
    </xf>
  </cellXfs>
  <cellStyles count="7">
    <cellStyle name="Normal" xfId="0" builtinId="0"/>
    <cellStyle name="Normal 2 2 2" xfId="2" xr:uid="{9886E936-1BF7-44F0-97E7-CE5141232947}"/>
    <cellStyle name="Normal 2 2 2 2" xfId="4" xr:uid="{5A2ECA62-218B-4409-8EFD-B96AB94A4465}"/>
    <cellStyle name="Normal 2 2 3" xfId="3" xr:uid="{DCAAA0BC-9700-4450-B2E4-44885C2A4E44}"/>
    <cellStyle name="Normal 2 3" xfId="5" xr:uid="{EE37D90B-A778-4BAC-9549-D367FD7E775C}"/>
    <cellStyle name="Normal 3 2" xfId="6" xr:uid="{A03F946F-D90E-41EA-8871-C5C3344A079A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Gráfico N° 2: 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consultate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3487570151292066"/>
          <c:y val="5.64002917845812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969570876811131E-2"/>
          <c:y val="0.27013625378347084"/>
          <c:w val="0.94099246740498899"/>
          <c:h val="0.502226232137649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100'!$D$35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100'!$B$36:$B$47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'Linea 100'!$D$36:$D$47</c:f>
              <c:numCache>
                <c:formatCode>#,##0</c:formatCode>
                <c:ptCount val="10"/>
                <c:pt idx="0">
                  <c:v>10878</c:v>
                </c:pt>
                <c:pt idx="1">
                  <c:v>10060</c:v>
                </c:pt>
                <c:pt idx="2">
                  <c:v>11538</c:v>
                </c:pt>
                <c:pt idx="3">
                  <c:v>10411</c:v>
                </c:pt>
                <c:pt idx="4">
                  <c:v>10419</c:v>
                </c:pt>
                <c:pt idx="5">
                  <c:v>11269</c:v>
                </c:pt>
                <c:pt idx="6">
                  <c:v>10838</c:v>
                </c:pt>
                <c:pt idx="7">
                  <c:v>11269</c:v>
                </c:pt>
                <c:pt idx="8">
                  <c:v>11564</c:v>
                </c:pt>
                <c:pt idx="9">
                  <c:v>11356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3F-447F-9396-D0C8D8816F3C}"/>
            </c:ext>
          </c:extLst>
        </c:ser>
        <c:ser>
          <c:idx val="1"/>
          <c:order val="1"/>
          <c:tx>
            <c:strRef>
              <c:f>'Linea 100'!$E$35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100'!$B$36:$B$47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'Linea 100'!$E$36:$E$47</c:f>
              <c:numCache>
                <c:formatCode>#,##0</c:formatCode>
                <c:ptCount val="10"/>
                <c:pt idx="0">
                  <c:v>2417</c:v>
                </c:pt>
                <c:pt idx="1">
                  <c:v>2374</c:v>
                </c:pt>
                <c:pt idx="2">
                  <c:v>2743</c:v>
                </c:pt>
                <c:pt idx="3">
                  <c:v>2533</c:v>
                </c:pt>
                <c:pt idx="4">
                  <c:v>2541</c:v>
                </c:pt>
                <c:pt idx="5">
                  <c:v>2605</c:v>
                </c:pt>
                <c:pt idx="6">
                  <c:v>2370</c:v>
                </c:pt>
                <c:pt idx="7">
                  <c:v>2378</c:v>
                </c:pt>
                <c:pt idx="8">
                  <c:v>2492</c:v>
                </c:pt>
                <c:pt idx="9">
                  <c:v>2905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33F-447F-9396-D0C8D8816F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91479760"/>
        <c:axId val="204381272"/>
        <c:extLst>
          <c:ext xmlns:c15="http://schemas.microsoft.com/office/drawing/2012/chart" uri="{02D57815-91ED-43cb-92C2-25804820EDAC}">
            <c15:filteredBarSeries>
              <c15:ser>
                <c:idx val="2"/>
                <c:order val="2"/>
                <c:tx>
                  <c:str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:tx>
                <c:spPr>
                  <a:solidFill>
                    <a:srgbClr val="FF818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'Linea 100'!$B$36:$B$47</c15:sqref>
                        </c15:formulaRef>
                      </c:ext>
                    </c:extLst>
                    <c:strCache>
                      <c:ptCount val="10"/>
                      <c:pt idx="0">
                        <c:v>Enero</c:v>
                      </c:pt>
                      <c:pt idx="1">
                        <c:v>Febrero</c:v>
                      </c:pt>
                      <c:pt idx="2">
                        <c:v>Marzo</c:v>
                      </c:pt>
                      <c:pt idx="3">
                        <c:v>Abril</c:v>
                      </c:pt>
                      <c:pt idx="4">
                        <c:v>Mayo</c:v>
                      </c:pt>
                      <c:pt idx="5">
                        <c:v>Junio</c:v>
                      </c:pt>
                      <c:pt idx="6">
                        <c:v>Julio</c:v>
                      </c:pt>
                      <c:pt idx="7">
                        <c:v>Agosto</c:v>
                      </c:pt>
                      <c:pt idx="8">
                        <c:v>Septiembre</c:v>
                      </c:pt>
                      <c:pt idx="9">
                        <c:v>Octubre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'Linea 100'!#REF!</c15:sqref>
                        </c15:formulaRef>
                      </c:ext>
                    </c:extLst>
                    <c:numCache>
                      <c:formatCode>General</c:formatCode>
                      <c:ptCount val="1"/>
                      <c:pt idx="0">
                        <c:v>1</c:v>
                      </c:pt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2-E33F-447F-9396-D0C8D8816F3C}"/>
                  </c:ext>
                </c:extLst>
              </c15:ser>
            </c15:filteredBarSeries>
          </c:ext>
        </c:extLst>
      </c:barChart>
      <c:catAx>
        <c:axId val="491479760"/>
        <c:scaling>
          <c:orientation val="minMax"/>
        </c:scaling>
        <c:delete val="0"/>
        <c:axPos val="b"/>
        <c:numFmt formatCode="General" sourceLinked="1"/>
        <c:majorTickMark val="none"/>
        <c:minorTickMark val="in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1272"/>
        <c:crosses val="autoZero"/>
        <c:auto val="1"/>
        <c:lblAlgn val="ctr"/>
        <c:lblOffset val="100"/>
        <c:noMultiLvlLbl val="0"/>
      </c:catAx>
      <c:valAx>
        <c:axId val="204381272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491479760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3: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consultante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6230303030303031"/>
          <c:y val="2.43531085688425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D314-4F98-BAFD-1135340580C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D314-4F98-BAFD-1135340580C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D314-4F98-BAFD-1135340580C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D314-4F98-BAFD-1135340580CA}"/>
              </c:ext>
            </c:extLst>
          </c:dPt>
          <c:dLbls>
            <c:dLbl>
              <c:idx val="2"/>
              <c:layout>
                <c:manualLayout>
                  <c:x val="-1.6359918200408999E-2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314-4F98-BAFD-1135340580C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100'!$M$56:$P$56</c:f>
              <c:strCache>
                <c:ptCount val="4"/>
                <c:pt idx="0">
                  <c:v>Ninos, niñas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100'!$M$57:$P$57</c:f>
              <c:numCache>
                <c:formatCode>#,##0</c:formatCode>
                <c:ptCount val="4"/>
                <c:pt idx="0">
                  <c:v>2540</c:v>
                </c:pt>
                <c:pt idx="1">
                  <c:v>83466</c:v>
                </c:pt>
                <c:pt idx="2">
                  <c:v>7173</c:v>
                </c:pt>
                <c:pt idx="3">
                  <c:v>41781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314-4F98-BAFD-1135340580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2056"/>
        <c:axId val="204382448"/>
      </c:barChart>
      <c:catAx>
        <c:axId val="20438205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2448"/>
        <c:crosses val="autoZero"/>
        <c:auto val="1"/>
        <c:lblAlgn val="ctr"/>
        <c:lblOffset val="100"/>
        <c:noMultiLvlLbl val="0"/>
      </c:catAx>
      <c:valAx>
        <c:axId val="20438244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20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5: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atendidas por sexo de la persona afectada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8907624885285645"/>
          <c:y val="4.025828405283999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8471345545747583E-2"/>
          <c:y val="0.18951638250309499"/>
          <c:w val="0.94368298768597902"/>
          <c:h val="0.57480197559443691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100'!$D$91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100'!$B$92:$B$103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'Linea 100'!$D$92:$D$103</c:f>
              <c:numCache>
                <c:formatCode>#,##0</c:formatCode>
                <c:ptCount val="10"/>
                <c:pt idx="0">
                  <c:v>9387</c:v>
                </c:pt>
                <c:pt idx="1">
                  <c:v>8843</c:v>
                </c:pt>
                <c:pt idx="2">
                  <c:v>10207</c:v>
                </c:pt>
                <c:pt idx="3">
                  <c:v>9080</c:v>
                </c:pt>
                <c:pt idx="4">
                  <c:v>9196</c:v>
                </c:pt>
                <c:pt idx="5">
                  <c:v>9603</c:v>
                </c:pt>
                <c:pt idx="6">
                  <c:v>9172</c:v>
                </c:pt>
                <c:pt idx="7">
                  <c:v>9588</c:v>
                </c:pt>
                <c:pt idx="8">
                  <c:v>9757</c:v>
                </c:pt>
                <c:pt idx="9">
                  <c:v>9903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63-4E46-8CCB-511089E3454F}"/>
            </c:ext>
          </c:extLst>
        </c:ser>
        <c:ser>
          <c:idx val="1"/>
          <c:order val="1"/>
          <c:tx>
            <c:strRef>
              <c:f>'Linea 100'!$E$91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100'!$B$92:$B$103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'Linea 100'!$E$92:$E$103</c:f>
              <c:numCache>
                <c:formatCode>#,##0</c:formatCode>
                <c:ptCount val="10"/>
                <c:pt idx="0">
                  <c:v>3908</c:v>
                </c:pt>
                <c:pt idx="1">
                  <c:v>3591</c:v>
                </c:pt>
                <c:pt idx="2">
                  <c:v>4074</c:v>
                </c:pt>
                <c:pt idx="3">
                  <c:v>3864</c:v>
                </c:pt>
                <c:pt idx="4">
                  <c:v>3764</c:v>
                </c:pt>
                <c:pt idx="5">
                  <c:v>4271</c:v>
                </c:pt>
                <c:pt idx="6">
                  <c:v>4036</c:v>
                </c:pt>
                <c:pt idx="7">
                  <c:v>4059</c:v>
                </c:pt>
                <c:pt idx="8">
                  <c:v>4299</c:v>
                </c:pt>
                <c:pt idx="9">
                  <c:v>4358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63-4E46-8CCB-511089E34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204383232"/>
        <c:axId val="204383624"/>
      </c:barChart>
      <c:catAx>
        <c:axId val="204383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04383624"/>
        <c:crosses val="autoZero"/>
        <c:auto val="1"/>
        <c:lblAlgn val="ctr"/>
        <c:lblOffset val="100"/>
        <c:tickLblSkip val="1"/>
        <c:noMultiLvlLbl val="0"/>
      </c:catAx>
      <c:valAx>
        <c:axId val="204383624"/>
        <c:scaling>
          <c:orientation val="minMax"/>
          <c:min val="1000"/>
        </c:scaling>
        <c:delete val="1"/>
        <c:axPos val="l"/>
        <c:numFmt formatCode="#,##0" sourceLinked="1"/>
        <c:majorTickMark val="none"/>
        <c:minorTickMark val="none"/>
        <c:tickLblPos val="nextTo"/>
        <c:crossAx val="204383232"/>
        <c:crosses val="autoZero"/>
        <c:crossBetween val="between"/>
        <c:majorUnit val="100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6: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Grupos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persona </a:t>
            </a:r>
            <a:r>
              <a:rPr lang="es-PE" sz="1000" b="1" i="0" u="none" strike="noStrike" baseline="0">
                <a:effectLst/>
              </a:rPr>
              <a:t>afectada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1BE5-495D-9972-842F8C222753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1BE5-495D-9972-842F8C222753}"/>
              </c:ext>
            </c:extLst>
          </c:dPt>
          <c:dPt>
            <c:idx val="2"/>
            <c:invertIfNegative val="0"/>
            <c:bubble3D val="0"/>
            <c:spPr>
              <a:solidFill>
                <a:srgbClr val="00B05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5-1BE5-495D-9972-842F8C222753}"/>
              </c:ext>
            </c:extLst>
          </c:dPt>
          <c:dPt>
            <c:idx val="3"/>
            <c:invertIfNegative val="0"/>
            <c:bubble3D val="0"/>
            <c:spPr>
              <a:solidFill>
                <a:srgbClr val="FF8989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7-1BE5-495D-9972-842F8C22275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100'!$M$110:$P$110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100'!$M$111:$P$111</c:f>
              <c:numCache>
                <c:formatCode>#,##0</c:formatCode>
                <c:ptCount val="4"/>
                <c:pt idx="0">
                  <c:v>56404</c:v>
                </c:pt>
                <c:pt idx="1">
                  <c:v>57022</c:v>
                </c:pt>
                <c:pt idx="2">
                  <c:v>11134</c:v>
                </c:pt>
                <c:pt idx="3">
                  <c:v>10400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BE5-495D-9972-842F8C2227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204384408"/>
        <c:axId val="204384800"/>
      </c:barChart>
      <c:catAx>
        <c:axId val="204384408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204384800"/>
        <c:crosses val="autoZero"/>
        <c:auto val="1"/>
        <c:lblAlgn val="ctr"/>
        <c:lblOffset val="100"/>
        <c:noMultiLvlLbl val="0"/>
      </c:catAx>
      <c:valAx>
        <c:axId val="20438480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204384408"/>
        <c:crosses val="autoZero"/>
        <c:crossBetween val="between"/>
      </c:valAx>
      <c:spPr>
        <a:noFill/>
        <a:ln w="25400"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7: 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situaciones de violencia atendidas por sexo de la presunta persona agresora según mes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1249077081584587"/>
          <c:y val="4.17435704196039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480685387990689E-2"/>
          <c:y val="1.6303766282903077E-2"/>
          <c:w val="0.95892819367728288"/>
          <c:h val="0.80888273123332233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'Linea 100'!$D$91</c:f>
              <c:strCache>
                <c:ptCount val="1"/>
                <c:pt idx="0">
                  <c:v>Mujer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12700"/>
            </a:sp3d>
          </c:spPr>
          <c:invertIfNegative val="0"/>
          <c:dLbls>
            <c:dLbl>
              <c:idx val="0"/>
              <c:layout>
                <c:manualLayout>
                  <c:x val="0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9FC-43FA-B35D-8E3D626EAC2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100'!$B$170:$B$181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'Linea 100'!$D$170:$D$181</c:f>
              <c:numCache>
                <c:formatCode>#,##0</c:formatCode>
                <c:ptCount val="10"/>
                <c:pt idx="0">
                  <c:v>1982</c:v>
                </c:pt>
                <c:pt idx="1">
                  <c:v>1758</c:v>
                </c:pt>
                <c:pt idx="2">
                  <c:v>2085</c:v>
                </c:pt>
                <c:pt idx="3">
                  <c:v>1995</c:v>
                </c:pt>
                <c:pt idx="4">
                  <c:v>1498</c:v>
                </c:pt>
                <c:pt idx="5">
                  <c:v>2055</c:v>
                </c:pt>
                <c:pt idx="6">
                  <c:v>2026</c:v>
                </c:pt>
                <c:pt idx="7">
                  <c:v>2017</c:v>
                </c:pt>
                <c:pt idx="8">
                  <c:v>2574</c:v>
                </c:pt>
                <c:pt idx="9">
                  <c:v>2068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FC-43FA-B35D-8E3D626EAC21}"/>
            </c:ext>
          </c:extLst>
        </c:ser>
        <c:ser>
          <c:idx val="1"/>
          <c:order val="1"/>
          <c:tx>
            <c:strRef>
              <c:f>'Linea 100'!$E$169</c:f>
              <c:strCache>
                <c:ptCount val="1"/>
                <c:pt idx="0">
                  <c:v>Hombre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100'!$B$170:$B$181</c:f>
              <c:strCache>
                <c:ptCount val="10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</c:strCache>
            </c:strRef>
          </c:cat>
          <c:val>
            <c:numRef>
              <c:f>'Linea 100'!$E$170:$E$181</c:f>
              <c:numCache>
                <c:formatCode>#,##0</c:formatCode>
                <c:ptCount val="10"/>
                <c:pt idx="0">
                  <c:v>5550</c:v>
                </c:pt>
                <c:pt idx="1">
                  <c:v>4910</c:v>
                </c:pt>
                <c:pt idx="2">
                  <c:v>5561</c:v>
                </c:pt>
                <c:pt idx="3">
                  <c:v>4953</c:v>
                </c:pt>
                <c:pt idx="4">
                  <c:v>5477</c:v>
                </c:pt>
                <c:pt idx="5">
                  <c:v>5344</c:v>
                </c:pt>
                <c:pt idx="6">
                  <c:v>5008</c:v>
                </c:pt>
                <c:pt idx="7">
                  <c:v>5419</c:v>
                </c:pt>
                <c:pt idx="8">
                  <c:v>6871</c:v>
                </c:pt>
                <c:pt idx="9">
                  <c:v>7165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9FC-43FA-B35D-8E3D626EAC21}"/>
            </c:ext>
          </c:extLst>
        </c:ser>
        <c:ser>
          <c:idx val="2"/>
          <c:order val="2"/>
          <c:tx>
            <c:strRef>
              <c:f>'Linea 100'!$F$169</c:f>
              <c:strCache>
                <c:ptCount val="1"/>
                <c:pt idx="0">
                  <c:v>Sin información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'Linea 100'!$F$170:$F$181</c:f>
              <c:numCache>
                <c:formatCode>#,##0</c:formatCode>
                <c:ptCount val="10"/>
                <c:pt idx="0">
                  <c:v>1881</c:v>
                </c:pt>
                <c:pt idx="1">
                  <c:v>2342</c:v>
                </c:pt>
                <c:pt idx="2">
                  <c:v>2599</c:v>
                </c:pt>
                <c:pt idx="3">
                  <c:v>2511</c:v>
                </c:pt>
                <c:pt idx="4">
                  <c:v>2476</c:v>
                </c:pt>
                <c:pt idx="5">
                  <c:v>2908</c:v>
                </c:pt>
                <c:pt idx="6">
                  <c:v>2598</c:v>
                </c:pt>
                <c:pt idx="7">
                  <c:v>2564</c:v>
                </c:pt>
                <c:pt idx="8">
                  <c:v>825</c:v>
                </c:pt>
                <c:pt idx="9">
                  <c:v>1095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FC-43FA-B35D-8E3D626EAC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9383536"/>
        <c:axId val="349383928"/>
      </c:barChart>
      <c:catAx>
        <c:axId val="34938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9383928"/>
        <c:crosses val="autoZero"/>
        <c:auto val="1"/>
        <c:lblAlgn val="ctr"/>
        <c:lblOffset val="100"/>
        <c:tickMarkSkip val="10"/>
        <c:noMultiLvlLbl val="0"/>
      </c:catAx>
      <c:valAx>
        <c:axId val="349383928"/>
        <c:scaling>
          <c:orientation val="minMax"/>
          <c:max val="15000"/>
          <c:min val="0"/>
        </c:scaling>
        <c:delete val="1"/>
        <c:axPos val="l"/>
        <c:numFmt formatCode="#,##0" sourceLinked="1"/>
        <c:majorTickMark val="out"/>
        <c:minorTickMark val="none"/>
        <c:tickLblPos val="nextTo"/>
        <c:crossAx val="349383536"/>
        <c:crossesAt val="9"/>
        <c:crossBetween val="between"/>
        <c:majorUnit val="3000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29787526665129044"/>
          <c:y val="0.93620455315662776"/>
          <c:w val="0.42955488126607017"/>
          <c:h val="6.379544684337226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8: </a:t>
            </a:r>
            <a:r>
              <a:rPr lang="es-ES" sz="1000" b="1" i="0" u="none" strike="noStrike" kern="1200" spc="0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de situaciones de violencia atendidas por g</a:t>
            </a:r>
            <a:r>
              <a:rPr lang="es-ES" sz="1000" b="1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rupo</a:t>
            </a:r>
            <a:r>
              <a:rPr lang="es-ES" sz="1000" b="1" baseline="0">
                <a:solidFill>
                  <a:schemeClr val="tx1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de edad de la presunta persona agresora</a:t>
            </a:r>
            <a:endParaRPr lang="es-ES" sz="1000" b="1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 w="9525"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272E-48C6-8235-107F80DB1AD9}"/>
              </c:ext>
            </c:extLst>
          </c:dPt>
          <c:dPt>
            <c:idx val="3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272E-48C6-8235-107F80DB1AD9}"/>
              </c:ext>
            </c:extLst>
          </c:dPt>
          <c:dLbls>
            <c:dLbl>
              <c:idx val="1"/>
              <c:layout>
                <c:manualLayout>
                  <c:x val="-1.4859672986868319E-16"/>
                  <c:y val="3.1548199496932412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72E-48C6-8235-107F80DB1AD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100'!$M$186:$P$186</c:f>
              <c:strCache>
                <c:ptCount val="4"/>
                <c:pt idx="0">
                  <c:v>Niñas, niños y adolescentes</c:v>
                </c:pt>
                <c:pt idx="1">
                  <c:v>Adultos</c:v>
                </c:pt>
                <c:pt idx="2">
                  <c:v>Adultos mayores</c:v>
                </c:pt>
                <c:pt idx="3">
                  <c:v>Sin información</c:v>
                </c:pt>
              </c:strCache>
            </c:strRef>
          </c:cat>
          <c:val>
            <c:numRef>
              <c:f>'Linea 100'!$M$187:$P$187</c:f>
              <c:numCache>
                <c:formatCode>#,##0</c:formatCode>
                <c:ptCount val="4"/>
                <c:pt idx="0">
                  <c:v>1012</c:v>
                </c:pt>
                <c:pt idx="1">
                  <c:v>59594</c:v>
                </c:pt>
                <c:pt idx="2">
                  <c:v>4247</c:v>
                </c:pt>
                <c:pt idx="3">
                  <c:v>33262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72E-48C6-8235-107F80DB1A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49384712"/>
        <c:axId val="349385104"/>
      </c:barChart>
      <c:catAx>
        <c:axId val="34938471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E"/>
          </a:p>
        </c:txPr>
        <c:crossAx val="349385104"/>
        <c:crosses val="autoZero"/>
        <c:auto val="1"/>
        <c:lblAlgn val="ctr"/>
        <c:lblOffset val="100"/>
        <c:noMultiLvlLbl val="0"/>
      </c:catAx>
      <c:valAx>
        <c:axId val="349385104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9384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s-ES" sz="1000" b="1" i="0" u="none" strike="noStrike" baseline="0">
                <a:effectLst/>
              </a:rPr>
              <a:t>Gráfico N° 1: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Consultas telefónicas según tipo de llamada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7960192851277193E-2"/>
          <c:y val="0.20665703765233887"/>
          <c:w val="0.94407961429744558"/>
          <c:h val="0.67395248308723554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1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1-C7CA-488C-A01B-3DE392CBFE8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C7CA-488C-A01B-3DE392CBFE8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100'!$L$22:$N$22</c:f>
              <c:strCache>
                <c:ptCount val="3"/>
                <c:pt idx="0">
                  <c:v>Recibidas</c:v>
                </c:pt>
                <c:pt idx="1">
                  <c:v>Atendidas</c:v>
                </c:pt>
                <c:pt idx="2">
                  <c:v>Abandonadas</c:v>
                </c:pt>
              </c:strCache>
            </c:strRef>
          </c:cat>
          <c:val>
            <c:numRef>
              <c:f>('Linea 100'!$C$22,'Linea 100'!$F$22:$G$22)</c:f>
              <c:numCache>
                <c:formatCode>#,##0</c:formatCode>
                <c:ptCount val="3"/>
                <c:pt idx="0">
                  <c:v>296925</c:v>
                </c:pt>
                <c:pt idx="1">
                  <c:v>208624</c:v>
                </c:pt>
                <c:pt idx="2">
                  <c:v>88301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7CA-488C-A01B-3DE392CBFE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356113791"/>
        <c:axId val="1356115039"/>
      </c:barChart>
      <c:catAx>
        <c:axId val="13561137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356115039"/>
        <c:crosses val="autoZero"/>
        <c:auto val="1"/>
        <c:lblAlgn val="ctr"/>
        <c:lblOffset val="100"/>
        <c:noMultiLvlLbl val="0"/>
      </c:catAx>
      <c:valAx>
        <c:axId val="1356115039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13561137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200" b="1">
                <a:solidFill>
                  <a:sysClr val="windowText" lastClr="000000"/>
                </a:solidFill>
              </a:rPr>
              <a:t>Gráfico N° 4: Relación de la persona consultante con la persona afectada</a:t>
            </a:r>
          </a:p>
        </c:rich>
      </c:tx>
      <c:layout>
        <c:manualLayout>
          <c:xMode val="edge"/>
          <c:yMode val="edge"/>
          <c:x val="0.1452423679006749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4851814285246867"/>
          <c:y val="0.23251042112631712"/>
          <c:w val="0.34560146091246813"/>
          <c:h val="0.78710665690878379"/>
        </c:manualLayout>
      </c:layout>
      <c:doughnut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DD1-480E-8404-ED786D8F1FA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DD1-480E-8404-ED786D8F1FA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DD1-480E-8404-ED786D8F1FA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DD1-480E-8404-ED786D8F1FA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DD1-480E-8404-ED786D8F1FA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B-EDD1-480E-8404-ED786D8F1FAE}"/>
              </c:ext>
            </c:extLst>
          </c:dPt>
          <c:dLbls>
            <c:dLbl>
              <c:idx val="0"/>
              <c:layout>
                <c:manualLayout>
                  <c:x val="0"/>
                  <c:y val="-2.7384747946036091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DD1-480E-8404-ED786D8F1FAE}"/>
                </c:ext>
              </c:extLst>
            </c:dLbl>
            <c:dLbl>
              <c:idx val="5"/>
              <c:layout>
                <c:manualLayout>
                  <c:x val="-4.4087669830955057E-17"/>
                  <c:y val="-0.18073933644383819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EDD1-480E-8404-ED786D8F1FAE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'Linea 100'!$B$78:$B$83</c:f>
              <c:strCache>
                <c:ptCount val="6"/>
                <c:pt idx="0">
                  <c:v>Él / Ella misma</c:v>
                </c:pt>
                <c:pt idx="1">
                  <c:v>Anónimo</c:v>
                </c:pt>
                <c:pt idx="2">
                  <c:v>Madre/padre</c:v>
                </c:pt>
                <c:pt idx="3">
                  <c:v>Otro familiar</c:v>
                </c:pt>
                <c:pt idx="4">
                  <c:v>Otra persona</c:v>
                </c:pt>
                <c:pt idx="5">
                  <c:v>Seudónimo</c:v>
                </c:pt>
              </c:strCache>
            </c:strRef>
          </c:cat>
          <c:val>
            <c:numRef>
              <c:f>'Linea 100'!$D$78:$D$83</c:f>
              <c:numCache>
                <c:formatCode>#,##0</c:formatCode>
                <c:ptCount val="6"/>
                <c:pt idx="0">
                  <c:v>52861</c:v>
                </c:pt>
                <c:pt idx="1">
                  <c:v>28514</c:v>
                </c:pt>
                <c:pt idx="2">
                  <c:v>23890</c:v>
                </c:pt>
                <c:pt idx="3">
                  <c:v>15603</c:v>
                </c:pt>
                <c:pt idx="4">
                  <c:v>13860</c:v>
                </c:pt>
                <c:pt idx="5">
                  <c:v>232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DD1-480E-8404-ED786D8F1F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0115012394238074"/>
          <c:y val="0.28749241528733072"/>
          <c:w val="0.29884987605761926"/>
          <c:h val="0.664084018994233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000" b="1" i="0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Gráfico N° 9: </a:t>
            </a:r>
            <a:r>
              <a:rPr lang="es-PE" sz="1000" b="1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Ranking de consultas telefónicas según</a:t>
            </a:r>
            <a:r>
              <a:rPr lang="es-PE" sz="1000" b="1" baseline="0">
                <a:solidFill>
                  <a:sysClr val="windowText" lastClr="000000"/>
                </a:solidFill>
                <a:latin typeface="Arial" panose="020B0604020202020204" pitchFamily="34" charset="0"/>
                <a:cs typeface="Arial" panose="020B0604020202020204" pitchFamily="34" charset="0"/>
              </a:rPr>
              <a:t> acciones realizadas. 2025*</a:t>
            </a:r>
            <a:endParaRPr lang="es-PE" sz="10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F256-403F-8300-513F06AE6769}"/>
              </c:ext>
            </c:extLst>
          </c:dPt>
          <c:dPt>
            <c:idx val="13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F256-403F-8300-513F06AE6769}"/>
              </c:ext>
            </c:extLst>
          </c:dPt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100'!$H$240:$H$258</c:f>
              <c:strCache>
                <c:ptCount val="19"/>
                <c:pt idx="0">
                  <c:v>Coordinación telefónica con: Fiscalía/Poder Judicial/Juzgado de Paz</c:v>
                </c:pt>
                <c:pt idx="1">
                  <c:v>Coordinación telefónica con servicios de salud: SAMU/Establecimiento de salud/Hospital</c:v>
                </c:pt>
                <c:pt idx="2">
                  <c:v>Coordinación telefónica con el familiar referido por la persona afectada</c:v>
                </c:pt>
                <c:pt idx="3">
                  <c:v>Seguimiento del plan de seguridad</c:v>
                </c:pt>
                <c:pt idx="4">
                  <c:v>Coordinación telefónica con servicios del MIMP: DIRECCION DE PERSONAS ADULTAS MAYORES/UPE</c:v>
                </c:pt>
                <c:pt idx="5">
                  <c:v>Intervención en crisis</c:v>
                </c:pt>
                <c:pt idx="6">
                  <c:v>Otro</c:v>
                </c:pt>
                <c:pt idx="7">
                  <c:v>Confirmación de auxilio policial u otra autoridad competente</c:v>
                </c:pt>
                <c:pt idx="8">
                  <c:v>Seguimiento</c:v>
                </c:pt>
                <c:pt idx="9">
                  <c:v>Coordinación telefónica de urgencia</c:v>
                </c:pt>
                <c:pt idx="10">
                  <c:v>Coordinación telefónica con: 105/PNP/Comisaria</c:v>
                </c:pt>
                <c:pt idx="11">
                  <c:v>Elaboración del plan de seguridad</c:v>
                </c:pt>
                <c:pt idx="12">
                  <c:v>Atención llamada de retorno</c:v>
                </c:pt>
                <c:pt idx="13">
                  <c:v>Contención emocional</c:v>
                </c:pt>
                <c:pt idx="14">
                  <c:v>Coordinación telefónica con servicios del Programa Nacional AURORA: CEM/SAU/ER</c:v>
                </c:pt>
                <c:pt idx="15">
                  <c:v>Referencia</c:v>
                </c:pt>
                <c:pt idx="16">
                  <c:v>Consejería</c:v>
                </c:pt>
                <c:pt idx="17">
                  <c:v>Derivación administrativa</c:v>
                </c:pt>
                <c:pt idx="18">
                  <c:v>Orientación e información</c:v>
                </c:pt>
              </c:strCache>
            </c:strRef>
          </c:cat>
          <c:val>
            <c:numRef>
              <c:f>'Linea 100'!$J$240:$J$258</c:f>
              <c:numCache>
                <c:formatCode>#,##0</c:formatCode>
                <c:ptCount val="19"/>
                <c:pt idx="0">
                  <c:v>21</c:v>
                </c:pt>
                <c:pt idx="1">
                  <c:v>83</c:v>
                </c:pt>
                <c:pt idx="2">
                  <c:v>224</c:v>
                </c:pt>
                <c:pt idx="3">
                  <c:v>1046</c:v>
                </c:pt>
                <c:pt idx="4">
                  <c:v>1225</c:v>
                </c:pt>
                <c:pt idx="5">
                  <c:v>1475</c:v>
                </c:pt>
                <c:pt idx="6">
                  <c:v>3108</c:v>
                </c:pt>
                <c:pt idx="7">
                  <c:v>3883</c:v>
                </c:pt>
                <c:pt idx="8">
                  <c:v>6013</c:v>
                </c:pt>
                <c:pt idx="9">
                  <c:v>14627</c:v>
                </c:pt>
                <c:pt idx="10">
                  <c:v>17768</c:v>
                </c:pt>
                <c:pt idx="11">
                  <c:v>23599</c:v>
                </c:pt>
                <c:pt idx="12">
                  <c:v>25265</c:v>
                </c:pt>
                <c:pt idx="13">
                  <c:v>36205</c:v>
                </c:pt>
                <c:pt idx="14">
                  <c:v>43224</c:v>
                </c:pt>
                <c:pt idx="15">
                  <c:v>59958</c:v>
                </c:pt>
                <c:pt idx="16">
                  <c:v>68628</c:v>
                </c:pt>
                <c:pt idx="17">
                  <c:v>74909</c:v>
                </c:pt>
                <c:pt idx="18">
                  <c:v>132806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256-403F-8300-513F06AE67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892575712"/>
        <c:axId val="892577632"/>
      </c:barChart>
      <c:catAx>
        <c:axId val="8925757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7632"/>
        <c:crosses val="autoZero"/>
        <c:auto val="1"/>
        <c:lblAlgn val="ctr"/>
        <c:lblOffset val="100"/>
        <c:noMultiLvlLbl val="0"/>
      </c:catAx>
      <c:valAx>
        <c:axId val="892577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892575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13" Type="http://schemas.openxmlformats.org/officeDocument/2006/relationships/image" Target="../media/image4.emf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12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11" Type="http://schemas.openxmlformats.org/officeDocument/2006/relationships/chart" Target="../charts/chart9.xml"/><Relationship Id="rId5" Type="http://schemas.openxmlformats.org/officeDocument/2006/relationships/chart" Target="../charts/chart3.xml"/><Relationship Id="rId10" Type="http://schemas.openxmlformats.org/officeDocument/2006/relationships/chart" Target="../charts/chart8.xml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1047750</xdr:colOff>
      <xdr:row>145</xdr:row>
      <xdr:rowOff>12888</xdr:rowOff>
    </xdr:from>
    <xdr:to>
      <xdr:col>12</xdr:col>
      <xdr:colOff>19050</xdr:colOff>
      <xdr:row>146</xdr:row>
      <xdr:rowOff>101975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CB05DD3B-60E5-4B61-AE3B-E568A70D98D2}"/>
            </a:ext>
          </a:extLst>
        </xdr:cNvPr>
        <xdr:cNvSpPr/>
      </xdr:nvSpPr>
      <xdr:spPr>
        <a:xfrm>
          <a:off x="1053465" y="29477523"/>
          <a:ext cx="8315325" cy="25291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otras consultas*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584198</xdr:colOff>
      <xdr:row>31</xdr:row>
      <xdr:rowOff>9741</xdr:rowOff>
    </xdr:from>
    <xdr:to>
      <xdr:col>13</xdr:col>
      <xdr:colOff>542925</xdr:colOff>
      <xdr:row>51</xdr:row>
      <xdr:rowOff>180976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4F70F7D9-9FFA-4AD9-9DFE-B5DB023C1EA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14</xdr:col>
      <xdr:colOff>144557</xdr:colOff>
      <xdr:row>39</xdr:row>
      <xdr:rowOff>152400</xdr:rowOff>
    </xdr:from>
    <xdr:ext cx="360045" cy="836930"/>
    <xdr:pic>
      <xdr:nvPicPr>
        <xdr:cNvPr id="4" name="Imagen 3">
          <a:extLst>
            <a:ext uri="{FF2B5EF4-FFF2-40B4-BE49-F238E27FC236}">
              <a16:creationId xmlns:a16="http://schemas.microsoft.com/office/drawing/2014/main" id="{844002F9-9681-4D7D-858C-FA589C9C7DC2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0177" y="8734425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150908</xdr:colOff>
      <xdr:row>39</xdr:row>
      <xdr:rowOff>152400</xdr:rowOff>
    </xdr:from>
    <xdr:ext cx="380999" cy="836930"/>
    <xdr:pic>
      <xdr:nvPicPr>
        <xdr:cNvPr id="5" name="Imagen 4">
          <a:extLst>
            <a:ext uri="{FF2B5EF4-FFF2-40B4-BE49-F238E27FC236}">
              <a16:creationId xmlns:a16="http://schemas.microsoft.com/office/drawing/2014/main" id="{5B279A7E-087E-4A90-A691-292B23FD250A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23758" y="8734425"/>
          <a:ext cx="380999" cy="83693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255494</xdr:colOff>
      <xdr:row>52</xdr:row>
      <xdr:rowOff>161925</xdr:rowOff>
    </xdr:from>
    <xdr:to>
      <xdr:col>16</xdr:col>
      <xdr:colOff>9525</xdr:colOff>
      <xdr:row>81</xdr:row>
      <xdr:rowOff>47625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69A447E2-669E-4E77-9DED-661197683D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75766</xdr:colOff>
      <xdr:row>88</xdr:row>
      <xdr:rowOff>8686</xdr:rowOff>
    </xdr:from>
    <xdr:to>
      <xdr:col>13</xdr:col>
      <xdr:colOff>581025</xdr:colOff>
      <xdr:row>107</xdr:row>
      <xdr:rowOff>76200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64C27E1-BD21-48E0-B431-0FE7A73312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14</xdr:col>
      <xdr:colOff>180540</xdr:colOff>
      <xdr:row>97</xdr:row>
      <xdr:rowOff>9525</xdr:rowOff>
    </xdr:from>
    <xdr:ext cx="360045" cy="848909"/>
    <xdr:pic>
      <xdr:nvPicPr>
        <xdr:cNvPr id="8" name="Imagen 7">
          <a:extLst>
            <a:ext uri="{FF2B5EF4-FFF2-40B4-BE49-F238E27FC236}">
              <a16:creationId xmlns:a16="http://schemas.microsoft.com/office/drawing/2014/main" id="{32C0ACF2-87E2-482E-A1CD-22C70B2225E9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56160" y="20156805"/>
          <a:ext cx="360045" cy="848909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134597</xdr:colOff>
      <xdr:row>96</xdr:row>
      <xdr:rowOff>209550</xdr:rowOff>
    </xdr:from>
    <xdr:ext cx="400050" cy="875031"/>
    <xdr:pic>
      <xdr:nvPicPr>
        <xdr:cNvPr id="9" name="Imagen 8">
          <a:extLst>
            <a:ext uri="{FF2B5EF4-FFF2-40B4-BE49-F238E27FC236}">
              <a16:creationId xmlns:a16="http://schemas.microsoft.com/office/drawing/2014/main" id="{AE21A948-C2AF-4C29-95CC-A309644F9F2F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03637" y="20141565"/>
          <a:ext cx="400050" cy="87503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94836</xdr:colOff>
      <xdr:row>107</xdr:row>
      <xdr:rowOff>190500</xdr:rowOff>
    </xdr:from>
    <xdr:to>
      <xdr:col>16</xdr:col>
      <xdr:colOff>38100</xdr:colOff>
      <xdr:row>142</xdr:row>
      <xdr:rowOff>142875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2DEB1C00-D595-43D9-AD93-AEB05B17AE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72838</xdr:colOff>
      <xdr:row>165</xdr:row>
      <xdr:rowOff>151251</xdr:rowOff>
    </xdr:from>
    <xdr:to>
      <xdr:col>13</xdr:col>
      <xdr:colOff>390525</xdr:colOff>
      <xdr:row>183</xdr:row>
      <xdr:rowOff>142874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42E132FF-32CC-4399-A494-70E98C4D07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oneCellAnchor>
    <xdr:from>
      <xdr:col>14</xdr:col>
      <xdr:colOff>149722</xdr:colOff>
      <xdr:row>173</xdr:row>
      <xdr:rowOff>171450</xdr:rowOff>
    </xdr:from>
    <xdr:ext cx="360045" cy="836930"/>
    <xdr:pic>
      <xdr:nvPicPr>
        <xdr:cNvPr id="12" name="Imagen 11">
          <a:extLst>
            <a:ext uri="{FF2B5EF4-FFF2-40B4-BE49-F238E27FC236}">
              <a16:creationId xmlns:a16="http://schemas.microsoft.com/office/drawing/2014/main" id="{953A2AFC-52F2-4519-8EF9-EDA7E7B45AF9}"/>
            </a:ext>
          </a:extLst>
        </xdr:cNvPr>
        <xdr:cNvPicPr/>
      </xdr:nvPicPr>
      <xdr:blipFill>
        <a:blip xmlns:r="http://schemas.openxmlformats.org/officeDocument/2006/relationships" r:embed="rId2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7247" y="35705415"/>
          <a:ext cx="360045" cy="836930"/>
        </a:xfrm>
        <a:prstGeom prst="rect">
          <a:avLst/>
        </a:prstGeom>
        <a:noFill/>
        <a:ln>
          <a:noFill/>
        </a:ln>
      </xdr:spPr>
    </xdr:pic>
    <xdr:clientData/>
  </xdr:oneCellAnchor>
  <xdr:oneCellAnchor>
    <xdr:from>
      <xdr:col>15</xdr:col>
      <xdr:colOff>136534</xdr:colOff>
      <xdr:row>173</xdr:row>
      <xdr:rowOff>171450</xdr:rowOff>
    </xdr:from>
    <xdr:ext cx="403714" cy="832534"/>
    <xdr:pic>
      <xdr:nvPicPr>
        <xdr:cNvPr id="13" name="Imagen 12">
          <a:extLst>
            <a:ext uri="{FF2B5EF4-FFF2-40B4-BE49-F238E27FC236}">
              <a16:creationId xmlns:a16="http://schemas.microsoft.com/office/drawing/2014/main" id="{802C193D-77AB-44DC-9896-5DAFAFAEE1C7}"/>
            </a:ext>
          </a:extLst>
        </xdr:cNvPr>
        <xdr:cNvPicPr/>
      </xdr:nvPicPr>
      <xdr:blipFill>
        <a:blip xmlns:r="http://schemas.openxmlformats.org/officeDocument/2006/relationships" r:embed="rId3" cstate="print">
          <a:duotone>
            <a:srgbClr val="4F81BD">
              <a:shade val="45000"/>
              <a:satMod val="135000"/>
            </a:srgb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05574" y="35705415"/>
          <a:ext cx="403714" cy="832534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11</xdr:col>
      <xdr:colOff>142875</xdr:colOff>
      <xdr:row>184</xdr:row>
      <xdr:rowOff>19050</xdr:rowOff>
    </xdr:from>
    <xdr:to>
      <xdr:col>16</xdr:col>
      <xdr:colOff>28576</xdr:colOff>
      <xdr:row>203</xdr:row>
      <xdr:rowOff>9525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0B7EE18F-3095-47F9-9262-DFAE3A223A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4</xdr:col>
      <xdr:colOff>438150</xdr:colOff>
      <xdr:row>0</xdr:row>
      <xdr:rowOff>47625</xdr:rowOff>
    </xdr:from>
    <xdr:to>
      <xdr:col>15</xdr:col>
      <xdr:colOff>657225</xdr:colOff>
      <xdr:row>1</xdr:row>
      <xdr:rowOff>361950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FA964261-CE6E-4A75-82FA-3232B20416B9}"/>
            </a:ext>
          </a:extLst>
        </xdr:cNvPr>
        <xdr:cNvSpPr/>
      </xdr:nvSpPr>
      <xdr:spPr>
        <a:xfrm>
          <a:off x="3339465" y="49530"/>
          <a:ext cx="8692515" cy="48958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9526</xdr:colOff>
      <xdr:row>1</xdr:row>
      <xdr:rowOff>409575</xdr:rowOff>
    </xdr:from>
    <xdr:to>
      <xdr:col>16</xdr:col>
      <xdr:colOff>0</xdr:colOff>
      <xdr:row>2</xdr:row>
      <xdr:rowOff>561975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4EA44E3B-7174-4580-9A09-795BBDF41FFC}"/>
            </a:ext>
          </a:extLst>
        </xdr:cNvPr>
        <xdr:cNvSpPr/>
      </xdr:nvSpPr>
      <xdr:spPr>
        <a:xfrm>
          <a:off x="20956" y="588645"/>
          <a:ext cx="12037694" cy="590550"/>
        </a:xfrm>
        <a:prstGeom prst="rect">
          <a:avLst/>
        </a:prstGeom>
        <a:solidFill>
          <a:schemeClr val="bg2">
            <a:lumMod val="25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algn="ctr"/>
          <a:r>
            <a:rPr lang="es-PE" sz="2100" b="1"/>
            <a:t>REPORTE ESTADÍSTICO DE CONSULTAS TELEFÓNICAS ATENDIDAS POR LA LINEA 100 </a:t>
          </a:r>
        </a:p>
        <a:p>
          <a:pPr algn="ctr"/>
          <a:r>
            <a:rPr lang="es-PE" sz="2000" b="1"/>
            <a:t>Periodo: Enero - octubre, 2025 (Preliminar)</a:t>
          </a:r>
        </a:p>
      </xdr:txBody>
    </xdr:sp>
    <xdr:clientData/>
  </xdr:twoCellAnchor>
  <xdr:twoCellAnchor>
    <xdr:from>
      <xdr:col>2</xdr:col>
      <xdr:colOff>190500</xdr:colOff>
      <xdr:row>4</xdr:row>
      <xdr:rowOff>49821</xdr:rowOff>
    </xdr:from>
    <xdr:to>
      <xdr:col>16</xdr:col>
      <xdr:colOff>9525</xdr:colOff>
      <xdr:row>4</xdr:row>
      <xdr:rowOff>328084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E76BA9C8-851F-4EBA-95BE-3F2852F57D80}"/>
            </a:ext>
          </a:extLst>
        </xdr:cNvPr>
        <xdr:cNvSpPr/>
      </xdr:nvSpPr>
      <xdr:spPr>
        <a:xfrm>
          <a:off x="1685925" y="1863381"/>
          <a:ext cx="10384155" cy="27064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CONSULTAS TELEFÓNICAS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19050</xdr:colOff>
      <xdr:row>4</xdr:row>
      <xdr:rowOff>49821</xdr:rowOff>
    </xdr:from>
    <xdr:to>
      <xdr:col>2</xdr:col>
      <xdr:colOff>247650</xdr:colOff>
      <xdr:row>4</xdr:row>
      <xdr:rowOff>317500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DBAF0D90-18BC-41CF-8B53-EE5D3CE7F4E4}"/>
            </a:ext>
          </a:extLst>
        </xdr:cNvPr>
        <xdr:cNvSpPr/>
      </xdr:nvSpPr>
      <xdr:spPr>
        <a:xfrm>
          <a:off x="24765" y="1863381"/>
          <a:ext cx="1714500" cy="26767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A  </a:t>
          </a:r>
        </a:p>
      </xdr:txBody>
    </xdr:sp>
    <xdr:clientData/>
  </xdr:twoCellAnchor>
  <xdr:twoCellAnchor>
    <xdr:from>
      <xdr:col>2</xdr:col>
      <xdr:colOff>219075</xdr:colOff>
      <xdr:row>30</xdr:row>
      <xdr:rowOff>104776</xdr:rowOff>
    </xdr:from>
    <xdr:to>
      <xdr:col>15</xdr:col>
      <xdr:colOff>657225</xdr:colOff>
      <xdr:row>31</xdr:row>
      <xdr:rowOff>3362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F9C8F25D-7576-4472-93CF-F95AD478A7CE}"/>
            </a:ext>
          </a:extLst>
        </xdr:cNvPr>
        <xdr:cNvSpPr/>
      </xdr:nvSpPr>
      <xdr:spPr>
        <a:xfrm>
          <a:off x="1712595" y="6637021"/>
          <a:ext cx="10319385" cy="30054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CONSULTANTE</a:t>
          </a:r>
          <a:endParaRPr lang="es-PE" sz="18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0</xdr:colOff>
      <xdr:row>30</xdr:row>
      <xdr:rowOff>104776</xdr:rowOff>
    </xdr:from>
    <xdr:to>
      <xdr:col>2</xdr:col>
      <xdr:colOff>323850</xdr:colOff>
      <xdr:row>30</xdr:row>
      <xdr:rowOff>390525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AE03CF80-9F49-4AC4-8134-16CA6590B153}"/>
            </a:ext>
          </a:extLst>
        </xdr:cNvPr>
        <xdr:cNvSpPr/>
      </xdr:nvSpPr>
      <xdr:spPr>
        <a:xfrm>
          <a:off x="0" y="6637021"/>
          <a:ext cx="1815465" cy="28955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B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447114</xdr:colOff>
      <xdr:row>86</xdr:row>
      <xdr:rowOff>1119</xdr:rowOff>
    </xdr:from>
    <xdr:to>
      <xdr:col>16</xdr:col>
      <xdr:colOff>0</xdr:colOff>
      <xdr:row>87</xdr:row>
      <xdr:rowOff>47624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BB412561-9C54-4057-A26A-27527628A661}"/>
            </a:ext>
          </a:extLst>
        </xdr:cNvPr>
        <xdr:cNvSpPr/>
      </xdr:nvSpPr>
      <xdr:spPr>
        <a:xfrm>
          <a:off x="1940634" y="17746194"/>
          <a:ext cx="10118016" cy="27701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PERSONA AFECTADA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86</xdr:row>
      <xdr:rowOff>1120</xdr:rowOff>
    </xdr:from>
    <xdr:to>
      <xdr:col>2</xdr:col>
      <xdr:colOff>447675</xdr:colOff>
      <xdr:row>87</xdr:row>
      <xdr:rowOff>19050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CD31E1F0-3133-42EB-A96E-8B0F67F09A8A}"/>
            </a:ext>
          </a:extLst>
        </xdr:cNvPr>
        <xdr:cNvSpPr/>
      </xdr:nvSpPr>
      <xdr:spPr>
        <a:xfrm>
          <a:off x="9525" y="17746195"/>
          <a:ext cx="1931670" cy="24272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C</a:t>
          </a:r>
        </a:p>
      </xdr:txBody>
    </xdr:sp>
    <xdr:clientData/>
  </xdr:twoCellAnchor>
  <xdr:twoCellAnchor>
    <xdr:from>
      <xdr:col>2</xdr:col>
      <xdr:colOff>447114</xdr:colOff>
      <xdr:row>164</xdr:row>
      <xdr:rowOff>30255</xdr:rowOff>
    </xdr:from>
    <xdr:to>
      <xdr:col>16</xdr:col>
      <xdr:colOff>0</xdr:colOff>
      <xdr:row>165</xdr:row>
      <xdr:rowOff>133350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1F7CA6E4-5748-46C5-A817-399C82BA176C}"/>
            </a:ext>
          </a:extLst>
        </xdr:cNvPr>
        <xdr:cNvSpPr/>
      </xdr:nvSpPr>
      <xdr:spPr>
        <a:xfrm>
          <a:off x="1940634" y="33470625"/>
          <a:ext cx="10118016" cy="27264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  </a:t>
          </a:r>
          <a:r>
            <a:rPr lang="es-PE" sz="16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 PRESUNTA PERSONA AGRESORA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164</xdr:row>
      <xdr:rowOff>30255</xdr:rowOff>
    </xdr:from>
    <xdr:to>
      <xdr:col>2</xdr:col>
      <xdr:colOff>447675</xdr:colOff>
      <xdr:row>165</xdr:row>
      <xdr:rowOff>114300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CA76FCA3-E691-4443-8C50-343409882781}"/>
            </a:ext>
          </a:extLst>
        </xdr:cNvPr>
        <xdr:cNvSpPr/>
      </xdr:nvSpPr>
      <xdr:spPr>
        <a:xfrm>
          <a:off x="9525" y="33470625"/>
          <a:ext cx="1931670" cy="25740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2</xdr:col>
      <xdr:colOff>485214</xdr:colOff>
      <xdr:row>235</xdr:row>
      <xdr:rowOff>19052</xdr:rowOff>
    </xdr:from>
    <xdr:to>
      <xdr:col>16</xdr:col>
      <xdr:colOff>38100</xdr:colOff>
      <xdr:row>235</xdr:row>
      <xdr:rowOff>266700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083FEB01-AF43-4BBB-A7B7-CBF15594B074}"/>
            </a:ext>
          </a:extLst>
        </xdr:cNvPr>
        <xdr:cNvSpPr/>
      </xdr:nvSpPr>
      <xdr:spPr>
        <a:xfrm>
          <a:off x="1978734" y="47040167"/>
          <a:ext cx="10118016" cy="25145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ATENDIDAS CON ACCIONES</a:t>
          </a:r>
          <a:r>
            <a:rPr lang="es-PE" sz="1600" b="1" baseline="0">
              <a:solidFill>
                <a:schemeClr val="bg1"/>
              </a:solidFill>
            </a:rPr>
            <a:t> REALIZADAS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235</xdr:row>
      <xdr:rowOff>36421</xdr:rowOff>
    </xdr:from>
    <xdr:to>
      <xdr:col>2</xdr:col>
      <xdr:colOff>457200</xdr:colOff>
      <xdr:row>235</xdr:row>
      <xdr:rowOff>285750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B6E84EF9-6B59-4B6A-BDF0-00912EDF3C0E}"/>
            </a:ext>
          </a:extLst>
        </xdr:cNvPr>
        <xdr:cNvSpPr/>
      </xdr:nvSpPr>
      <xdr:spPr>
        <a:xfrm>
          <a:off x="9525" y="47061346"/>
          <a:ext cx="1943100" cy="24551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F</a:t>
          </a:r>
        </a:p>
      </xdr:txBody>
    </xdr:sp>
    <xdr:clientData/>
  </xdr:twoCellAnchor>
  <xdr:twoCellAnchor>
    <xdr:from>
      <xdr:col>2</xdr:col>
      <xdr:colOff>456639</xdr:colOff>
      <xdr:row>268</xdr:row>
      <xdr:rowOff>19050</xdr:rowOff>
    </xdr:from>
    <xdr:to>
      <xdr:col>16</xdr:col>
      <xdr:colOff>9525</xdr:colOff>
      <xdr:row>269</xdr:row>
      <xdr:rowOff>28575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A95B9937-92C9-49DA-8A9C-88D6F1AC68D2}"/>
            </a:ext>
          </a:extLst>
        </xdr:cNvPr>
        <xdr:cNvSpPr/>
      </xdr:nvSpPr>
      <xdr:spPr>
        <a:xfrm>
          <a:off x="1952064" y="57089040"/>
          <a:ext cx="10118016" cy="24955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VARIACIÓN PORCENTUAL</a:t>
          </a:r>
        </a:p>
      </xdr:txBody>
    </xdr:sp>
    <xdr:clientData/>
  </xdr:twoCellAnchor>
  <xdr:twoCellAnchor>
    <xdr:from>
      <xdr:col>1</xdr:col>
      <xdr:colOff>0</xdr:colOff>
      <xdr:row>268</xdr:row>
      <xdr:rowOff>19050</xdr:rowOff>
    </xdr:from>
    <xdr:to>
      <xdr:col>2</xdr:col>
      <xdr:colOff>447675</xdr:colOff>
      <xdr:row>269</xdr:row>
      <xdr:rowOff>28575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6AEFC79-9D1A-408A-8C67-91D28E95204E}"/>
            </a:ext>
          </a:extLst>
        </xdr:cNvPr>
        <xdr:cNvSpPr/>
      </xdr:nvSpPr>
      <xdr:spPr>
        <a:xfrm>
          <a:off x="9525" y="57089040"/>
          <a:ext cx="1931670" cy="24955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G</a:t>
          </a:r>
        </a:p>
      </xdr:txBody>
    </xdr:sp>
    <xdr:clientData/>
  </xdr:twoCellAnchor>
  <xdr:twoCellAnchor>
    <xdr:from>
      <xdr:col>1</xdr:col>
      <xdr:colOff>1028700</xdr:colOff>
      <xdr:row>5</xdr:row>
      <xdr:rowOff>22910</xdr:rowOff>
    </xdr:from>
    <xdr:to>
      <xdr:col>7</xdr:col>
      <xdr:colOff>9525</xdr:colOff>
      <xdr:row>6</xdr:row>
      <xdr:rowOff>28576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65C73F72-C06B-443F-9083-A8911C5C8FA8}"/>
            </a:ext>
          </a:extLst>
        </xdr:cNvPr>
        <xdr:cNvSpPr/>
      </xdr:nvSpPr>
      <xdr:spPr>
        <a:xfrm>
          <a:off x="1038225" y="2190800"/>
          <a:ext cx="4307205" cy="31237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recibidas por tipo de llamada según mes</a:t>
          </a:r>
        </a:p>
      </xdr:txBody>
    </xdr:sp>
    <xdr:clientData/>
  </xdr:twoCellAnchor>
  <xdr:twoCellAnchor>
    <xdr:from>
      <xdr:col>1</xdr:col>
      <xdr:colOff>0</xdr:colOff>
      <xdr:row>5</xdr:row>
      <xdr:rowOff>22911</xdr:rowOff>
    </xdr:from>
    <xdr:to>
      <xdr:col>1</xdr:col>
      <xdr:colOff>1171575</xdr:colOff>
      <xdr:row>5</xdr:row>
      <xdr:rowOff>247650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E38D8306-1125-4461-95C8-1E1D961AC54B}"/>
            </a:ext>
          </a:extLst>
        </xdr:cNvPr>
        <xdr:cNvSpPr/>
      </xdr:nvSpPr>
      <xdr:spPr>
        <a:xfrm>
          <a:off x="9525" y="2190801"/>
          <a:ext cx="1169670" cy="22473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990600</xdr:colOff>
      <xdr:row>31</xdr:row>
      <xdr:rowOff>24342</xdr:rowOff>
    </xdr:from>
    <xdr:to>
      <xdr:col>5</xdr:col>
      <xdr:colOff>9526</xdr:colOff>
      <xdr:row>33</xdr:row>
      <xdr:rowOff>200025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C738C2BE-F450-4556-9F32-2798D304A223}"/>
            </a:ext>
          </a:extLst>
        </xdr:cNvPr>
        <xdr:cNvSpPr/>
      </xdr:nvSpPr>
      <xdr:spPr>
        <a:xfrm>
          <a:off x="1000125" y="6954732"/>
          <a:ext cx="2630806" cy="5909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sexo de la persona consultante según mes</a:t>
          </a:r>
        </a:p>
      </xdr:txBody>
    </xdr:sp>
    <xdr:clientData/>
  </xdr:twoCellAnchor>
  <xdr:twoCellAnchor>
    <xdr:from>
      <xdr:col>1</xdr:col>
      <xdr:colOff>1219200</xdr:colOff>
      <xdr:row>52</xdr:row>
      <xdr:rowOff>112058</xdr:rowOff>
    </xdr:from>
    <xdr:to>
      <xdr:col>11</xdr:col>
      <xdr:colOff>19051</xdr:colOff>
      <xdr:row>54</xdr:row>
      <xdr:rowOff>120329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5511CC23-7544-4FAE-8E6F-989E88EDD0AF}"/>
            </a:ext>
          </a:extLst>
        </xdr:cNvPr>
        <xdr:cNvSpPr/>
      </xdr:nvSpPr>
      <xdr:spPr>
        <a:xfrm>
          <a:off x="1228725" y="10903883"/>
          <a:ext cx="7482841" cy="2959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consultante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1190625</xdr:colOff>
      <xdr:row>73</xdr:row>
      <xdr:rowOff>0</xdr:rowOff>
    </xdr:from>
    <xdr:to>
      <xdr:col>5</xdr:col>
      <xdr:colOff>9526</xdr:colOff>
      <xdr:row>75</xdr:row>
      <xdr:rowOff>231913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48212CEB-2623-4CC4-821E-F8C9D8298993}"/>
            </a:ext>
          </a:extLst>
        </xdr:cNvPr>
        <xdr:cNvSpPr/>
      </xdr:nvSpPr>
      <xdr:spPr>
        <a:xfrm>
          <a:off x="1202055" y="15144750"/>
          <a:ext cx="2428876" cy="61291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Relación de la persona consultante con la persona afectada</a:t>
          </a:r>
        </a:p>
        <a:p>
          <a:pPr algn="l"/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1038225</xdr:colOff>
      <xdr:row>88</xdr:row>
      <xdr:rowOff>149596</xdr:rowOff>
    </xdr:from>
    <xdr:to>
      <xdr:col>5</xdr:col>
      <xdr:colOff>9525</xdr:colOff>
      <xdr:row>89</xdr:row>
      <xdr:rowOff>369794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C41A8C23-927A-4212-8296-8EEEE9AA238E}"/>
            </a:ext>
          </a:extLst>
        </xdr:cNvPr>
        <xdr:cNvSpPr/>
      </xdr:nvSpPr>
      <xdr:spPr>
        <a:xfrm>
          <a:off x="1049655" y="18218521"/>
          <a:ext cx="2581275" cy="4183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atendidas por sexo de la persona afectada según mes</a:t>
          </a:r>
        </a:p>
      </xdr:txBody>
    </xdr:sp>
    <xdr:clientData/>
  </xdr:twoCellAnchor>
  <xdr:twoCellAnchor>
    <xdr:from>
      <xdr:col>1</xdr:col>
      <xdr:colOff>1238250</xdr:colOff>
      <xdr:row>107</xdr:row>
      <xdr:rowOff>200022</xdr:rowOff>
    </xdr:from>
    <xdr:to>
      <xdr:col>11</xdr:col>
      <xdr:colOff>9524</xdr:colOff>
      <xdr:row>108</xdr:row>
      <xdr:rowOff>161925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5A39AE54-BFF5-46E2-8C94-C82775DB96B6}"/>
            </a:ext>
          </a:extLst>
        </xdr:cNvPr>
        <xdr:cNvSpPr/>
      </xdr:nvSpPr>
      <xdr:spPr>
        <a:xfrm>
          <a:off x="1243965" y="21985602"/>
          <a:ext cx="7463789" cy="28575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grupo de edad de la persona afectada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1114425</xdr:colOff>
      <xdr:row>126</xdr:row>
      <xdr:rowOff>88528</xdr:rowOff>
    </xdr:from>
    <xdr:to>
      <xdr:col>8</xdr:col>
      <xdr:colOff>9525</xdr:colOff>
      <xdr:row>127</xdr:row>
      <xdr:rowOff>209550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616EB2A1-FD2F-48A7-AF9D-407AA6C96D05}"/>
            </a:ext>
          </a:extLst>
        </xdr:cNvPr>
        <xdr:cNvSpPr/>
      </xdr:nvSpPr>
      <xdr:spPr>
        <a:xfrm>
          <a:off x="1125855" y="25781263"/>
          <a:ext cx="5019675" cy="3039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atendidas por 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motivo de consulta* según mes</a:t>
          </a:r>
          <a:endParaRPr lang="es-PE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1228725</xdr:colOff>
      <xdr:row>165</xdr:row>
      <xdr:rowOff>153709</xdr:rowOff>
    </xdr:from>
    <xdr:to>
      <xdr:col>6</xdr:col>
      <xdr:colOff>9526</xdr:colOff>
      <xdr:row>167</xdr:row>
      <xdr:rowOff>285749</xdr:rowOff>
    </xdr:to>
    <xdr:sp macro="" textlink="">
      <xdr:nvSpPr>
        <xdr:cNvPr id="37" name="Rectángulo 36">
          <a:extLst>
            <a:ext uri="{FF2B5EF4-FFF2-40B4-BE49-F238E27FC236}">
              <a16:creationId xmlns:a16="http://schemas.microsoft.com/office/drawing/2014/main" id="{F2F50E64-17A6-482D-9D27-D0DC81670DD9}"/>
            </a:ext>
          </a:extLst>
        </xdr:cNvPr>
        <xdr:cNvSpPr/>
      </xdr:nvSpPr>
      <xdr:spPr>
        <a:xfrm>
          <a:off x="1240155" y="33767434"/>
          <a:ext cx="3248026" cy="6025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 de violencia atendidas por sexo de la presunta persona agresora según mes</a:t>
          </a:r>
        </a:p>
      </xdr:txBody>
    </xdr:sp>
    <xdr:clientData/>
  </xdr:twoCellAnchor>
  <xdr:twoCellAnchor>
    <xdr:from>
      <xdr:col>1</xdr:col>
      <xdr:colOff>1295400</xdr:colOff>
      <xdr:row>184</xdr:row>
      <xdr:rowOff>38099</xdr:rowOff>
    </xdr:from>
    <xdr:to>
      <xdr:col>11</xdr:col>
      <xdr:colOff>9526</xdr:colOff>
      <xdr:row>184</xdr:row>
      <xdr:rowOff>523875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BE9A45DC-2342-4826-890B-A11AEFA336C9}"/>
            </a:ext>
          </a:extLst>
        </xdr:cNvPr>
        <xdr:cNvSpPr/>
      </xdr:nvSpPr>
      <xdr:spPr>
        <a:xfrm>
          <a:off x="1304925" y="37395149"/>
          <a:ext cx="7402831" cy="48387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situaciones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violencia atendidas por grupo de edad de la presunta persona agresora según mes</a:t>
          </a:r>
        </a:p>
      </xdr:txBody>
    </xdr:sp>
    <xdr:clientData/>
  </xdr:twoCellAnchor>
  <xdr:twoCellAnchor>
    <xdr:from>
      <xdr:col>1</xdr:col>
      <xdr:colOff>1352550</xdr:colOff>
      <xdr:row>205</xdr:row>
      <xdr:rowOff>104775</xdr:rowOff>
    </xdr:from>
    <xdr:to>
      <xdr:col>7</xdr:col>
      <xdr:colOff>9525</xdr:colOff>
      <xdr:row>206</xdr:row>
      <xdr:rowOff>280147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3AAAEE0F-3D22-4500-8BAE-10A7FBF8B5EA}"/>
            </a:ext>
          </a:extLst>
        </xdr:cNvPr>
        <xdr:cNvSpPr/>
      </xdr:nvSpPr>
      <xdr:spPr>
        <a:xfrm>
          <a:off x="1358265" y="41536620"/>
          <a:ext cx="3987165" cy="52398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telefónicas,</a:t>
          </a:r>
          <a:r>
            <a:rPr lang="es-PE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departamento, 2021 - 2025*</a:t>
          </a:r>
        </a:p>
      </xdr:txBody>
    </xdr:sp>
    <xdr:clientData/>
  </xdr:twoCellAnchor>
  <xdr:twoCellAnchor>
    <xdr:from>
      <xdr:col>1</xdr:col>
      <xdr:colOff>1266825</xdr:colOff>
      <xdr:row>235</xdr:row>
      <xdr:rowOff>438149</xdr:rowOff>
    </xdr:from>
    <xdr:to>
      <xdr:col>4</xdr:col>
      <xdr:colOff>9525</xdr:colOff>
      <xdr:row>237</xdr:row>
      <xdr:rowOff>200025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B1E592AB-5BFD-47E9-842A-8C2CBDD1ED20}"/>
            </a:ext>
          </a:extLst>
        </xdr:cNvPr>
        <xdr:cNvSpPr/>
      </xdr:nvSpPr>
      <xdr:spPr>
        <a:xfrm>
          <a:off x="1278255" y="47466884"/>
          <a:ext cx="1638300" cy="57912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realizadas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447114</xdr:colOff>
      <xdr:row>203</xdr:row>
      <xdr:rowOff>47626</xdr:rowOff>
    </xdr:from>
    <xdr:to>
      <xdr:col>16</xdr:col>
      <xdr:colOff>0</xdr:colOff>
      <xdr:row>204</xdr:row>
      <xdr:rowOff>152400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FD6F14C1-1B5E-4ACC-8E70-5111447748F9}"/>
            </a:ext>
          </a:extLst>
        </xdr:cNvPr>
        <xdr:cNvSpPr/>
      </xdr:nvSpPr>
      <xdr:spPr>
        <a:xfrm>
          <a:off x="1940634" y="41140381"/>
          <a:ext cx="10118016" cy="27431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chemeClr val="bg1"/>
              </a:solidFill>
            </a:rPr>
            <a:t>CONSULTAS TELEFÓNICAS SEGÚN DEPARTAMENTO DE PROCEDENCIA DE</a:t>
          </a:r>
          <a:r>
            <a:rPr lang="es-PE" sz="1600" b="1" baseline="0">
              <a:solidFill>
                <a:schemeClr val="bg1"/>
              </a:solidFill>
            </a:rPr>
            <a:t> LA PERSONA CONSULTANTE</a:t>
          </a:r>
          <a:endParaRPr lang="es-PE" sz="16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203</xdr:row>
      <xdr:rowOff>47626</xdr:rowOff>
    </xdr:from>
    <xdr:to>
      <xdr:col>2</xdr:col>
      <xdr:colOff>447675</xdr:colOff>
      <xdr:row>204</xdr:row>
      <xdr:rowOff>152400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D9F34D11-2502-4E1E-9425-A5654FB5646F}"/>
            </a:ext>
          </a:extLst>
        </xdr:cNvPr>
        <xdr:cNvSpPr/>
      </xdr:nvSpPr>
      <xdr:spPr>
        <a:xfrm>
          <a:off x="9525" y="41140381"/>
          <a:ext cx="1931670" cy="27431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600" b="1">
              <a:solidFill>
                <a:sysClr val="windowText" lastClr="000000"/>
              </a:solidFill>
            </a:rPr>
            <a:t> </a:t>
          </a:r>
          <a:r>
            <a:rPr lang="es-PE" sz="1600" b="1">
              <a:solidFill>
                <a:schemeClr val="bg1"/>
              </a:solidFill>
            </a:rPr>
            <a:t>SECCIÓN E</a:t>
          </a:r>
        </a:p>
      </xdr:txBody>
    </xdr:sp>
    <xdr:clientData/>
  </xdr:twoCellAnchor>
  <xdr:twoCellAnchor>
    <xdr:from>
      <xdr:col>8</xdr:col>
      <xdr:colOff>13760</xdr:colOff>
      <xdr:row>4</xdr:row>
      <xdr:rowOff>331135</xdr:rowOff>
    </xdr:from>
    <xdr:to>
      <xdr:col>14</xdr:col>
      <xdr:colOff>609600</xdr:colOff>
      <xdr:row>24</xdr:row>
      <xdr:rowOff>0</xdr:rowOff>
    </xdr:to>
    <xdr:graphicFrame macro="">
      <xdr:nvGraphicFramePr>
        <xdr:cNvPr id="43" name="Gráfico 42">
          <a:extLst>
            <a:ext uri="{FF2B5EF4-FFF2-40B4-BE49-F238E27FC236}">
              <a16:creationId xmlns:a16="http://schemas.microsoft.com/office/drawing/2014/main" id="{24C7E512-538B-4B01-8F55-5A1920303D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1007269</xdr:colOff>
      <xdr:row>270</xdr:row>
      <xdr:rowOff>105336</xdr:rowOff>
    </xdr:from>
    <xdr:to>
      <xdr:col>6</xdr:col>
      <xdr:colOff>11906</xdr:colOff>
      <xdr:row>272</xdr:row>
      <xdr:rowOff>201706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39E06981-68CE-4123-81F9-60B7795A9D60}"/>
            </a:ext>
          </a:extLst>
        </xdr:cNvPr>
        <xdr:cNvSpPr/>
      </xdr:nvSpPr>
      <xdr:spPr>
        <a:xfrm>
          <a:off x="1020604" y="57453456"/>
          <a:ext cx="3471862" cy="58595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1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telefónicas atendidas del año 2025 en relación al año 2024</a:t>
          </a:r>
        </a:p>
      </xdr:txBody>
    </xdr:sp>
    <xdr:clientData/>
  </xdr:twoCellAnchor>
  <xdr:twoCellAnchor>
    <xdr:from>
      <xdr:col>8</xdr:col>
      <xdr:colOff>325110</xdr:colOff>
      <xdr:row>273</xdr:row>
      <xdr:rowOff>485775</xdr:rowOff>
    </xdr:from>
    <xdr:to>
      <xdr:col>14</xdr:col>
      <xdr:colOff>514350</xdr:colOff>
      <xdr:row>277</xdr:row>
      <xdr:rowOff>57151</xdr:rowOff>
    </xdr:to>
    <xdr:sp macro="" textlink="">
      <xdr:nvSpPr>
        <xdr:cNvPr id="45" name="CuadroTexto 44">
          <a:extLst>
            <a:ext uri="{FF2B5EF4-FFF2-40B4-BE49-F238E27FC236}">
              <a16:creationId xmlns:a16="http://schemas.microsoft.com/office/drawing/2014/main" id="{48DCF9C2-7D25-4618-9A76-C47CEEAD967B}"/>
            </a:ext>
          </a:extLst>
        </xdr:cNvPr>
        <xdr:cNvSpPr txBox="1"/>
      </xdr:nvSpPr>
      <xdr:spPr>
        <a:xfrm>
          <a:off x="6455400" y="58605420"/>
          <a:ext cx="4732665" cy="807721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>
              <a:solidFill>
                <a:sysClr val="windowText" lastClr="000000"/>
              </a:solidFill>
            </a:rPr>
            <a:t>Respecto del número de consultas atendidas por la línea</a:t>
          </a:r>
          <a:r>
            <a:rPr lang="es-PE" sz="1100" b="0" i="1" baseline="0">
              <a:solidFill>
                <a:sysClr val="windowText" lastClr="000000"/>
              </a:solidFill>
            </a:rPr>
            <a:t> 100</a:t>
          </a:r>
          <a:r>
            <a:rPr lang="es-PE" sz="1100" b="0" i="1">
              <a:solidFill>
                <a:sysClr val="windowText" lastClr="000000"/>
              </a:solidFill>
            </a:rPr>
            <a:t>, se observa un incremento de 8.6 puntos porcentuales entre los meses</a:t>
          </a:r>
          <a:r>
            <a:rPr lang="es-PE" sz="1100" b="0" i="1" baseline="0">
              <a:solidFill>
                <a:sysClr val="windowText" lastClr="000000"/>
              </a:solidFill>
            </a:rPr>
            <a:t> de </a:t>
          </a:r>
          <a:r>
            <a:rPr lang="es-PE" sz="1100" b="0" i="1">
              <a:solidFill>
                <a:sysClr val="windowText" lastClr="000000"/>
              </a:solidFill>
            </a:rPr>
            <a:t>enero a octubre </a:t>
          </a:r>
          <a:r>
            <a:rPr lang="es-PE" sz="1100" b="0" i="1" baseline="0">
              <a:solidFill>
                <a:sysClr val="windowText" lastClr="000000"/>
              </a:solidFill>
            </a:rPr>
            <a:t>d</a:t>
          </a:r>
          <a:r>
            <a:rPr lang="es-PE" sz="1100" b="0" i="1">
              <a:solidFill>
                <a:sysClr val="windowText" lastClr="000000"/>
              </a:solidFill>
            </a:rPr>
            <a:t>e 2025 frente a lo registrado en el mismo periodo del año anterior.</a:t>
          </a:r>
        </a:p>
      </xdr:txBody>
    </xdr:sp>
    <xdr:clientData/>
  </xdr:twoCellAnchor>
  <xdr:twoCellAnchor>
    <xdr:from>
      <xdr:col>6</xdr:col>
      <xdr:colOff>199465</xdr:colOff>
      <xdr:row>274</xdr:row>
      <xdr:rowOff>73540</xdr:rowOff>
    </xdr:from>
    <xdr:to>
      <xdr:col>8</xdr:col>
      <xdr:colOff>0</xdr:colOff>
      <xdr:row>276</xdr:row>
      <xdr:rowOff>133350</xdr:rowOff>
    </xdr:to>
    <xdr:sp macro="" textlink="">
      <xdr:nvSpPr>
        <xdr:cNvPr id="46" name="Flecha a la derecha con bandas 9">
          <a:extLst>
            <a:ext uri="{FF2B5EF4-FFF2-40B4-BE49-F238E27FC236}">
              <a16:creationId xmlns:a16="http://schemas.microsoft.com/office/drawing/2014/main" id="{43100DDD-E2C7-4949-9B1F-CE417E870E58}"/>
            </a:ext>
          </a:extLst>
        </xdr:cNvPr>
        <xdr:cNvSpPr/>
      </xdr:nvSpPr>
      <xdr:spPr bwMode="auto">
        <a:xfrm>
          <a:off x="4678120" y="58747540"/>
          <a:ext cx="1455980" cy="51320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9</xdr:col>
      <xdr:colOff>8457</xdr:colOff>
      <xdr:row>204</xdr:row>
      <xdr:rowOff>139763</xdr:rowOff>
    </xdr:from>
    <xdr:to>
      <xdr:col>15</xdr:col>
      <xdr:colOff>633932</xdr:colOff>
      <xdr:row>205</xdr:row>
      <xdr:rowOff>176492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7A78DE08-6C6B-4215-B0BB-FAA4938A958B}"/>
            </a:ext>
          </a:extLst>
        </xdr:cNvPr>
        <xdr:cNvSpPr/>
      </xdr:nvSpPr>
      <xdr:spPr>
        <a:xfrm>
          <a:off x="7039812" y="41398253"/>
          <a:ext cx="4963160" cy="20817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PE" sz="1100" b="1">
              <a:solidFill>
                <a:sysClr val="windowText" lastClr="000000"/>
              </a:solidFill>
            </a:rPr>
            <a:t>Figura N° 1: Consultas telefónicas nacionales,</a:t>
          </a:r>
          <a:r>
            <a:rPr lang="es-PE" sz="1100" b="1" baseline="0">
              <a:solidFill>
                <a:sysClr val="windowText" lastClr="000000"/>
              </a:solidFill>
            </a:rPr>
            <a:t> </a:t>
          </a:r>
          <a:r>
            <a:rPr lang="es-PE" sz="1100" b="1">
              <a:solidFill>
                <a:sysClr val="windowText" lastClr="000000"/>
              </a:solidFill>
            </a:rPr>
            <a:t>según departamento, 2025*</a:t>
          </a:r>
        </a:p>
      </xdr:txBody>
    </xdr:sp>
    <xdr:clientData/>
  </xdr:twoCellAnchor>
  <xdr:twoCellAnchor>
    <xdr:from>
      <xdr:col>0</xdr:col>
      <xdr:colOff>0</xdr:colOff>
      <xdr:row>31</xdr:row>
      <xdr:rowOff>30688</xdr:rowOff>
    </xdr:from>
    <xdr:to>
      <xdr:col>1</xdr:col>
      <xdr:colOff>1143000</xdr:colOff>
      <xdr:row>32</xdr:row>
      <xdr:rowOff>76200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20045680-0D5E-4735-B2CC-39D5BFCB88DA}"/>
            </a:ext>
          </a:extLst>
        </xdr:cNvPr>
        <xdr:cNvSpPr/>
      </xdr:nvSpPr>
      <xdr:spPr>
        <a:xfrm>
          <a:off x="0" y="6962983"/>
          <a:ext cx="1152525" cy="2474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0</xdr:col>
      <xdr:colOff>0</xdr:colOff>
      <xdr:row>52</xdr:row>
      <xdr:rowOff>112057</xdr:rowOff>
    </xdr:from>
    <xdr:to>
      <xdr:col>1</xdr:col>
      <xdr:colOff>1352550</xdr:colOff>
      <xdr:row>54</xdr:row>
      <xdr:rowOff>76199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67D3EEEF-4EFC-4459-8E2E-8CC53A7F0103}"/>
            </a:ext>
          </a:extLst>
        </xdr:cNvPr>
        <xdr:cNvSpPr/>
      </xdr:nvSpPr>
      <xdr:spPr>
        <a:xfrm>
          <a:off x="0" y="10903882"/>
          <a:ext cx="1358265" cy="24989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1</xdr:colOff>
      <xdr:row>73</xdr:row>
      <xdr:rowOff>0</xdr:rowOff>
    </xdr:from>
    <xdr:to>
      <xdr:col>1</xdr:col>
      <xdr:colOff>1333500</xdr:colOff>
      <xdr:row>74</xdr:row>
      <xdr:rowOff>95250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91E18271-F442-464B-BCAA-D9EC6C0113D8}"/>
            </a:ext>
          </a:extLst>
        </xdr:cNvPr>
        <xdr:cNvSpPr/>
      </xdr:nvSpPr>
      <xdr:spPr>
        <a:xfrm>
          <a:off x="1" y="15144750"/>
          <a:ext cx="1343024" cy="2819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0</xdr:col>
      <xdr:colOff>0</xdr:colOff>
      <xdr:row>88</xdr:row>
      <xdr:rowOff>149598</xdr:rowOff>
    </xdr:from>
    <xdr:to>
      <xdr:col>1</xdr:col>
      <xdr:colOff>1181100</xdr:colOff>
      <xdr:row>89</xdr:row>
      <xdr:rowOff>247650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C5057E72-0D0E-4C5F-B329-6759D1D13CC9}"/>
            </a:ext>
          </a:extLst>
        </xdr:cNvPr>
        <xdr:cNvSpPr/>
      </xdr:nvSpPr>
      <xdr:spPr>
        <a:xfrm>
          <a:off x="0" y="18218523"/>
          <a:ext cx="1190625" cy="29426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5</a:t>
          </a:r>
        </a:p>
      </xdr:txBody>
    </xdr:sp>
    <xdr:clientData/>
  </xdr:twoCellAnchor>
  <xdr:twoCellAnchor>
    <xdr:from>
      <xdr:col>0</xdr:col>
      <xdr:colOff>0</xdr:colOff>
      <xdr:row>107</xdr:row>
      <xdr:rowOff>200025</xdr:rowOff>
    </xdr:from>
    <xdr:to>
      <xdr:col>1</xdr:col>
      <xdr:colOff>1390650</xdr:colOff>
      <xdr:row>108</xdr:row>
      <xdr:rowOff>95250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0F0D454E-B3E9-4578-8C32-51F85884B013}"/>
            </a:ext>
          </a:extLst>
        </xdr:cNvPr>
        <xdr:cNvSpPr/>
      </xdr:nvSpPr>
      <xdr:spPr>
        <a:xfrm>
          <a:off x="0" y="21985605"/>
          <a:ext cx="1396365" cy="2133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6</a:t>
          </a:r>
        </a:p>
      </xdr:txBody>
    </xdr:sp>
    <xdr:clientData/>
  </xdr:twoCellAnchor>
  <xdr:twoCellAnchor>
    <xdr:from>
      <xdr:col>0</xdr:col>
      <xdr:colOff>1</xdr:colOff>
      <xdr:row>126</xdr:row>
      <xdr:rowOff>88526</xdr:rowOff>
    </xdr:from>
    <xdr:to>
      <xdr:col>1</xdr:col>
      <xdr:colOff>1247776</xdr:colOff>
      <xdr:row>127</xdr:row>
      <xdr:rowOff>133350</xdr:rowOff>
    </xdr:to>
    <xdr:sp macro="" textlink="">
      <xdr:nvSpPr>
        <xdr:cNvPr id="53" name="Rectángulo 51">
          <a:extLst>
            <a:ext uri="{FF2B5EF4-FFF2-40B4-BE49-F238E27FC236}">
              <a16:creationId xmlns:a16="http://schemas.microsoft.com/office/drawing/2014/main" id="{0358E542-9539-474A-897E-5BBF9FF1FBE7}"/>
            </a:ext>
          </a:extLst>
        </xdr:cNvPr>
        <xdr:cNvSpPr/>
      </xdr:nvSpPr>
      <xdr:spPr>
        <a:xfrm>
          <a:off x="1" y="25781261"/>
          <a:ext cx="1255395" cy="22770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7</a:t>
          </a:r>
        </a:p>
      </xdr:txBody>
    </xdr:sp>
    <xdr:clientData/>
  </xdr:twoCellAnchor>
  <xdr:twoCellAnchor>
    <xdr:from>
      <xdr:col>0</xdr:col>
      <xdr:colOff>1</xdr:colOff>
      <xdr:row>165</xdr:row>
      <xdr:rowOff>153709</xdr:rowOff>
    </xdr:from>
    <xdr:to>
      <xdr:col>1</xdr:col>
      <xdr:colOff>1343026</xdr:colOff>
      <xdr:row>166</xdr:row>
      <xdr:rowOff>200025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7AC7E1E4-C7CC-4348-8A33-31C52FED13AB}"/>
            </a:ext>
          </a:extLst>
        </xdr:cNvPr>
        <xdr:cNvSpPr/>
      </xdr:nvSpPr>
      <xdr:spPr>
        <a:xfrm>
          <a:off x="1" y="33767434"/>
          <a:ext cx="1354455" cy="2768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9</a:t>
          </a:r>
        </a:p>
      </xdr:txBody>
    </xdr:sp>
    <xdr:clientData/>
  </xdr:twoCellAnchor>
  <xdr:twoCellAnchor>
    <xdr:from>
      <xdr:col>0</xdr:col>
      <xdr:colOff>0</xdr:colOff>
      <xdr:row>184</xdr:row>
      <xdr:rowOff>38101</xdr:rowOff>
    </xdr:from>
    <xdr:to>
      <xdr:col>1</xdr:col>
      <xdr:colOff>1438275</xdr:colOff>
      <xdr:row>184</xdr:row>
      <xdr:rowOff>304800</xdr:rowOff>
    </xdr:to>
    <xdr:sp macro="" textlink="">
      <xdr:nvSpPr>
        <xdr:cNvPr id="55" name="Rectángulo 51">
          <a:extLst>
            <a:ext uri="{FF2B5EF4-FFF2-40B4-BE49-F238E27FC236}">
              <a16:creationId xmlns:a16="http://schemas.microsoft.com/office/drawing/2014/main" id="{FF90E69C-A7A9-4A4D-B6B2-854047868EA2}"/>
            </a:ext>
          </a:extLst>
        </xdr:cNvPr>
        <xdr:cNvSpPr/>
      </xdr:nvSpPr>
      <xdr:spPr>
        <a:xfrm>
          <a:off x="0" y="37395151"/>
          <a:ext cx="1445895" cy="2666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10</a:t>
          </a:r>
        </a:p>
      </xdr:txBody>
    </xdr:sp>
    <xdr:clientData/>
  </xdr:twoCellAnchor>
  <xdr:twoCellAnchor>
    <xdr:from>
      <xdr:col>0</xdr:col>
      <xdr:colOff>1</xdr:colOff>
      <xdr:row>205</xdr:row>
      <xdr:rowOff>104775</xdr:rowOff>
    </xdr:from>
    <xdr:to>
      <xdr:col>2</xdr:col>
      <xdr:colOff>47626</xdr:colOff>
      <xdr:row>206</xdr:row>
      <xdr:rowOff>105834</xdr:rowOff>
    </xdr:to>
    <xdr:sp macro="" textlink="">
      <xdr:nvSpPr>
        <xdr:cNvPr id="56" name="Rectángulo 51">
          <a:extLst>
            <a:ext uri="{FF2B5EF4-FFF2-40B4-BE49-F238E27FC236}">
              <a16:creationId xmlns:a16="http://schemas.microsoft.com/office/drawing/2014/main" id="{307320CB-6022-41E5-ABE3-63989C8EF314}"/>
            </a:ext>
          </a:extLst>
        </xdr:cNvPr>
        <xdr:cNvSpPr/>
      </xdr:nvSpPr>
      <xdr:spPr>
        <a:xfrm>
          <a:off x="1" y="41536620"/>
          <a:ext cx="1544955" cy="3439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11</a:t>
          </a:r>
        </a:p>
      </xdr:txBody>
    </xdr:sp>
    <xdr:clientData/>
  </xdr:twoCellAnchor>
  <xdr:twoCellAnchor>
    <xdr:from>
      <xdr:col>0</xdr:col>
      <xdr:colOff>0</xdr:colOff>
      <xdr:row>235</xdr:row>
      <xdr:rowOff>438150</xdr:rowOff>
    </xdr:from>
    <xdr:to>
      <xdr:col>1</xdr:col>
      <xdr:colOff>1409700</xdr:colOff>
      <xdr:row>236</xdr:row>
      <xdr:rowOff>266700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A8822F15-ACF5-433C-91DF-89AE5416686B}"/>
            </a:ext>
          </a:extLst>
        </xdr:cNvPr>
        <xdr:cNvSpPr/>
      </xdr:nvSpPr>
      <xdr:spPr>
        <a:xfrm>
          <a:off x="0" y="47459265"/>
          <a:ext cx="1419225" cy="27051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12</a:t>
          </a:r>
        </a:p>
      </xdr:txBody>
    </xdr:sp>
    <xdr:clientData/>
  </xdr:twoCellAnchor>
  <xdr:twoCellAnchor>
    <xdr:from>
      <xdr:col>0</xdr:col>
      <xdr:colOff>0</xdr:colOff>
      <xdr:row>270</xdr:row>
      <xdr:rowOff>105335</xdr:rowOff>
    </xdr:from>
    <xdr:to>
      <xdr:col>1</xdr:col>
      <xdr:colOff>1162050</xdr:colOff>
      <xdr:row>271</xdr:row>
      <xdr:rowOff>247649</xdr:rowOff>
    </xdr:to>
    <xdr:sp macro="" textlink="">
      <xdr:nvSpPr>
        <xdr:cNvPr id="58" name="Rectángulo 51">
          <a:extLst>
            <a:ext uri="{FF2B5EF4-FFF2-40B4-BE49-F238E27FC236}">
              <a16:creationId xmlns:a16="http://schemas.microsoft.com/office/drawing/2014/main" id="{7F5DF9D9-37AC-41E9-9BF9-6E00C5288309}"/>
            </a:ext>
          </a:extLst>
        </xdr:cNvPr>
        <xdr:cNvSpPr/>
      </xdr:nvSpPr>
      <xdr:spPr>
        <a:xfrm>
          <a:off x="0" y="57453455"/>
          <a:ext cx="1167765" cy="2813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28575</xdr:colOff>
      <xdr:row>3</xdr:row>
      <xdr:rowOff>66676</xdr:rowOff>
    </xdr:from>
    <xdr:to>
      <xdr:col>16</xdr:col>
      <xdr:colOff>0</xdr:colOff>
      <xdr:row>4</xdr:row>
      <xdr:rowOff>0</xdr:rowOff>
    </xdr:to>
    <xdr:sp macro="" textlink="">
      <xdr:nvSpPr>
        <xdr:cNvPr id="59" name="CuadroTexto 58">
          <a:extLst>
            <a:ext uri="{FF2B5EF4-FFF2-40B4-BE49-F238E27FC236}">
              <a16:creationId xmlns:a16="http://schemas.microsoft.com/office/drawing/2014/main" id="{8249C452-5167-4864-ACE3-B5AD2E4E9C82}"/>
            </a:ext>
          </a:extLst>
        </xdr:cNvPr>
        <xdr:cNvSpPr txBox="1"/>
      </xdr:nvSpPr>
      <xdr:spPr>
        <a:xfrm>
          <a:off x="36195" y="1264921"/>
          <a:ext cx="12022455" cy="54482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La linea 100 es un servicio gratuito de 24 horas, especializado en brindar información, orientación, consejería y soporte emocional a las personas afectadas o involucradas en hechos de violencia sexual y a quienes conozcan sobre algún caso de maltrato en su entorno mediante atención telefónica a nivel nacional. La Línea 100 cuenta con un equipo multidisciplinario de profesionales especializados en atender temas de violencia que, posteriormente serán derivados al Centro</a:t>
          </a:r>
          <a:r>
            <a:rPr lang="es-PE" sz="1000" i="1" baseline="0"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 i="1">
              <a:latin typeface="Arial" panose="020B0604020202020204" pitchFamily="34" charset="0"/>
              <a:cs typeface="Arial" panose="020B0604020202020204" pitchFamily="34" charset="0"/>
            </a:rPr>
            <a:t>Emergencia Mujer y Familia, u otras Instituciones que atienden la problemática.</a:t>
          </a:r>
        </a:p>
      </xdr:txBody>
    </xdr:sp>
    <xdr:clientData/>
  </xdr:twoCellAnchor>
  <xdr:twoCellAnchor>
    <xdr:from>
      <xdr:col>1</xdr:col>
      <xdr:colOff>28575</xdr:colOff>
      <xdr:row>24</xdr:row>
      <xdr:rowOff>28575</xdr:rowOff>
    </xdr:from>
    <xdr:to>
      <xdr:col>15</xdr:col>
      <xdr:colOff>657224</xdr:colOff>
      <xdr:row>30</xdr:row>
      <xdr:rowOff>52917</xdr:rowOff>
    </xdr:to>
    <xdr:sp macro="" textlink="">
      <xdr:nvSpPr>
        <xdr:cNvPr id="60" name="CuadroTexto 59">
          <a:extLst>
            <a:ext uri="{FF2B5EF4-FFF2-40B4-BE49-F238E27FC236}">
              <a16:creationId xmlns:a16="http://schemas.microsoft.com/office/drawing/2014/main" id="{4A362098-47E1-4A81-87FA-7D5E3C137188}"/>
            </a:ext>
          </a:extLst>
        </xdr:cNvPr>
        <xdr:cNvSpPr txBox="1"/>
      </xdr:nvSpPr>
      <xdr:spPr>
        <a:xfrm>
          <a:off x="36195" y="5455920"/>
          <a:ext cx="11995784" cy="1134957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Tipo de llamada:</a:t>
          </a:r>
        </a:p>
        <a:p>
          <a:pPr eaLnBrk="1" fontAlgn="auto" latinLnBrk="0" hangingPunct="1"/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Recibidas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: Son todas aquellas consultas telefónicas que recibe el servicio de la Linea 100.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Atendidas: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que son contestadas por las/os operadoras/es de la Linea 100. Estas se dividen en efectivas y no efectivas.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relacionadas a hechos de violencia o situaciones que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pueden generar violencia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>
              <a:effectLst/>
            </a:rPr>
            <a:t>- </a:t>
          </a: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efectivas: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Consultas malintencionadas (perturbadoras, silentes o llamadas urgentes que son falsas).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b="1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Abandonadas: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todas aquellas consultas telefónicas en las cuales no se termina la consulta o que en aproximadamente un minuto después de la consulta esta se corta.</a:t>
          </a: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PE">
            <a:effectLst/>
          </a:endParaRPr>
        </a:p>
        <a:p>
          <a:pPr eaLnBrk="1" fontAlgn="auto" latinLnBrk="0" hangingPunct="1"/>
          <a:endParaRPr lang="es-PE">
            <a:effectLst/>
          </a:endParaRPr>
        </a:p>
      </xdr:txBody>
    </xdr:sp>
    <xdr:clientData/>
  </xdr:twoCellAnchor>
  <xdr:twoCellAnchor>
    <xdr:from>
      <xdr:col>5</xdr:col>
      <xdr:colOff>48061</xdr:colOff>
      <xdr:row>73</xdr:row>
      <xdr:rowOff>0</xdr:rowOff>
    </xdr:from>
    <xdr:to>
      <xdr:col>11</xdr:col>
      <xdr:colOff>9525</xdr:colOff>
      <xdr:row>83</xdr:row>
      <xdr:rowOff>180975</xdr:rowOff>
    </xdr:to>
    <xdr:graphicFrame macro="">
      <xdr:nvGraphicFramePr>
        <xdr:cNvPr id="61" name="Gráfico 60">
          <a:extLst>
            <a:ext uri="{FF2B5EF4-FFF2-40B4-BE49-F238E27FC236}">
              <a16:creationId xmlns:a16="http://schemas.microsoft.com/office/drawing/2014/main" id="{43ACD61A-17D0-4F3B-B89B-A271B18551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145</xdr:row>
      <xdr:rowOff>12886</xdr:rowOff>
    </xdr:from>
    <xdr:to>
      <xdr:col>1</xdr:col>
      <xdr:colOff>1162050</xdr:colOff>
      <xdr:row>146</xdr:row>
      <xdr:rowOff>76200</xdr:rowOff>
    </xdr:to>
    <xdr:sp macro="" textlink="">
      <xdr:nvSpPr>
        <xdr:cNvPr id="62" name="Rectángulo 51">
          <a:extLst>
            <a:ext uri="{FF2B5EF4-FFF2-40B4-BE49-F238E27FC236}">
              <a16:creationId xmlns:a16="http://schemas.microsoft.com/office/drawing/2014/main" id="{D192AA5A-E5FD-4942-BBF9-EA04B5CADA03}"/>
            </a:ext>
          </a:extLst>
        </xdr:cNvPr>
        <xdr:cNvSpPr/>
      </xdr:nvSpPr>
      <xdr:spPr>
        <a:xfrm>
          <a:off x="0" y="29477521"/>
          <a:ext cx="1167765" cy="2309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8</a:t>
          </a:r>
        </a:p>
      </xdr:txBody>
    </xdr:sp>
    <xdr:clientData/>
  </xdr:twoCellAnchor>
  <xdr:twoCellAnchor>
    <xdr:from>
      <xdr:col>5</xdr:col>
      <xdr:colOff>771524</xdr:colOff>
      <xdr:row>238</xdr:row>
      <xdr:rowOff>257175</xdr:rowOff>
    </xdr:from>
    <xdr:to>
      <xdr:col>12</xdr:col>
      <xdr:colOff>466725</xdr:colOff>
      <xdr:row>258</xdr:row>
      <xdr:rowOff>28575</xdr:rowOff>
    </xdr:to>
    <xdr:graphicFrame macro="">
      <xdr:nvGraphicFramePr>
        <xdr:cNvPr id="63" name="Gráfico 62">
          <a:extLst>
            <a:ext uri="{FF2B5EF4-FFF2-40B4-BE49-F238E27FC236}">
              <a16:creationId xmlns:a16="http://schemas.microsoft.com/office/drawing/2014/main" id="{85E81E3A-CB82-464C-940C-E336BBFFCE5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1057275</xdr:colOff>
      <xdr:row>260</xdr:row>
      <xdr:rowOff>133350</xdr:rowOff>
    </xdr:from>
    <xdr:to>
      <xdr:col>4</xdr:col>
      <xdr:colOff>19050</xdr:colOff>
      <xdr:row>263</xdr:row>
      <xdr:rowOff>133350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1D88C15E-B05D-4F36-AA54-1F8C5065C692}"/>
            </a:ext>
          </a:extLst>
        </xdr:cNvPr>
        <xdr:cNvSpPr/>
      </xdr:nvSpPr>
      <xdr:spPr>
        <a:xfrm>
          <a:off x="1064895" y="55565040"/>
          <a:ext cx="1855470" cy="5143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telefónicas derivadas al Centro Emergencia Mujer y Familia</a:t>
          </a:r>
        </a:p>
      </xdr:txBody>
    </xdr:sp>
    <xdr:clientData/>
  </xdr:twoCellAnchor>
  <xdr:twoCellAnchor>
    <xdr:from>
      <xdr:col>1</xdr:col>
      <xdr:colOff>0</xdr:colOff>
      <xdr:row>260</xdr:row>
      <xdr:rowOff>133351</xdr:rowOff>
    </xdr:from>
    <xdr:to>
      <xdr:col>1</xdr:col>
      <xdr:colOff>1152525</xdr:colOff>
      <xdr:row>262</xdr:row>
      <xdr:rowOff>38100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28A10919-0ABB-43A8-9E77-DDFE3A19CB50}"/>
            </a:ext>
          </a:extLst>
        </xdr:cNvPr>
        <xdr:cNvSpPr/>
      </xdr:nvSpPr>
      <xdr:spPr>
        <a:xfrm>
          <a:off x="9525" y="55565041"/>
          <a:ext cx="1154430" cy="2514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13</a:t>
          </a:r>
        </a:p>
      </xdr:txBody>
    </xdr:sp>
    <xdr:clientData/>
  </xdr:twoCellAnchor>
  <xdr:twoCellAnchor editAs="oneCell">
    <xdr:from>
      <xdr:col>1</xdr:col>
      <xdr:colOff>38099</xdr:colOff>
      <xdr:row>0</xdr:row>
      <xdr:rowOff>38101</xdr:rowOff>
    </xdr:from>
    <xdr:to>
      <xdr:col>5</xdr:col>
      <xdr:colOff>168127</xdr:colOff>
      <xdr:row>1</xdr:row>
      <xdr:rowOff>249555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8E755CB-34C3-491F-8C88-9BF28E4B99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4" y="38101"/>
          <a:ext cx="3730478" cy="398144"/>
        </a:xfrm>
        <a:prstGeom prst="rect">
          <a:avLst/>
        </a:prstGeom>
      </xdr:spPr>
    </xdr:pic>
    <xdr:clientData/>
  </xdr:twoCellAnchor>
  <xdr:twoCellAnchor editAs="oneCell">
    <xdr:from>
      <xdr:col>9</xdr:col>
      <xdr:colOff>57150</xdr:colOff>
      <xdr:row>205</xdr:row>
      <xdr:rowOff>190500</xdr:rowOff>
    </xdr:from>
    <xdr:to>
      <xdr:col>16</xdr:col>
      <xdr:colOff>20955</xdr:colOff>
      <xdr:row>234</xdr:row>
      <xdr:rowOff>187444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A65A961-7F7C-432B-B4B8-651A8231A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82790" y="41624250"/>
          <a:ext cx="5002530" cy="53880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>
        <row r="22">
          <cell r="C22">
            <v>296925</v>
          </cell>
          <cell r="F22">
            <v>208624</v>
          </cell>
          <cell r="G22">
            <v>88301</v>
          </cell>
          <cell r="L22" t="str">
            <v>Recibidas</v>
          </cell>
          <cell r="M22" t="str">
            <v>Atendidas</v>
          </cell>
          <cell r="N22" t="str">
            <v>Abandonadas</v>
          </cell>
        </row>
        <row r="35">
          <cell r="D35" t="str">
            <v>Mujer</v>
          </cell>
          <cell r="E35" t="str">
            <v>Hombre</v>
          </cell>
        </row>
        <row r="36">
          <cell r="B36" t="str">
            <v>Enero</v>
          </cell>
          <cell r="D36">
            <v>10878</v>
          </cell>
          <cell r="E36">
            <v>2417</v>
          </cell>
        </row>
        <row r="37">
          <cell r="B37" t="str">
            <v>Febrero</v>
          </cell>
          <cell r="D37">
            <v>10060</v>
          </cell>
          <cell r="E37">
            <v>2374</v>
          </cell>
        </row>
        <row r="38">
          <cell r="B38" t="str">
            <v>Marzo</v>
          </cell>
          <cell r="D38">
            <v>11538</v>
          </cell>
          <cell r="E38">
            <v>2743</v>
          </cell>
        </row>
        <row r="39">
          <cell r="B39" t="str">
            <v>Abril</v>
          </cell>
          <cell r="D39">
            <v>10411</v>
          </cell>
          <cell r="E39">
            <v>2533</v>
          </cell>
        </row>
        <row r="40">
          <cell r="B40" t="str">
            <v>Mayo</v>
          </cell>
          <cell r="D40">
            <v>10419</v>
          </cell>
          <cell r="E40">
            <v>2541</v>
          </cell>
        </row>
        <row r="41">
          <cell r="B41" t="str">
            <v>Junio</v>
          </cell>
          <cell r="D41">
            <v>11269</v>
          </cell>
          <cell r="E41">
            <v>2605</v>
          </cell>
        </row>
        <row r="42">
          <cell r="B42" t="str">
            <v>Julio</v>
          </cell>
          <cell r="D42">
            <v>10838</v>
          </cell>
          <cell r="E42">
            <v>2370</v>
          </cell>
        </row>
        <row r="43">
          <cell r="B43" t="str">
            <v>Agosto</v>
          </cell>
          <cell r="D43">
            <v>11269</v>
          </cell>
          <cell r="E43">
            <v>2378</v>
          </cell>
        </row>
        <row r="44">
          <cell r="B44" t="str">
            <v>Septiembre</v>
          </cell>
          <cell r="D44">
            <v>11564</v>
          </cell>
          <cell r="E44">
            <v>2492</v>
          </cell>
        </row>
        <row r="45">
          <cell r="B45" t="str">
            <v>Octubre</v>
          </cell>
          <cell r="D45">
            <v>11356</v>
          </cell>
          <cell r="E45">
            <v>2905</v>
          </cell>
        </row>
        <row r="46">
          <cell r="B46" t="str">
            <v>Noviembre</v>
          </cell>
        </row>
        <row r="47">
          <cell r="B47" t="str">
            <v>Diciembre</v>
          </cell>
        </row>
        <row r="56">
          <cell r="M56" t="str">
            <v>Ninos, niñas y adolescentes</v>
          </cell>
          <cell r="N56" t="str">
            <v>Adultos</v>
          </cell>
          <cell r="O56" t="str">
            <v>Adultos mayores</v>
          </cell>
          <cell r="P56" t="str">
            <v>Sin información</v>
          </cell>
        </row>
        <row r="57">
          <cell r="M57">
            <v>2540</v>
          </cell>
          <cell r="N57">
            <v>83466</v>
          </cell>
          <cell r="O57">
            <v>7173</v>
          </cell>
          <cell r="P57">
            <v>41781</v>
          </cell>
        </row>
        <row r="78">
          <cell r="B78" t="str">
            <v>Él / Ella misma</v>
          </cell>
          <cell r="D78">
            <v>52861</v>
          </cell>
        </row>
        <row r="79">
          <cell r="B79" t="str">
            <v>Anónimo</v>
          </cell>
          <cell r="D79">
            <v>28514</v>
          </cell>
        </row>
        <row r="80">
          <cell r="B80" t="str">
            <v>Madre/padre</v>
          </cell>
          <cell r="D80">
            <v>23890</v>
          </cell>
        </row>
        <row r="81">
          <cell r="B81" t="str">
            <v>Otro familiar</v>
          </cell>
          <cell r="D81">
            <v>15603</v>
          </cell>
        </row>
        <row r="82">
          <cell r="B82" t="str">
            <v>Otra persona</v>
          </cell>
          <cell r="D82">
            <v>13860</v>
          </cell>
        </row>
        <row r="83">
          <cell r="B83" t="str">
            <v>Seudónimo</v>
          </cell>
          <cell r="D83">
            <v>232</v>
          </cell>
        </row>
        <row r="91">
          <cell r="D91" t="str">
            <v>Mujer</v>
          </cell>
          <cell r="E91" t="str">
            <v>Hombre</v>
          </cell>
        </row>
        <row r="92">
          <cell r="B92" t="str">
            <v>Enero</v>
          </cell>
          <cell r="D92">
            <v>9387</v>
          </cell>
          <cell r="E92">
            <v>3908</v>
          </cell>
        </row>
        <row r="93">
          <cell r="B93" t="str">
            <v>Febrero</v>
          </cell>
          <cell r="D93">
            <v>8843</v>
          </cell>
          <cell r="E93">
            <v>3591</v>
          </cell>
        </row>
        <row r="94">
          <cell r="B94" t="str">
            <v>Marzo</v>
          </cell>
          <cell r="D94">
            <v>10207</v>
          </cell>
          <cell r="E94">
            <v>4074</v>
          </cell>
        </row>
        <row r="95">
          <cell r="B95" t="str">
            <v>Abril</v>
          </cell>
          <cell r="D95">
            <v>9080</v>
          </cell>
          <cell r="E95">
            <v>3864</v>
          </cell>
        </row>
        <row r="96">
          <cell r="B96" t="str">
            <v>Mayo</v>
          </cell>
          <cell r="D96">
            <v>9196</v>
          </cell>
          <cell r="E96">
            <v>3764</v>
          </cell>
        </row>
        <row r="97">
          <cell r="B97" t="str">
            <v>Junio</v>
          </cell>
          <cell r="D97">
            <v>9603</v>
          </cell>
          <cell r="E97">
            <v>4271</v>
          </cell>
        </row>
        <row r="98">
          <cell r="B98" t="str">
            <v>Julio</v>
          </cell>
          <cell r="D98">
            <v>9172</v>
          </cell>
          <cell r="E98">
            <v>4036</v>
          </cell>
        </row>
        <row r="99">
          <cell r="B99" t="str">
            <v>Agosto</v>
          </cell>
          <cell r="D99">
            <v>9588</v>
          </cell>
          <cell r="E99">
            <v>4059</v>
          </cell>
        </row>
        <row r="100">
          <cell r="B100" t="str">
            <v>Septiembre</v>
          </cell>
          <cell r="D100">
            <v>9757</v>
          </cell>
          <cell r="E100">
            <v>4299</v>
          </cell>
        </row>
        <row r="101">
          <cell r="B101" t="str">
            <v>Octubre</v>
          </cell>
          <cell r="D101">
            <v>9903</v>
          </cell>
          <cell r="E101">
            <v>4358</v>
          </cell>
        </row>
        <row r="102">
          <cell r="B102" t="str">
            <v>Noviembre</v>
          </cell>
        </row>
        <row r="103">
          <cell r="B103" t="str">
            <v>Diciembre</v>
          </cell>
        </row>
        <row r="110">
          <cell r="M110" t="str">
            <v>Niñas, niños y adolescentes</v>
          </cell>
          <cell r="N110" t="str">
            <v>Adultos</v>
          </cell>
          <cell r="O110" t="str">
            <v>Adultos mayores</v>
          </cell>
          <cell r="P110" t="str">
            <v>Sin información</v>
          </cell>
        </row>
        <row r="111">
          <cell r="M111">
            <v>56404</v>
          </cell>
          <cell r="N111">
            <v>57022</v>
          </cell>
          <cell r="O111">
            <v>11134</v>
          </cell>
          <cell r="P111">
            <v>10400</v>
          </cell>
        </row>
        <row r="169">
          <cell r="E169" t="str">
            <v>Hombre</v>
          </cell>
          <cell r="F169" t="str">
            <v>Sin información</v>
          </cell>
        </row>
        <row r="170">
          <cell r="B170" t="str">
            <v>Enero</v>
          </cell>
          <cell r="D170">
            <v>1982</v>
          </cell>
          <cell r="E170">
            <v>5550</v>
          </cell>
          <cell r="F170">
            <v>1881</v>
          </cell>
        </row>
        <row r="171">
          <cell r="B171" t="str">
            <v>Febrero</v>
          </cell>
          <cell r="D171">
            <v>1758</v>
          </cell>
          <cell r="E171">
            <v>4910</v>
          </cell>
          <cell r="F171">
            <v>2342</v>
          </cell>
        </row>
        <row r="172">
          <cell r="B172" t="str">
            <v>Marzo</v>
          </cell>
          <cell r="D172">
            <v>2085</v>
          </cell>
          <cell r="E172">
            <v>5561</v>
          </cell>
          <cell r="F172">
            <v>2599</v>
          </cell>
        </row>
        <row r="173">
          <cell r="B173" t="str">
            <v>Abril</v>
          </cell>
          <cell r="D173">
            <v>1995</v>
          </cell>
          <cell r="E173">
            <v>4953</v>
          </cell>
          <cell r="F173">
            <v>2511</v>
          </cell>
        </row>
        <row r="174">
          <cell r="B174" t="str">
            <v>Mayo</v>
          </cell>
          <cell r="D174">
            <v>1498</v>
          </cell>
          <cell r="E174">
            <v>5477</v>
          </cell>
          <cell r="F174">
            <v>2476</v>
          </cell>
        </row>
        <row r="175">
          <cell r="B175" t="str">
            <v>Junio</v>
          </cell>
          <cell r="D175">
            <v>2055</v>
          </cell>
          <cell r="E175">
            <v>5344</v>
          </cell>
          <cell r="F175">
            <v>2908</v>
          </cell>
        </row>
        <row r="176">
          <cell r="B176" t="str">
            <v>Julio</v>
          </cell>
          <cell r="D176">
            <v>2026</v>
          </cell>
          <cell r="E176">
            <v>5008</v>
          </cell>
          <cell r="F176">
            <v>2598</v>
          </cell>
        </row>
        <row r="177">
          <cell r="B177" t="str">
            <v>Agosto</v>
          </cell>
          <cell r="D177">
            <v>2017</v>
          </cell>
          <cell r="E177">
            <v>5419</v>
          </cell>
          <cell r="F177">
            <v>2564</v>
          </cell>
        </row>
        <row r="178">
          <cell r="B178" t="str">
            <v>Septiembre</v>
          </cell>
          <cell r="D178">
            <v>2574</v>
          </cell>
          <cell r="E178">
            <v>6871</v>
          </cell>
          <cell r="F178">
            <v>825</v>
          </cell>
        </row>
        <row r="179">
          <cell r="B179" t="str">
            <v>Octubre</v>
          </cell>
          <cell r="D179">
            <v>2068</v>
          </cell>
          <cell r="E179">
            <v>7165</v>
          </cell>
          <cell r="F179">
            <v>1095</v>
          </cell>
        </row>
        <row r="180">
          <cell r="B180" t="str">
            <v>Noviembre</v>
          </cell>
        </row>
        <row r="181">
          <cell r="B181" t="str">
            <v>Diciembre</v>
          </cell>
        </row>
        <row r="186">
          <cell r="M186" t="str">
            <v>Niñas, niños y adolescentes</v>
          </cell>
          <cell r="N186" t="str">
            <v>Adultos</v>
          </cell>
          <cell r="O186" t="str">
            <v>Adultos mayores</v>
          </cell>
          <cell r="P186" t="str">
            <v>Sin información</v>
          </cell>
        </row>
        <row r="187">
          <cell r="M187">
            <v>1012</v>
          </cell>
          <cell r="N187">
            <v>59594</v>
          </cell>
          <cell r="O187">
            <v>4247</v>
          </cell>
          <cell r="P187">
            <v>33262</v>
          </cell>
        </row>
        <row r="240">
          <cell r="H240" t="str">
            <v>Coordinación telefónica con: Fiscalía/Poder Judicial/Juzgado de Paz</v>
          </cell>
          <cell r="J240">
            <v>21</v>
          </cell>
        </row>
        <row r="241">
          <cell r="H241" t="str">
            <v>Coordinación telefónica con servicios de salud: SAMU/Establecimiento de salud/Hospital</v>
          </cell>
          <cell r="J241">
            <v>83</v>
          </cell>
        </row>
        <row r="242">
          <cell r="H242" t="str">
            <v>Coordinación telefónica con el familiar referido por la persona afectada</v>
          </cell>
          <cell r="J242">
            <v>224</v>
          </cell>
        </row>
        <row r="243">
          <cell r="H243" t="str">
            <v>Seguimiento del plan de seguridad</v>
          </cell>
          <cell r="J243">
            <v>1046</v>
          </cell>
        </row>
        <row r="244">
          <cell r="H244" t="str">
            <v>Coordinación telefónica con servicios del MIMP: DIRECCION DE PERSONAS ADULTAS MAYORES/UPE</v>
          </cell>
          <cell r="J244">
            <v>1225</v>
          </cell>
        </row>
        <row r="245">
          <cell r="H245" t="str">
            <v>Intervención en crisis</v>
          </cell>
          <cell r="J245">
            <v>1475</v>
          </cell>
        </row>
        <row r="246">
          <cell r="H246" t="str">
            <v>Otro</v>
          </cell>
          <cell r="J246">
            <v>3108</v>
          </cell>
        </row>
        <row r="247">
          <cell r="H247" t="str">
            <v>Confirmación de auxilio policial u otra autoridad competente</v>
          </cell>
          <cell r="J247">
            <v>3883</v>
          </cell>
        </row>
        <row r="248">
          <cell r="H248" t="str">
            <v>Seguimiento</v>
          </cell>
          <cell r="J248">
            <v>6013</v>
          </cell>
        </row>
        <row r="249">
          <cell r="H249" t="str">
            <v>Coordinación telefónica de urgencia</v>
          </cell>
          <cell r="J249">
            <v>14627</v>
          </cell>
        </row>
        <row r="250">
          <cell r="H250" t="str">
            <v>Coordinación telefónica con: 105/PNP/Comisaria</v>
          </cell>
          <cell r="J250">
            <v>17768</v>
          </cell>
        </row>
        <row r="251">
          <cell r="H251" t="str">
            <v>Elaboración del plan de seguridad</v>
          </cell>
          <cell r="J251">
            <v>23599</v>
          </cell>
        </row>
        <row r="252">
          <cell r="H252" t="str">
            <v>Atención llamada de retorno</v>
          </cell>
          <cell r="J252">
            <v>25265</v>
          </cell>
        </row>
        <row r="253">
          <cell r="H253" t="str">
            <v>Contención emocional</v>
          </cell>
          <cell r="J253">
            <v>36205</v>
          </cell>
        </row>
        <row r="254">
          <cell r="H254" t="str">
            <v>Coordinación telefónica con servicios del Programa Nacional AURORA: CEM/SAU/ER</v>
          </cell>
          <cell r="J254">
            <v>43224</v>
          </cell>
        </row>
        <row r="255">
          <cell r="H255" t="str">
            <v>Referencia</v>
          </cell>
          <cell r="J255">
            <v>59958</v>
          </cell>
        </row>
        <row r="256">
          <cell r="H256" t="str">
            <v>Consejería</v>
          </cell>
          <cell r="J256">
            <v>68628</v>
          </cell>
        </row>
        <row r="257">
          <cell r="H257" t="str">
            <v>Derivación administrativa</v>
          </cell>
          <cell r="J257">
            <v>74909</v>
          </cell>
        </row>
        <row r="258">
          <cell r="H258" t="str">
            <v>Orientación e información</v>
          </cell>
          <cell r="J258">
            <v>132806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634B6-D490-4E3B-8A55-F3C8BAD4C378}">
  <sheetPr>
    <tabColor theme="1" tint="0.14999847407452621"/>
  </sheetPr>
  <dimension ref="B2:V288"/>
  <sheetViews>
    <sheetView showGridLines="0" tabSelected="1" view="pageBreakPreview" zoomScale="112" zoomScaleNormal="100" zoomScaleSheetLayoutView="112" workbookViewId="0">
      <selection activeCell="A380" sqref="A380"/>
    </sheetView>
  </sheetViews>
  <sheetFormatPr baseColWidth="10" defaultColWidth="11.44140625" defaultRowHeight="14.4" x14ac:dyDescent="0.3"/>
  <cols>
    <col min="1" max="1" width="0.109375" style="1" customWidth="1"/>
    <col min="2" max="2" width="21.6640625" style="1" customWidth="1"/>
    <col min="3" max="3" width="9.88671875" style="2" customWidth="1"/>
    <col min="4" max="4" width="10.6640625" style="2" customWidth="1"/>
    <col min="5" max="5" width="10.44140625" style="2" customWidth="1"/>
    <col min="6" max="6" width="12.44140625" style="2" customWidth="1"/>
    <col min="7" max="7" width="12.5546875" style="1" customWidth="1"/>
    <col min="8" max="8" width="11.6640625" style="1" customWidth="1"/>
    <col min="9" max="9" width="13" style="1" customWidth="1"/>
    <col min="10" max="10" width="12.88671875" style="1" customWidth="1"/>
    <col min="11" max="11" width="11.44140625" style="1" customWidth="1"/>
    <col min="12" max="13" width="9.5546875" style="1" customWidth="1"/>
    <col min="14" max="14" width="9.6640625" style="1" customWidth="1"/>
    <col min="15" max="15" width="10.109375" style="1" customWidth="1"/>
    <col min="16" max="16" width="10" style="1" customWidth="1"/>
    <col min="17" max="17" width="1.88671875" style="1" customWidth="1"/>
    <col min="18" max="16384" width="11.44140625" style="1"/>
  </cols>
  <sheetData>
    <row r="2" spans="2:22" ht="35.25" customHeight="1" x14ac:dyDescent="0.3"/>
    <row r="3" spans="2:22" customFormat="1" ht="45.75" customHeight="1" x14ac:dyDescent="0.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spans="2:22" customFormat="1" ht="48" customHeight="1" x14ac:dyDescent="0.3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22" s="8" customFormat="1" ht="28.5" customHeight="1" x14ac:dyDescent="0.25">
      <c r="B5" s="5"/>
      <c r="C5" s="6"/>
      <c r="D5" s="6"/>
      <c r="E5" s="6"/>
      <c r="F5" s="6"/>
      <c r="G5" s="6"/>
      <c r="H5" s="6"/>
      <c r="I5" s="6"/>
      <c r="J5" s="6"/>
      <c r="K5" s="7"/>
      <c r="L5" s="7"/>
      <c r="M5" s="7"/>
      <c r="N5" s="7"/>
      <c r="O5" s="7"/>
      <c r="P5" s="7"/>
    </row>
    <row r="6" spans="2:22" s="12" customFormat="1" ht="24" customHeight="1" x14ac:dyDescent="0.25">
      <c r="B6" s="9"/>
      <c r="C6" s="10"/>
      <c r="D6" s="10"/>
      <c r="E6" s="10"/>
      <c r="F6" s="10"/>
      <c r="G6" s="10"/>
      <c r="H6" s="10"/>
      <c r="I6" s="10"/>
      <c r="J6" s="10"/>
      <c r="K6" s="11"/>
      <c r="L6" s="11"/>
      <c r="M6" s="11"/>
      <c r="N6" s="11"/>
      <c r="O6" s="11"/>
      <c r="P6" s="11"/>
    </row>
    <row r="7" spans="2:22" s="12" customFormat="1" ht="3" customHeight="1" x14ac:dyDescent="0.25">
      <c r="B7" s="13"/>
      <c r="C7" s="13"/>
      <c r="D7" s="13"/>
      <c r="E7" s="13"/>
      <c r="F7" s="13"/>
      <c r="G7" s="14"/>
      <c r="H7" s="15"/>
      <c r="I7" s="16"/>
      <c r="J7" s="16"/>
      <c r="K7" s="16"/>
      <c r="L7" s="16"/>
      <c r="M7" s="16"/>
      <c r="N7" s="16"/>
      <c r="O7" s="16"/>
      <c r="P7" s="17"/>
    </row>
    <row r="8" spans="2:22" s="12" customFormat="1" ht="21.75" customHeight="1" thickBot="1" x14ac:dyDescent="0.3">
      <c r="B8" s="18" t="s">
        <v>0</v>
      </c>
      <c r="C8" s="18" t="s">
        <v>1</v>
      </c>
      <c r="D8" s="19" t="s">
        <v>2</v>
      </c>
      <c r="E8" s="19"/>
      <c r="F8" s="19"/>
      <c r="G8" s="18" t="s">
        <v>3</v>
      </c>
      <c r="H8" s="20" t="s">
        <v>4</v>
      </c>
      <c r="I8" s="21"/>
      <c r="J8" s="22"/>
      <c r="K8" s="21"/>
      <c r="L8" s="21"/>
      <c r="M8" s="21"/>
      <c r="N8" s="23"/>
      <c r="O8" s="24"/>
      <c r="P8" s="23"/>
    </row>
    <row r="9" spans="2:22" s="12" customFormat="1" ht="12.75" customHeight="1" x14ac:dyDescent="0.25">
      <c r="B9" s="18"/>
      <c r="C9" s="18"/>
      <c r="D9" s="25" t="s">
        <v>5</v>
      </c>
      <c r="E9" s="25" t="s">
        <v>6</v>
      </c>
      <c r="F9" s="25" t="s">
        <v>7</v>
      </c>
      <c r="G9" s="18"/>
      <c r="H9" s="20"/>
      <c r="I9" s="21"/>
      <c r="J9" s="21"/>
      <c r="K9" s="21"/>
      <c r="L9" s="26"/>
      <c r="M9" s="26"/>
      <c r="N9" s="27"/>
      <c r="O9" s="28"/>
      <c r="P9" s="29"/>
    </row>
    <row r="10" spans="2:22" s="12" customFormat="1" ht="15" customHeight="1" x14ac:dyDescent="0.25">
      <c r="B10" s="30" t="s">
        <v>8</v>
      </c>
      <c r="C10" s="31">
        <f>+F10+G10</f>
        <v>32815</v>
      </c>
      <c r="D10" s="32">
        <v>13295</v>
      </c>
      <c r="E10" s="32">
        <v>9647</v>
      </c>
      <c r="F10" s="32">
        <f t="shared" ref="F10:F21" si="0">+D10+E10</f>
        <v>22942</v>
      </c>
      <c r="G10" s="33">
        <v>9873</v>
      </c>
      <c r="I10" s="21"/>
      <c r="J10" s="21"/>
      <c r="K10" s="21"/>
      <c r="L10" s="26"/>
      <c r="M10" s="26"/>
      <c r="N10" s="27"/>
      <c r="O10" s="28"/>
      <c r="P10" s="29"/>
      <c r="U10" s="34"/>
      <c r="V10" s="34"/>
    </row>
    <row r="11" spans="2:22" s="12" customFormat="1" ht="15" customHeight="1" x14ac:dyDescent="0.25">
      <c r="B11" s="35" t="s">
        <v>9</v>
      </c>
      <c r="C11" s="36">
        <f t="shared" ref="C11:C21" si="1">+F11+G11</f>
        <v>31243</v>
      </c>
      <c r="D11" s="37">
        <v>12434</v>
      </c>
      <c r="E11" s="37">
        <v>9164</v>
      </c>
      <c r="F11" s="38">
        <f t="shared" si="0"/>
        <v>21598</v>
      </c>
      <c r="G11" s="39">
        <v>9645</v>
      </c>
      <c r="I11" s="21"/>
      <c r="J11" s="21"/>
      <c r="K11" s="21"/>
      <c r="L11" s="21"/>
      <c r="M11" s="21"/>
      <c r="N11" s="40"/>
      <c r="O11" s="41"/>
      <c r="P11" s="42"/>
      <c r="U11" s="34"/>
      <c r="V11" s="34"/>
    </row>
    <row r="12" spans="2:22" s="12" customFormat="1" ht="15" customHeight="1" x14ac:dyDescent="0.25">
      <c r="B12" s="35" t="s">
        <v>10</v>
      </c>
      <c r="C12" s="36">
        <f t="shared" si="1"/>
        <v>34175</v>
      </c>
      <c r="D12" s="37">
        <v>14281</v>
      </c>
      <c r="E12" s="37">
        <v>8319</v>
      </c>
      <c r="F12" s="38">
        <f t="shared" si="0"/>
        <v>22600</v>
      </c>
      <c r="G12" s="39">
        <v>11575</v>
      </c>
      <c r="I12" s="21"/>
      <c r="J12" s="21"/>
      <c r="K12" s="21"/>
      <c r="L12" s="21"/>
      <c r="M12" s="21"/>
      <c r="N12" s="40"/>
      <c r="O12" s="41"/>
      <c r="P12" s="42"/>
      <c r="U12" s="34"/>
      <c r="V12" s="34"/>
    </row>
    <row r="13" spans="2:22" s="12" customFormat="1" ht="15" customHeight="1" x14ac:dyDescent="0.25">
      <c r="B13" s="35" t="s">
        <v>11</v>
      </c>
      <c r="C13" s="36">
        <f t="shared" si="1"/>
        <v>30147</v>
      </c>
      <c r="D13" s="37">
        <v>12944</v>
      </c>
      <c r="E13" s="37">
        <v>6825</v>
      </c>
      <c r="F13" s="38">
        <f t="shared" si="0"/>
        <v>19769</v>
      </c>
      <c r="G13" s="39">
        <v>10378</v>
      </c>
      <c r="I13" s="21"/>
      <c r="J13" s="21"/>
      <c r="K13" s="21"/>
      <c r="L13" s="21"/>
      <c r="M13" s="21"/>
      <c r="N13" s="40"/>
      <c r="O13" s="43"/>
      <c r="P13" s="44"/>
      <c r="U13" s="34"/>
      <c r="V13" s="34"/>
    </row>
    <row r="14" spans="2:22" s="12" customFormat="1" ht="15" customHeight="1" x14ac:dyDescent="0.25">
      <c r="B14" s="35" t="s">
        <v>12</v>
      </c>
      <c r="C14" s="36">
        <f t="shared" si="1"/>
        <v>29613</v>
      </c>
      <c r="D14" s="45">
        <v>12960</v>
      </c>
      <c r="E14" s="45">
        <v>8502</v>
      </c>
      <c r="F14" s="38">
        <f t="shared" si="0"/>
        <v>21462</v>
      </c>
      <c r="G14" s="39">
        <v>8151</v>
      </c>
      <c r="I14" s="21"/>
      <c r="J14" s="21"/>
      <c r="K14" s="21"/>
      <c r="L14" s="21"/>
      <c r="M14" s="21"/>
      <c r="N14" s="40"/>
      <c r="O14" s="41"/>
      <c r="P14" s="42"/>
      <c r="U14" s="34"/>
      <c r="V14" s="34"/>
    </row>
    <row r="15" spans="2:22" s="12" customFormat="1" ht="15" customHeight="1" x14ac:dyDescent="0.25">
      <c r="B15" s="35" t="s">
        <v>13</v>
      </c>
      <c r="C15" s="36">
        <f t="shared" si="1"/>
        <v>28540</v>
      </c>
      <c r="D15" s="37">
        <v>13874</v>
      </c>
      <c r="E15" s="37">
        <v>7387</v>
      </c>
      <c r="F15" s="38">
        <f t="shared" si="0"/>
        <v>21261</v>
      </c>
      <c r="G15" s="39">
        <v>7279</v>
      </c>
      <c r="I15" s="21"/>
      <c r="J15" s="21"/>
      <c r="K15" s="21"/>
      <c r="L15" s="21"/>
      <c r="M15" s="21"/>
      <c r="N15" s="40"/>
      <c r="O15" s="41"/>
      <c r="P15" s="42"/>
      <c r="U15" s="34"/>
      <c r="V15" s="34"/>
    </row>
    <row r="16" spans="2:22" s="12" customFormat="1" ht="15" customHeight="1" x14ac:dyDescent="0.25">
      <c r="B16" s="35" t="s">
        <v>14</v>
      </c>
      <c r="C16" s="36">
        <f t="shared" si="1"/>
        <v>27132</v>
      </c>
      <c r="D16" s="37">
        <v>13208</v>
      </c>
      <c r="E16" s="37">
        <v>6414</v>
      </c>
      <c r="F16" s="38">
        <f t="shared" si="0"/>
        <v>19622</v>
      </c>
      <c r="G16" s="39">
        <v>7510</v>
      </c>
      <c r="I16" s="21"/>
      <c r="J16" s="21"/>
      <c r="K16" s="21"/>
      <c r="L16" s="21"/>
      <c r="M16" s="21"/>
      <c r="N16" s="40"/>
      <c r="O16" s="41"/>
      <c r="P16" s="42"/>
      <c r="U16" s="34"/>
      <c r="V16" s="34"/>
    </row>
    <row r="17" spans="2:22" s="12" customFormat="1" ht="15" customHeight="1" x14ac:dyDescent="0.25">
      <c r="B17" s="35" t="s">
        <v>15</v>
      </c>
      <c r="C17" s="36">
        <f t="shared" si="1"/>
        <v>27444</v>
      </c>
      <c r="D17" s="37">
        <v>13647</v>
      </c>
      <c r="E17" s="37">
        <v>5805</v>
      </c>
      <c r="F17" s="38">
        <f t="shared" si="0"/>
        <v>19452</v>
      </c>
      <c r="G17" s="39">
        <v>7992</v>
      </c>
      <c r="I17" s="21"/>
      <c r="J17" s="21"/>
      <c r="K17" s="21"/>
      <c r="L17" s="21"/>
      <c r="M17" s="21"/>
      <c r="N17" s="40"/>
      <c r="O17" s="41"/>
      <c r="P17" s="42"/>
      <c r="U17" s="34"/>
      <c r="V17" s="34"/>
    </row>
    <row r="18" spans="2:22" s="12" customFormat="1" ht="15" customHeight="1" x14ac:dyDescent="0.25">
      <c r="B18" s="35" t="s">
        <v>16</v>
      </c>
      <c r="C18" s="36">
        <f t="shared" si="1"/>
        <v>26505</v>
      </c>
      <c r="D18" s="37">
        <v>14056</v>
      </c>
      <c r="E18" s="37">
        <v>5102</v>
      </c>
      <c r="F18" s="38">
        <f t="shared" si="0"/>
        <v>19158</v>
      </c>
      <c r="G18" s="39">
        <v>7347</v>
      </c>
      <c r="I18" s="21"/>
      <c r="J18" s="21"/>
      <c r="K18" s="21"/>
      <c r="L18" s="21"/>
      <c r="M18" s="21"/>
      <c r="N18" s="40"/>
      <c r="O18" s="41"/>
      <c r="P18" s="42"/>
      <c r="U18" s="34"/>
      <c r="V18" s="34"/>
    </row>
    <row r="19" spans="2:22" s="12" customFormat="1" ht="15" customHeight="1" thickBot="1" x14ac:dyDescent="0.3">
      <c r="B19" s="35" t="s">
        <v>17</v>
      </c>
      <c r="C19" s="36">
        <f t="shared" si="1"/>
        <v>29311</v>
      </c>
      <c r="D19" s="37">
        <v>14261</v>
      </c>
      <c r="E19" s="37">
        <v>6499</v>
      </c>
      <c r="F19" s="38">
        <f t="shared" si="0"/>
        <v>20760</v>
      </c>
      <c r="G19" s="39">
        <v>8551</v>
      </c>
      <c r="I19" s="21"/>
      <c r="J19" s="21"/>
      <c r="K19" s="21"/>
      <c r="L19" s="21"/>
      <c r="M19" s="21"/>
      <c r="N19" s="40"/>
      <c r="O19" s="41"/>
      <c r="P19" s="42"/>
      <c r="U19" s="34"/>
    </row>
    <row r="20" spans="2:22" s="12" customFormat="1" ht="15" hidden="1" customHeight="1" x14ac:dyDescent="0.25">
      <c r="B20" s="35" t="s">
        <v>18</v>
      </c>
      <c r="C20" s="36">
        <f t="shared" si="1"/>
        <v>0</v>
      </c>
      <c r="D20" s="37"/>
      <c r="E20" s="37"/>
      <c r="F20" s="38">
        <f t="shared" si="0"/>
        <v>0</v>
      </c>
      <c r="G20" s="39"/>
      <c r="I20" s="21"/>
      <c r="J20" s="21"/>
      <c r="K20" s="21"/>
      <c r="L20" s="21"/>
      <c r="M20" s="21"/>
      <c r="N20" s="40"/>
      <c r="O20" s="41"/>
      <c r="P20" s="42"/>
    </row>
    <row r="21" spans="2:22" s="12" customFormat="1" ht="15" hidden="1" customHeight="1" thickBot="1" x14ac:dyDescent="0.3">
      <c r="B21" s="35" t="s">
        <v>19</v>
      </c>
      <c r="C21" s="36">
        <f t="shared" si="1"/>
        <v>0</v>
      </c>
      <c r="D21" s="37"/>
      <c r="E21" s="37"/>
      <c r="F21" s="38">
        <f t="shared" si="0"/>
        <v>0</v>
      </c>
      <c r="G21" s="39"/>
      <c r="I21" s="21"/>
      <c r="J21" s="21"/>
      <c r="K21" s="21"/>
      <c r="L21" s="21"/>
      <c r="M21" s="21"/>
      <c r="N21" s="40"/>
      <c r="O21" s="41"/>
      <c r="P21" s="42"/>
    </row>
    <row r="22" spans="2:22" s="12" customFormat="1" ht="15" customHeight="1" x14ac:dyDescent="0.25">
      <c r="B22" s="46" t="s">
        <v>20</v>
      </c>
      <c r="C22" s="47">
        <f>SUM(C10:C21)</f>
        <v>296925</v>
      </c>
      <c r="D22" s="48">
        <f>SUM(D10:D21)</f>
        <v>134960</v>
      </c>
      <c r="E22" s="47">
        <f>SUM(E10:E21)</f>
        <v>73664</v>
      </c>
      <c r="F22" s="49">
        <f>SUM(F10:F21)</f>
        <v>208624</v>
      </c>
      <c r="G22" s="47">
        <f>SUM(G10:G21)</f>
        <v>88301</v>
      </c>
      <c r="I22" s="17"/>
      <c r="K22" s="50"/>
      <c r="L22" s="51" t="s">
        <v>21</v>
      </c>
      <c r="M22" s="51" t="s">
        <v>2</v>
      </c>
      <c r="N22" s="51" t="s">
        <v>3</v>
      </c>
      <c r="O22" s="17"/>
      <c r="P22" s="17"/>
    </row>
    <row r="23" spans="2:22" s="12" customFormat="1" ht="15" customHeight="1" thickBot="1" x14ac:dyDescent="0.3">
      <c r="B23" s="52" t="s">
        <v>22</v>
      </c>
      <c r="C23" s="53">
        <f>+F23+G23</f>
        <v>1</v>
      </c>
      <c r="D23" s="54">
        <f>D22/F22</f>
        <v>0.64690543753355323</v>
      </c>
      <c r="E23" s="55">
        <f>E22/F22</f>
        <v>0.35309456246644683</v>
      </c>
      <c r="F23" s="56">
        <f>F22/C22</f>
        <v>0.70261513850298896</v>
      </c>
      <c r="G23" s="53">
        <f>+G22/C22</f>
        <v>0.29738486149701104</v>
      </c>
      <c r="H23" s="57"/>
      <c r="I23" s="15"/>
      <c r="J23" s="15"/>
      <c r="K23" s="15"/>
      <c r="L23" s="15"/>
      <c r="M23" s="15"/>
      <c r="N23" s="15"/>
      <c r="O23" s="15"/>
      <c r="P23" s="15"/>
    </row>
    <row r="24" spans="2:22" s="12" customFormat="1" ht="15" customHeight="1" x14ac:dyDescent="0.25">
      <c r="B24" s="58"/>
      <c r="C24" s="59"/>
      <c r="D24" s="59"/>
      <c r="E24" s="45"/>
      <c r="F24" s="59"/>
      <c r="G24" s="59"/>
      <c r="H24" s="57"/>
      <c r="I24" s="15"/>
      <c r="J24" s="15"/>
      <c r="K24" s="15"/>
      <c r="L24" s="15"/>
      <c r="M24" s="15"/>
      <c r="N24" s="15"/>
      <c r="O24" s="15"/>
      <c r="P24" s="15"/>
    </row>
    <row r="25" spans="2:22" s="12" customFormat="1" ht="15" customHeight="1" x14ac:dyDescent="0.25">
      <c r="B25" s="60"/>
      <c r="C25" s="61"/>
      <c r="D25" s="62"/>
      <c r="E25" s="62"/>
      <c r="F25" s="61"/>
      <c r="G25" s="61"/>
      <c r="H25" s="57"/>
      <c r="I25" s="15"/>
      <c r="J25" s="15"/>
      <c r="K25" s="15"/>
      <c r="L25" s="15"/>
      <c r="M25" s="15"/>
      <c r="N25" s="15"/>
      <c r="O25" s="15"/>
      <c r="P25" s="15"/>
    </row>
    <row r="26" spans="2:22" s="12" customFormat="1" ht="15" customHeight="1" x14ac:dyDescent="0.25">
      <c r="B26" s="60"/>
      <c r="C26" s="45"/>
      <c r="D26" s="63"/>
      <c r="E26" s="63"/>
      <c r="F26" s="64"/>
      <c r="G26" s="64"/>
      <c r="H26" s="20"/>
      <c r="I26" s="15"/>
      <c r="J26" s="15"/>
      <c r="K26" s="15"/>
      <c r="L26" s="15"/>
      <c r="M26" s="15"/>
      <c r="N26" s="15"/>
      <c r="O26" s="15"/>
      <c r="P26" s="15"/>
    </row>
    <row r="27" spans="2:22" s="12" customFormat="1" ht="15" customHeight="1" x14ac:dyDescent="0.25">
      <c r="B27" s="65"/>
      <c r="C27" s="45"/>
      <c r="D27" s="63"/>
      <c r="E27" s="63"/>
      <c r="F27" s="64"/>
      <c r="G27" s="57"/>
      <c r="H27" s="20"/>
      <c r="I27" s="15"/>
      <c r="J27" s="15"/>
      <c r="K27" s="15"/>
      <c r="L27" s="15"/>
      <c r="M27" s="15"/>
      <c r="N27" s="15"/>
      <c r="O27" s="15"/>
      <c r="P27" s="15"/>
    </row>
    <row r="28" spans="2:22" s="12" customFormat="1" ht="15" customHeight="1" x14ac:dyDescent="0.25">
      <c r="B28" s="60"/>
      <c r="C28" s="45"/>
      <c r="D28" s="63"/>
      <c r="E28" s="63"/>
      <c r="F28" s="64"/>
      <c r="G28" s="64"/>
      <c r="H28" s="20"/>
      <c r="I28" s="15"/>
      <c r="J28" s="15"/>
      <c r="K28" s="15"/>
      <c r="L28" s="15"/>
      <c r="M28" s="15"/>
      <c r="N28" s="15"/>
      <c r="O28" s="15"/>
      <c r="P28" s="15"/>
    </row>
    <row r="29" spans="2:22" s="12" customFormat="1" ht="13.5" customHeight="1" x14ac:dyDescent="0.25">
      <c r="C29" s="66"/>
      <c r="D29" s="66"/>
      <c r="E29" s="66"/>
      <c r="F29" s="66"/>
    </row>
    <row r="30" spans="2:22" s="12" customFormat="1" ht="13.5" customHeight="1" x14ac:dyDescent="0.25">
      <c r="C30" s="66"/>
      <c r="D30" s="66"/>
      <c r="E30" s="66"/>
      <c r="F30" s="66"/>
    </row>
    <row r="31" spans="2:22" s="8" customFormat="1" ht="32.25" customHeight="1" x14ac:dyDescent="0.25">
      <c r="B31" s="5"/>
      <c r="C31" s="6"/>
      <c r="D31" s="6"/>
      <c r="E31" s="6"/>
      <c r="F31" s="6"/>
      <c r="G31" s="6"/>
      <c r="H31" s="6"/>
      <c r="I31" s="6"/>
      <c r="J31" s="6"/>
      <c r="K31" s="7"/>
      <c r="L31" s="7"/>
      <c r="M31" s="7"/>
      <c r="N31" s="7"/>
      <c r="O31" s="7"/>
      <c r="P31" s="7"/>
    </row>
    <row r="32" spans="2:22" s="8" customFormat="1" ht="15.75" customHeight="1" x14ac:dyDescent="0.25">
      <c r="B32" s="5"/>
      <c r="C32" s="6"/>
      <c r="D32" s="6"/>
      <c r="E32" s="6"/>
      <c r="F32" s="6"/>
      <c r="G32" s="6"/>
      <c r="H32" s="6"/>
      <c r="I32" s="6"/>
      <c r="J32" s="6"/>
      <c r="K32" s="7"/>
      <c r="L32" s="7"/>
      <c r="M32" s="7"/>
      <c r="N32" s="7"/>
      <c r="O32" s="7"/>
      <c r="P32" s="7"/>
    </row>
    <row r="33" spans="2:16" s="12" customFormat="1" ht="17.25" customHeight="1" x14ac:dyDescent="0.25">
      <c r="C33" s="66"/>
      <c r="D33" s="66"/>
      <c r="E33" s="66"/>
      <c r="F33" s="66"/>
    </row>
    <row r="34" spans="2:16" s="8" customFormat="1" ht="17.25" customHeight="1" x14ac:dyDescent="0.25">
      <c r="B34" s="67"/>
      <c r="C34" s="67"/>
      <c r="D34" s="67"/>
      <c r="E34" s="67"/>
      <c r="F34" s="67"/>
      <c r="G34" s="67"/>
      <c r="H34" s="17"/>
      <c r="I34" s="68"/>
      <c r="J34" s="68"/>
    </row>
    <row r="35" spans="2:16" s="8" customFormat="1" ht="15" customHeight="1" x14ac:dyDescent="0.25">
      <c r="B35" s="69" t="s">
        <v>0</v>
      </c>
      <c r="C35" s="69" t="s">
        <v>20</v>
      </c>
      <c r="D35" s="69" t="s">
        <v>23</v>
      </c>
      <c r="E35" s="69" t="s">
        <v>24</v>
      </c>
      <c r="H35" s="70"/>
    </row>
    <row r="36" spans="2:16" s="8" customFormat="1" ht="17.25" customHeight="1" x14ac:dyDescent="0.25">
      <c r="B36" s="71" t="s">
        <v>8</v>
      </c>
      <c r="C36" s="72">
        <f t="shared" ref="C36:C47" si="2">+D36+E36</f>
        <v>13295</v>
      </c>
      <c r="D36" s="73">
        <v>10878</v>
      </c>
      <c r="E36" s="74">
        <v>2417</v>
      </c>
      <c r="H36" s="64"/>
    </row>
    <row r="37" spans="2:16" s="8" customFormat="1" ht="17.25" customHeight="1" x14ac:dyDescent="0.25">
      <c r="B37" s="75" t="s">
        <v>9</v>
      </c>
      <c r="C37" s="72">
        <f t="shared" si="2"/>
        <v>12434</v>
      </c>
      <c r="D37" s="76">
        <v>10060</v>
      </c>
      <c r="E37" s="77">
        <v>2374</v>
      </c>
      <c r="H37" s="64"/>
    </row>
    <row r="38" spans="2:16" s="8" customFormat="1" ht="17.25" customHeight="1" x14ac:dyDescent="0.25">
      <c r="B38" s="75" t="s">
        <v>10</v>
      </c>
      <c r="C38" s="72">
        <f t="shared" si="2"/>
        <v>14281</v>
      </c>
      <c r="D38" s="76">
        <v>11538</v>
      </c>
      <c r="E38" s="77">
        <v>2743</v>
      </c>
      <c r="H38" s="64"/>
    </row>
    <row r="39" spans="2:16" s="8" customFormat="1" ht="17.25" customHeight="1" x14ac:dyDescent="0.25">
      <c r="B39" s="75" t="s">
        <v>11</v>
      </c>
      <c r="C39" s="72">
        <f t="shared" si="2"/>
        <v>12944</v>
      </c>
      <c r="D39" s="76">
        <v>10411</v>
      </c>
      <c r="E39" s="77">
        <v>2533</v>
      </c>
      <c r="H39" s="64"/>
    </row>
    <row r="40" spans="2:16" s="8" customFormat="1" ht="17.25" customHeight="1" x14ac:dyDescent="0.25">
      <c r="B40" s="75" t="s">
        <v>12</v>
      </c>
      <c r="C40" s="72">
        <f t="shared" si="2"/>
        <v>12960</v>
      </c>
      <c r="D40" s="76">
        <v>10419</v>
      </c>
      <c r="E40" s="77">
        <v>2541</v>
      </c>
      <c r="H40" s="64"/>
    </row>
    <row r="41" spans="2:16" s="8" customFormat="1" ht="17.25" customHeight="1" x14ac:dyDescent="0.25">
      <c r="B41" s="75" t="s">
        <v>13</v>
      </c>
      <c r="C41" s="72">
        <f t="shared" si="2"/>
        <v>13874</v>
      </c>
      <c r="D41" s="76">
        <v>11269</v>
      </c>
      <c r="E41" s="77">
        <v>2605</v>
      </c>
      <c r="H41" s="64"/>
    </row>
    <row r="42" spans="2:16" s="8" customFormat="1" ht="17.25" customHeight="1" x14ac:dyDescent="0.25">
      <c r="B42" s="75" t="s">
        <v>14</v>
      </c>
      <c r="C42" s="72">
        <f t="shared" si="2"/>
        <v>13208</v>
      </c>
      <c r="D42" s="76">
        <v>10838</v>
      </c>
      <c r="E42" s="77">
        <v>2370</v>
      </c>
      <c r="H42" s="64"/>
    </row>
    <row r="43" spans="2:16" s="8" customFormat="1" ht="17.25" customHeight="1" x14ac:dyDescent="0.25">
      <c r="B43" s="75" t="s">
        <v>15</v>
      </c>
      <c r="C43" s="72">
        <f t="shared" si="2"/>
        <v>13647</v>
      </c>
      <c r="D43" s="76">
        <v>11269</v>
      </c>
      <c r="E43" s="77">
        <v>2378</v>
      </c>
      <c r="H43" s="64"/>
    </row>
    <row r="44" spans="2:16" s="8" customFormat="1" ht="17.25" customHeight="1" x14ac:dyDescent="0.25">
      <c r="B44" s="75" t="s">
        <v>16</v>
      </c>
      <c r="C44" s="72">
        <f t="shared" si="2"/>
        <v>14056</v>
      </c>
      <c r="D44" s="76">
        <v>11564</v>
      </c>
      <c r="E44" s="77">
        <v>2492</v>
      </c>
      <c r="H44" s="64"/>
    </row>
    <row r="45" spans="2:16" s="8" customFormat="1" ht="17.25" customHeight="1" thickBot="1" x14ac:dyDescent="0.3">
      <c r="B45" s="75" t="s">
        <v>17</v>
      </c>
      <c r="C45" s="72">
        <f t="shared" si="2"/>
        <v>14261</v>
      </c>
      <c r="D45" s="76">
        <v>11356</v>
      </c>
      <c r="E45" s="77">
        <v>2905</v>
      </c>
      <c r="H45" s="64"/>
    </row>
    <row r="46" spans="2:16" s="8" customFormat="1" ht="17.25" hidden="1" customHeight="1" x14ac:dyDescent="0.25">
      <c r="B46" s="75" t="s">
        <v>18</v>
      </c>
      <c r="C46" s="72">
        <f t="shared" si="2"/>
        <v>0</v>
      </c>
      <c r="D46" s="76"/>
      <c r="E46" s="77"/>
      <c r="H46" s="64"/>
    </row>
    <row r="47" spans="2:16" s="8" customFormat="1" ht="17.25" hidden="1" customHeight="1" thickBot="1" x14ac:dyDescent="0.3">
      <c r="B47" s="75" t="s">
        <v>19</v>
      </c>
      <c r="C47" s="72">
        <f t="shared" si="2"/>
        <v>0</v>
      </c>
      <c r="D47" s="76"/>
      <c r="E47" s="77"/>
      <c r="H47" s="64"/>
    </row>
    <row r="48" spans="2:16" s="8" customFormat="1" ht="15" customHeight="1" x14ac:dyDescent="0.25">
      <c r="B48" s="78" t="s">
        <v>20</v>
      </c>
      <c r="C48" s="79">
        <f>+SUM(C36:C47)</f>
        <v>134960</v>
      </c>
      <c r="D48" s="79">
        <f t="shared" ref="D48:E48" si="3">+SUM(D36:D47)</f>
        <v>109602</v>
      </c>
      <c r="E48" s="79">
        <f t="shared" si="3"/>
        <v>25358</v>
      </c>
      <c r="H48" s="80"/>
      <c r="I48" s="80"/>
      <c r="J48" s="80"/>
      <c r="K48" s="80"/>
      <c r="L48" s="80"/>
      <c r="O48" s="81" t="s">
        <v>23</v>
      </c>
      <c r="P48" s="81" t="s">
        <v>24</v>
      </c>
    </row>
    <row r="49" spans="2:16" s="8" customFormat="1" ht="15" customHeight="1" x14ac:dyDescent="0.25">
      <c r="B49" s="82" t="s">
        <v>22</v>
      </c>
      <c r="C49" s="53">
        <v>1</v>
      </c>
      <c r="D49" s="53">
        <f>+D48/C48</f>
        <v>0.81210729104919976</v>
      </c>
      <c r="E49" s="53">
        <f>+E48/C48</f>
        <v>0.18789270895080024</v>
      </c>
      <c r="H49" s="70"/>
      <c r="I49" s="70"/>
      <c r="J49" s="70"/>
      <c r="K49" s="70"/>
      <c r="L49" s="70"/>
      <c r="O49" s="83">
        <f>+D49</f>
        <v>0.81210729104919976</v>
      </c>
      <c r="P49" s="83">
        <f>+E49</f>
        <v>0.18789270895080024</v>
      </c>
    </row>
    <row r="50" spans="2:16" s="8" customFormat="1" ht="15" customHeight="1" x14ac:dyDescent="0.25">
      <c r="E50" s="59"/>
      <c r="H50" s="70"/>
      <c r="I50" s="70"/>
      <c r="J50" s="70"/>
      <c r="K50" s="70"/>
      <c r="L50" s="70"/>
      <c r="O50" s="83"/>
      <c r="P50" s="83"/>
    </row>
    <row r="51" spans="2:16" s="8" customFormat="1" ht="15" customHeight="1" x14ac:dyDescent="0.25">
      <c r="E51" s="59"/>
      <c r="H51" s="70"/>
      <c r="I51" s="70"/>
      <c r="J51" s="70"/>
      <c r="K51" s="70"/>
      <c r="L51" s="70"/>
      <c r="O51" s="83"/>
      <c r="P51" s="83"/>
    </row>
    <row r="52" spans="2:16" s="8" customFormat="1" ht="15" customHeight="1" x14ac:dyDescent="0.25">
      <c r="E52" s="59"/>
      <c r="H52" s="70"/>
      <c r="I52" s="70"/>
      <c r="J52" s="70"/>
      <c r="K52" s="70"/>
      <c r="L52" s="70"/>
      <c r="O52" s="83"/>
      <c r="P52" s="83"/>
    </row>
    <row r="53" spans="2:16" s="8" customFormat="1" ht="15" customHeight="1" x14ac:dyDescent="0.25">
      <c r="B53" s="84"/>
      <c r="C53" s="59"/>
      <c r="D53" s="59"/>
      <c r="E53" s="59"/>
      <c r="H53" s="70"/>
      <c r="I53" s="70"/>
      <c r="J53" s="70"/>
      <c r="K53" s="70"/>
      <c r="L53" s="70"/>
    </row>
    <row r="54" spans="2:16" s="8" customFormat="1" ht="8.25" customHeight="1" x14ac:dyDescent="0.25">
      <c r="B54" s="85"/>
      <c r="C54" s="86"/>
      <c r="D54" s="45"/>
      <c r="E54" s="45"/>
      <c r="F54" s="45"/>
      <c r="G54" s="45"/>
      <c r="H54" s="45"/>
      <c r="I54" s="45"/>
      <c r="J54" s="45"/>
      <c r="K54" s="87"/>
      <c r="L54" s="87"/>
    </row>
    <row r="55" spans="2:16" s="8" customFormat="1" ht="15" customHeight="1" x14ac:dyDescent="0.25">
      <c r="B55" s="88"/>
      <c r="C55" s="88"/>
      <c r="D55" s="88"/>
      <c r="E55" s="88"/>
      <c r="F55" s="88"/>
      <c r="G55" s="45"/>
      <c r="H55" s="45"/>
      <c r="I55" s="45"/>
      <c r="J55" s="45"/>
      <c r="K55" s="87"/>
      <c r="L55" s="87"/>
    </row>
    <row r="56" spans="2:16" s="8" customFormat="1" ht="23.25" customHeight="1" x14ac:dyDescent="0.25">
      <c r="B56" s="18" t="s">
        <v>0</v>
      </c>
      <c r="C56" s="18" t="s">
        <v>20</v>
      </c>
      <c r="D56" s="89" t="s">
        <v>25</v>
      </c>
      <c r="E56" s="89" t="s">
        <v>26</v>
      </c>
      <c r="F56" s="89" t="s">
        <v>27</v>
      </c>
      <c r="G56" s="89" t="s">
        <v>28</v>
      </c>
      <c r="H56" s="89" t="s">
        <v>29</v>
      </c>
      <c r="I56" s="89" t="s">
        <v>30</v>
      </c>
      <c r="J56" s="89" t="s">
        <v>31</v>
      </c>
      <c r="K56" s="90" t="s">
        <v>32</v>
      </c>
      <c r="M56" s="91" t="s">
        <v>33</v>
      </c>
      <c r="N56" s="91" t="s">
        <v>30</v>
      </c>
      <c r="O56" s="91" t="s">
        <v>34</v>
      </c>
      <c r="P56" s="91" t="s">
        <v>32</v>
      </c>
    </row>
    <row r="57" spans="2:16" s="8" customFormat="1" ht="18.75" customHeight="1" x14ac:dyDescent="0.25">
      <c r="B57" s="18"/>
      <c r="C57" s="18"/>
      <c r="D57" s="92" t="s">
        <v>35</v>
      </c>
      <c r="E57" s="92" t="s">
        <v>36</v>
      </c>
      <c r="F57" s="92" t="s">
        <v>37</v>
      </c>
      <c r="G57" s="92" t="s">
        <v>38</v>
      </c>
      <c r="H57" s="92" t="s">
        <v>39</v>
      </c>
      <c r="I57" s="92" t="s">
        <v>40</v>
      </c>
      <c r="J57" s="92" t="s">
        <v>41</v>
      </c>
      <c r="K57" s="90"/>
      <c r="M57" s="93">
        <f>D70+E70+F70+G70</f>
        <v>2540</v>
      </c>
      <c r="N57" s="93">
        <f>H70+I70</f>
        <v>83466</v>
      </c>
      <c r="O57" s="93">
        <f>J70</f>
        <v>7173</v>
      </c>
      <c r="P57" s="93">
        <f>K70</f>
        <v>41781</v>
      </c>
    </row>
    <row r="58" spans="2:16" s="8" customFormat="1" ht="19.5" customHeight="1" x14ac:dyDescent="0.25">
      <c r="B58" s="94" t="s">
        <v>8</v>
      </c>
      <c r="C58" s="95">
        <f t="shared" ref="C58:C69" si="4">+SUM(D58:K58)</f>
        <v>13295</v>
      </c>
      <c r="D58" s="96">
        <v>0</v>
      </c>
      <c r="E58" s="97">
        <v>30</v>
      </c>
      <c r="F58" s="97">
        <v>56</v>
      </c>
      <c r="G58" s="97">
        <v>138</v>
      </c>
      <c r="H58" s="97">
        <v>1537</v>
      </c>
      <c r="I58" s="97">
        <v>6662</v>
      </c>
      <c r="J58" s="97">
        <v>778</v>
      </c>
      <c r="K58" s="97">
        <v>4094</v>
      </c>
    </row>
    <row r="59" spans="2:16" s="8" customFormat="1" ht="19.5" customHeight="1" x14ac:dyDescent="0.25">
      <c r="B59" s="35" t="s">
        <v>9</v>
      </c>
      <c r="C59" s="98">
        <f t="shared" si="4"/>
        <v>12434</v>
      </c>
      <c r="D59" s="99">
        <v>0</v>
      </c>
      <c r="E59" s="37">
        <v>41</v>
      </c>
      <c r="F59" s="37">
        <v>73</v>
      </c>
      <c r="G59" s="37">
        <v>117</v>
      </c>
      <c r="H59" s="37">
        <v>1553</v>
      </c>
      <c r="I59" s="37">
        <v>6150</v>
      </c>
      <c r="J59" s="37">
        <v>662</v>
      </c>
      <c r="K59" s="37">
        <v>3838</v>
      </c>
    </row>
    <row r="60" spans="2:16" s="8" customFormat="1" ht="19.5" customHeight="1" x14ac:dyDescent="0.25">
      <c r="B60" s="35" t="s">
        <v>10</v>
      </c>
      <c r="C60" s="98">
        <f t="shared" si="4"/>
        <v>14281</v>
      </c>
      <c r="D60" s="99">
        <v>0</v>
      </c>
      <c r="E60" s="37">
        <v>32</v>
      </c>
      <c r="F60" s="37">
        <v>40</v>
      </c>
      <c r="G60" s="37">
        <v>139</v>
      </c>
      <c r="H60" s="37">
        <v>1675</v>
      </c>
      <c r="I60" s="37">
        <v>7247</v>
      </c>
      <c r="J60" s="37">
        <v>831</v>
      </c>
      <c r="K60" s="37">
        <v>4317</v>
      </c>
      <c r="M60" s="87"/>
    </row>
    <row r="61" spans="2:16" s="8" customFormat="1" ht="19.5" customHeight="1" x14ac:dyDescent="0.25">
      <c r="B61" s="35" t="s">
        <v>11</v>
      </c>
      <c r="C61" s="98">
        <f t="shared" si="4"/>
        <v>12944</v>
      </c>
      <c r="D61" s="99">
        <v>0</v>
      </c>
      <c r="E61" s="37">
        <v>21</v>
      </c>
      <c r="F61" s="37">
        <v>64</v>
      </c>
      <c r="G61" s="37">
        <v>122</v>
      </c>
      <c r="H61" s="37">
        <v>1596</v>
      </c>
      <c r="I61" s="37">
        <v>6471</v>
      </c>
      <c r="J61" s="37">
        <v>669</v>
      </c>
      <c r="K61" s="37">
        <v>4001</v>
      </c>
      <c r="M61" s="87"/>
    </row>
    <row r="62" spans="2:16" s="8" customFormat="1" ht="19.5" customHeight="1" x14ac:dyDescent="0.25">
      <c r="B62" s="35" t="s">
        <v>12</v>
      </c>
      <c r="C62" s="98">
        <f t="shared" si="4"/>
        <v>12960</v>
      </c>
      <c r="D62" s="99">
        <v>0</v>
      </c>
      <c r="E62" s="37">
        <v>34</v>
      </c>
      <c r="F62" s="37">
        <v>63</v>
      </c>
      <c r="G62" s="37">
        <v>123</v>
      </c>
      <c r="H62" s="37">
        <v>1564</v>
      </c>
      <c r="I62" s="37">
        <v>6460</v>
      </c>
      <c r="J62" s="37">
        <v>723</v>
      </c>
      <c r="K62" s="37">
        <v>3993</v>
      </c>
      <c r="M62" s="87"/>
    </row>
    <row r="63" spans="2:16" s="8" customFormat="1" ht="19.5" customHeight="1" x14ac:dyDescent="0.25">
      <c r="B63" s="35" t="s">
        <v>13</v>
      </c>
      <c r="C63" s="98">
        <f t="shared" si="4"/>
        <v>13874</v>
      </c>
      <c r="D63" s="99">
        <v>0</v>
      </c>
      <c r="E63" s="37">
        <v>37</v>
      </c>
      <c r="F63" s="37">
        <v>73</v>
      </c>
      <c r="G63" s="37">
        <v>181</v>
      </c>
      <c r="H63" s="37">
        <v>1729</v>
      </c>
      <c r="I63" s="37">
        <v>6789</v>
      </c>
      <c r="J63" s="37">
        <v>726</v>
      </c>
      <c r="K63" s="37">
        <v>4339</v>
      </c>
      <c r="M63" s="87"/>
    </row>
    <row r="64" spans="2:16" s="8" customFormat="1" ht="19.5" customHeight="1" x14ac:dyDescent="0.25">
      <c r="B64" s="35" t="s">
        <v>14</v>
      </c>
      <c r="C64" s="98">
        <f t="shared" si="4"/>
        <v>13208</v>
      </c>
      <c r="D64" s="99">
        <v>0</v>
      </c>
      <c r="E64" s="37">
        <v>27</v>
      </c>
      <c r="F64" s="37">
        <v>82</v>
      </c>
      <c r="G64" s="37">
        <v>142</v>
      </c>
      <c r="H64" s="37">
        <v>1643</v>
      </c>
      <c r="I64" s="37">
        <v>6492</v>
      </c>
      <c r="J64" s="37">
        <v>661</v>
      </c>
      <c r="K64" s="37">
        <v>4161</v>
      </c>
      <c r="M64" s="87"/>
    </row>
    <row r="65" spans="2:16" s="8" customFormat="1" ht="19.5" customHeight="1" x14ac:dyDescent="0.25">
      <c r="B65" s="35" t="s">
        <v>15</v>
      </c>
      <c r="C65" s="98">
        <f t="shared" si="4"/>
        <v>13647</v>
      </c>
      <c r="D65" s="99">
        <v>0</v>
      </c>
      <c r="E65" s="37">
        <v>32</v>
      </c>
      <c r="F65" s="37">
        <v>85</v>
      </c>
      <c r="G65" s="37">
        <v>168</v>
      </c>
      <c r="H65" s="37">
        <v>1778</v>
      </c>
      <c r="I65" s="37">
        <v>6761</v>
      </c>
      <c r="J65" s="37">
        <v>697</v>
      </c>
      <c r="K65" s="37">
        <v>4126</v>
      </c>
      <c r="M65" s="87"/>
    </row>
    <row r="66" spans="2:16" s="8" customFormat="1" ht="19.5" customHeight="1" x14ac:dyDescent="0.25">
      <c r="B66" s="35" t="s">
        <v>16</v>
      </c>
      <c r="C66" s="98">
        <f t="shared" si="4"/>
        <v>14056</v>
      </c>
      <c r="D66" s="99">
        <v>0</v>
      </c>
      <c r="E66" s="37">
        <v>21</v>
      </c>
      <c r="F66" s="37">
        <v>88</v>
      </c>
      <c r="G66" s="37">
        <v>185</v>
      </c>
      <c r="H66" s="37">
        <v>1763</v>
      </c>
      <c r="I66" s="37">
        <v>6846</v>
      </c>
      <c r="J66" s="37">
        <v>722</v>
      </c>
      <c r="K66" s="37">
        <v>4431</v>
      </c>
      <c r="M66" s="87"/>
    </row>
    <row r="67" spans="2:16" s="8" customFormat="1" ht="19.5" customHeight="1" thickBot="1" x14ac:dyDescent="0.3">
      <c r="B67" s="35" t="s">
        <v>17</v>
      </c>
      <c r="C67" s="98">
        <f t="shared" si="4"/>
        <v>14261</v>
      </c>
      <c r="D67" s="99">
        <v>0</v>
      </c>
      <c r="E67" s="37">
        <v>51</v>
      </c>
      <c r="F67" s="37">
        <v>105</v>
      </c>
      <c r="G67" s="37">
        <v>170</v>
      </c>
      <c r="H67" s="37">
        <v>1828</v>
      </c>
      <c r="I67" s="37">
        <v>6922</v>
      </c>
      <c r="J67" s="37">
        <v>704</v>
      </c>
      <c r="K67" s="37">
        <v>4481</v>
      </c>
      <c r="M67" s="87"/>
    </row>
    <row r="68" spans="2:16" s="8" customFormat="1" ht="19.5" hidden="1" customHeight="1" x14ac:dyDescent="0.25">
      <c r="B68" s="35" t="s">
        <v>18</v>
      </c>
      <c r="C68" s="98">
        <f t="shared" si="4"/>
        <v>0</v>
      </c>
      <c r="D68" s="99"/>
      <c r="E68" s="37"/>
      <c r="F68" s="37"/>
      <c r="G68" s="37"/>
      <c r="H68" s="37"/>
      <c r="I68" s="37"/>
      <c r="J68" s="37"/>
      <c r="K68" s="37"/>
      <c r="M68" s="87"/>
    </row>
    <row r="69" spans="2:16" s="8" customFormat="1" ht="19.5" hidden="1" customHeight="1" thickBot="1" x14ac:dyDescent="0.3">
      <c r="B69" s="35" t="s">
        <v>19</v>
      </c>
      <c r="C69" s="98">
        <f t="shared" si="4"/>
        <v>0</v>
      </c>
      <c r="D69" s="99"/>
      <c r="E69" s="37"/>
      <c r="F69" s="37"/>
      <c r="G69" s="37"/>
      <c r="H69" s="37"/>
      <c r="I69" s="37"/>
      <c r="J69" s="37"/>
      <c r="K69" s="37"/>
      <c r="M69" s="87"/>
    </row>
    <row r="70" spans="2:16" s="8" customFormat="1" ht="19.5" customHeight="1" x14ac:dyDescent="0.25">
      <c r="B70" s="46" t="s">
        <v>20</v>
      </c>
      <c r="C70" s="47">
        <f>+SUM(C58:C69)</f>
        <v>134960</v>
      </c>
      <c r="D70" s="47">
        <f>+SUM(D58:D69)</f>
        <v>0</v>
      </c>
      <c r="E70" s="47">
        <f t="shared" ref="E70:K70" si="5">+SUM(E58:E69)</f>
        <v>326</v>
      </c>
      <c r="F70" s="47">
        <f>+SUM(F58:F69)</f>
        <v>729</v>
      </c>
      <c r="G70" s="47">
        <f t="shared" si="5"/>
        <v>1485</v>
      </c>
      <c r="H70" s="47">
        <f t="shared" si="5"/>
        <v>16666</v>
      </c>
      <c r="I70" s="47">
        <f>+SUM(I58:I69)</f>
        <v>66800</v>
      </c>
      <c r="J70" s="47">
        <f t="shared" si="5"/>
        <v>7173</v>
      </c>
      <c r="K70" s="47">
        <f t="shared" si="5"/>
        <v>41781</v>
      </c>
      <c r="M70" s="100"/>
      <c r="O70" s="101"/>
      <c r="P70" s="102"/>
    </row>
    <row r="71" spans="2:16" s="8" customFormat="1" ht="19.5" customHeight="1" x14ac:dyDescent="0.25">
      <c r="B71" s="52" t="s">
        <v>22</v>
      </c>
      <c r="C71" s="103">
        <f t="shared" ref="C71:K71" si="6">+C70/$C$70</f>
        <v>1</v>
      </c>
      <c r="D71" s="53">
        <f t="shared" si="6"/>
        <v>0</v>
      </c>
      <c r="E71" s="53">
        <f t="shared" si="6"/>
        <v>2.4155305275637227E-3</v>
      </c>
      <c r="F71" s="53">
        <f t="shared" si="6"/>
        <v>5.401600474214582E-3</v>
      </c>
      <c r="G71" s="53">
        <f t="shared" si="6"/>
        <v>1.1003260225251927E-2</v>
      </c>
      <c r="H71" s="53">
        <f t="shared" si="6"/>
        <v>0.12348844101956136</v>
      </c>
      <c r="I71" s="53">
        <f t="shared" si="6"/>
        <v>0.49496147006520452</v>
      </c>
      <c r="J71" s="53">
        <f t="shared" si="6"/>
        <v>5.3149081209247183E-2</v>
      </c>
      <c r="K71" s="53">
        <f t="shared" si="6"/>
        <v>0.30958061647895674</v>
      </c>
      <c r="M71" s="63"/>
      <c r="O71" s="101"/>
      <c r="P71" s="102"/>
    </row>
    <row r="72" spans="2:16" s="8" customFormat="1" ht="15" customHeight="1" x14ac:dyDescent="0.25">
      <c r="B72" s="104"/>
      <c r="C72" s="91"/>
      <c r="H72" s="91"/>
      <c r="I72" s="91"/>
      <c r="J72" s="105"/>
      <c r="K72" s="105"/>
      <c r="L72" s="106"/>
    </row>
    <row r="73" spans="2:16" s="8" customFormat="1" ht="15" customHeight="1" x14ac:dyDescent="0.25">
      <c r="B73" s="104"/>
      <c r="C73" s="91"/>
      <c r="H73" s="93"/>
      <c r="I73" s="93"/>
      <c r="J73" s="107"/>
      <c r="K73" s="107"/>
      <c r="L73" s="106"/>
    </row>
    <row r="74" spans="2:16" s="8" customFormat="1" ht="15" customHeight="1" x14ac:dyDescent="0.25">
      <c r="B74" s="60"/>
      <c r="C74" s="105"/>
      <c r="D74" s="107"/>
      <c r="E74" s="107"/>
      <c r="F74" s="107"/>
      <c r="G74" s="107"/>
      <c r="H74" s="107"/>
      <c r="I74" s="107"/>
      <c r="J74" s="107"/>
      <c r="K74" s="107"/>
      <c r="L74" s="106"/>
      <c r="M74" s="63"/>
      <c r="N74" s="106"/>
      <c r="O74" s="101"/>
      <c r="P74" s="102"/>
    </row>
    <row r="75" spans="2:16" s="8" customFormat="1" ht="15" customHeight="1" x14ac:dyDescent="0.25">
      <c r="B75" s="60"/>
      <c r="C75" s="63"/>
      <c r="D75" s="63"/>
      <c r="E75" s="63"/>
      <c r="F75" s="63"/>
      <c r="G75" s="63"/>
      <c r="H75" s="63"/>
      <c r="I75" s="63"/>
      <c r="J75" s="63"/>
      <c r="K75" s="63"/>
      <c r="M75" s="63"/>
      <c r="O75" s="101"/>
      <c r="P75" s="102"/>
    </row>
    <row r="76" spans="2:16" s="8" customFormat="1" ht="26.25" customHeight="1" x14ac:dyDescent="0.25">
      <c r="C76" s="108"/>
      <c r="D76" s="108"/>
      <c r="E76" s="108"/>
      <c r="F76" s="108"/>
      <c r="N76" s="101"/>
      <c r="O76" s="102"/>
      <c r="P76" s="109"/>
    </row>
    <row r="77" spans="2:16" s="8" customFormat="1" ht="24" customHeight="1" x14ac:dyDescent="0.25">
      <c r="B77" s="69" t="s">
        <v>42</v>
      </c>
      <c r="C77" s="69"/>
      <c r="D77" s="69" t="s">
        <v>20</v>
      </c>
      <c r="E77" s="69" t="s">
        <v>22</v>
      </c>
      <c r="F77" s="88"/>
      <c r="N77" s="101"/>
      <c r="O77" s="102"/>
      <c r="P77" s="109"/>
    </row>
    <row r="78" spans="2:16" s="8" customFormat="1" ht="15" customHeight="1" x14ac:dyDescent="0.25">
      <c r="B78" s="110" t="s">
        <v>43</v>
      </c>
      <c r="C78" s="111"/>
      <c r="D78" s="112">
        <v>52861</v>
      </c>
      <c r="E78" s="113">
        <f t="shared" ref="E78:E83" si="7">+D78/$D$84</f>
        <v>0.39167901600474214</v>
      </c>
      <c r="O78" s="102"/>
      <c r="P78" s="109"/>
    </row>
    <row r="79" spans="2:16" s="8" customFormat="1" ht="15" customHeight="1" x14ac:dyDescent="0.3">
      <c r="B79" s="114" t="s">
        <v>44</v>
      </c>
      <c r="C79" s="115"/>
      <c r="D79" s="116">
        <v>28514</v>
      </c>
      <c r="E79" s="117">
        <f t="shared" si="7"/>
        <v>0.21127741553052756</v>
      </c>
      <c r="F79"/>
      <c r="G79" s="118"/>
      <c r="N79" s="101"/>
      <c r="O79" s="119"/>
      <c r="P79" s="109"/>
    </row>
    <row r="80" spans="2:16" s="8" customFormat="1" ht="15" customHeight="1" x14ac:dyDescent="0.3">
      <c r="B80" s="114" t="s">
        <v>45</v>
      </c>
      <c r="C80" s="115"/>
      <c r="D80" s="116">
        <v>23890</v>
      </c>
      <c r="E80" s="117">
        <f t="shared" si="7"/>
        <v>0.17701541197391821</v>
      </c>
      <c r="F80"/>
      <c r="G80" s="118"/>
      <c r="N80" s="101"/>
      <c r="O80" s="119"/>
      <c r="P80" s="109"/>
    </row>
    <row r="81" spans="2:16" s="8" customFormat="1" ht="15" customHeight="1" x14ac:dyDescent="0.3">
      <c r="B81" s="114" t="s">
        <v>46</v>
      </c>
      <c r="C81" s="115"/>
      <c r="D81" s="116">
        <v>15603</v>
      </c>
      <c r="E81" s="117">
        <f t="shared" si="7"/>
        <v>0.11561203319502075</v>
      </c>
      <c r="F81"/>
      <c r="G81" s="118"/>
      <c r="N81" s="101"/>
      <c r="O81" s="119"/>
      <c r="P81" s="109"/>
    </row>
    <row r="82" spans="2:16" s="8" customFormat="1" ht="15" customHeight="1" x14ac:dyDescent="0.3">
      <c r="B82" s="114" t="s">
        <v>47</v>
      </c>
      <c r="C82" s="115"/>
      <c r="D82" s="116">
        <v>13860</v>
      </c>
      <c r="E82" s="117">
        <f t="shared" si="7"/>
        <v>0.10269709543568464</v>
      </c>
      <c r="F82"/>
      <c r="G82" s="118"/>
      <c r="N82" s="101"/>
      <c r="O82" s="119"/>
      <c r="P82" s="109"/>
    </row>
    <row r="83" spans="2:16" s="8" customFormat="1" ht="15" customHeight="1" thickBot="1" x14ac:dyDescent="0.35">
      <c r="B83" s="120" t="s">
        <v>48</v>
      </c>
      <c r="C83" s="121"/>
      <c r="D83" s="122">
        <v>232</v>
      </c>
      <c r="E83" s="123">
        <f t="shared" si="7"/>
        <v>1.7190278601066982E-3</v>
      </c>
      <c r="F83"/>
      <c r="G83" s="118"/>
      <c r="N83" s="101"/>
      <c r="O83" s="119"/>
      <c r="P83" s="124"/>
    </row>
    <row r="84" spans="2:16" s="8" customFormat="1" ht="15" customHeight="1" x14ac:dyDescent="0.3">
      <c r="B84" s="125" t="s">
        <v>20</v>
      </c>
      <c r="C84" s="125"/>
      <c r="D84" s="126">
        <f>+SUM(D78:D83)</f>
        <v>134960</v>
      </c>
      <c r="E84" s="127">
        <v>1</v>
      </c>
      <c r="F84" s="128"/>
      <c r="G84" s="118"/>
      <c r="N84" s="101"/>
      <c r="O84" s="119"/>
    </row>
    <row r="85" spans="2:16" s="129" customFormat="1" ht="4.5" customHeight="1" x14ac:dyDescent="0.25">
      <c r="C85" s="130"/>
      <c r="D85" s="130"/>
      <c r="E85" s="130"/>
      <c r="F85" s="130"/>
    </row>
    <row r="86" spans="2:16" s="129" customFormat="1" ht="15.75" customHeight="1" x14ac:dyDescent="0.25">
      <c r="C86" s="130"/>
      <c r="D86" s="130"/>
      <c r="E86" s="130"/>
      <c r="F86" s="130"/>
    </row>
    <row r="87" spans="2:16" s="8" customFormat="1" ht="18" customHeight="1" x14ac:dyDescent="0.25">
      <c r="B87" s="131"/>
      <c r="C87" s="132"/>
      <c r="D87" s="132"/>
      <c r="E87" s="132"/>
      <c r="F87" s="132"/>
      <c r="G87" s="132"/>
      <c r="H87" s="132"/>
      <c r="I87" s="132"/>
      <c r="J87" s="132"/>
      <c r="K87" s="133"/>
      <c r="L87" s="133"/>
      <c r="M87" s="133"/>
      <c r="N87" s="133"/>
      <c r="O87" s="133"/>
      <c r="P87" s="133"/>
    </row>
    <row r="88" spans="2:16" s="8" customFormat="1" ht="8.25" customHeight="1" x14ac:dyDescent="0.25">
      <c r="B88" s="12"/>
      <c r="C88" s="66"/>
      <c r="D88" s="66"/>
      <c r="E88" s="66"/>
      <c r="F88" s="66"/>
      <c r="G88" s="12"/>
      <c r="H88" s="12"/>
      <c r="I88" s="12"/>
      <c r="J88" s="12"/>
      <c r="K88" s="12"/>
      <c r="L88" s="12"/>
      <c r="M88" s="12"/>
      <c r="N88" s="12"/>
      <c r="O88" s="12"/>
      <c r="P88" s="12"/>
    </row>
    <row r="89" spans="2:16" s="8" customFormat="1" ht="15.75" customHeight="1" x14ac:dyDescent="0.25">
      <c r="B89" s="12"/>
      <c r="C89" s="66"/>
      <c r="D89" s="66"/>
      <c r="E89" s="66"/>
      <c r="F89" s="66"/>
      <c r="G89" s="12"/>
      <c r="H89" s="12"/>
      <c r="I89" s="12"/>
      <c r="J89" s="12"/>
      <c r="K89" s="12"/>
      <c r="L89" s="12"/>
      <c r="M89" s="12"/>
      <c r="N89" s="12"/>
      <c r="O89" s="12"/>
      <c r="P89" s="12"/>
    </row>
    <row r="90" spans="2:16" s="8" customFormat="1" ht="33.75" customHeight="1" x14ac:dyDescent="0.25">
      <c r="B90" s="67"/>
      <c r="C90" s="67"/>
      <c r="D90" s="67"/>
      <c r="E90" s="67"/>
      <c r="F90" s="67"/>
      <c r="G90" s="17"/>
      <c r="H90" s="17"/>
      <c r="I90" s="68"/>
      <c r="J90" s="68"/>
    </row>
    <row r="91" spans="2:16" s="8" customFormat="1" ht="15" customHeight="1" x14ac:dyDescent="0.25">
      <c r="B91" s="69" t="s">
        <v>0</v>
      </c>
      <c r="C91" s="69" t="s">
        <v>20</v>
      </c>
      <c r="D91" s="69" t="s">
        <v>23</v>
      </c>
      <c r="E91" s="69" t="s">
        <v>24</v>
      </c>
      <c r="G91" s="70"/>
      <c r="H91" s="70"/>
    </row>
    <row r="92" spans="2:16" s="8" customFormat="1" ht="17.25" customHeight="1" x14ac:dyDescent="0.25">
      <c r="B92" s="94" t="s">
        <v>8</v>
      </c>
      <c r="C92" s="95">
        <f t="shared" ref="C92:C103" si="8">+D92+E92</f>
        <v>13295</v>
      </c>
      <c r="D92" s="96">
        <v>9387</v>
      </c>
      <c r="E92" s="97">
        <v>3908</v>
      </c>
      <c r="G92" s="87"/>
      <c r="H92" s="64"/>
    </row>
    <row r="93" spans="2:16" s="8" customFormat="1" ht="17.25" customHeight="1" x14ac:dyDescent="0.25">
      <c r="B93" s="35" t="s">
        <v>9</v>
      </c>
      <c r="C93" s="95">
        <f t="shared" si="8"/>
        <v>12434</v>
      </c>
      <c r="D93" s="99">
        <v>8843</v>
      </c>
      <c r="E93" s="37">
        <v>3591</v>
      </c>
      <c r="G93" s="87"/>
      <c r="H93" s="64"/>
    </row>
    <row r="94" spans="2:16" s="8" customFormat="1" ht="17.25" customHeight="1" x14ac:dyDescent="0.25">
      <c r="B94" s="94" t="s">
        <v>10</v>
      </c>
      <c r="C94" s="95">
        <f t="shared" si="8"/>
        <v>14281</v>
      </c>
      <c r="D94" s="99">
        <v>10207</v>
      </c>
      <c r="E94" s="37">
        <v>4074</v>
      </c>
      <c r="G94" s="87"/>
      <c r="H94" s="64"/>
    </row>
    <row r="95" spans="2:16" s="8" customFormat="1" ht="17.25" customHeight="1" x14ac:dyDescent="0.25">
      <c r="B95" s="35" t="s">
        <v>11</v>
      </c>
      <c r="C95" s="95">
        <f t="shared" si="8"/>
        <v>12944</v>
      </c>
      <c r="D95" s="99">
        <v>9080</v>
      </c>
      <c r="E95" s="37">
        <v>3864</v>
      </c>
      <c r="G95" s="87"/>
      <c r="H95" s="64"/>
    </row>
    <row r="96" spans="2:16" s="8" customFormat="1" ht="17.25" customHeight="1" x14ac:dyDescent="0.25">
      <c r="B96" s="94" t="s">
        <v>12</v>
      </c>
      <c r="C96" s="95">
        <f t="shared" si="8"/>
        <v>12960</v>
      </c>
      <c r="D96" s="99">
        <v>9196</v>
      </c>
      <c r="E96" s="37">
        <v>3764</v>
      </c>
      <c r="G96" s="87"/>
      <c r="H96" s="64"/>
    </row>
    <row r="97" spans="2:16" s="8" customFormat="1" ht="17.25" customHeight="1" x14ac:dyDescent="0.25">
      <c r="B97" s="35" t="s">
        <v>13</v>
      </c>
      <c r="C97" s="95">
        <f t="shared" si="8"/>
        <v>13874</v>
      </c>
      <c r="D97" s="99">
        <v>9603</v>
      </c>
      <c r="E97" s="37">
        <v>4271</v>
      </c>
      <c r="G97" s="87"/>
      <c r="H97" s="64"/>
    </row>
    <row r="98" spans="2:16" s="8" customFormat="1" ht="17.25" customHeight="1" x14ac:dyDescent="0.25">
      <c r="B98" s="94" t="s">
        <v>14</v>
      </c>
      <c r="C98" s="95">
        <f t="shared" si="8"/>
        <v>13208</v>
      </c>
      <c r="D98" s="99">
        <v>9172</v>
      </c>
      <c r="E98" s="37">
        <v>4036</v>
      </c>
      <c r="G98" s="87"/>
      <c r="H98" s="64"/>
    </row>
    <row r="99" spans="2:16" s="8" customFormat="1" ht="17.25" customHeight="1" x14ac:dyDescent="0.25">
      <c r="B99" s="35" t="s">
        <v>15</v>
      </c>
      <c r="C99" s="95">
        <f t="shared" si="8"/>
        <v>13647</v>
      </c>
      <c r="D99" s="99">
        <v>9588</v>
      </c>
      <c r="E99" s="37">
        <v>4059</v>
      </c>
      <c r="G99" s="87"/>
      <c r="H99" s="64"/>
    </row>
    <row r="100" spans="2:16" s="8" customFormat="1" ht="17.25" customHeight="1" x14ac:dyDescent="0.25">
      <c r="B100" s="94" t="s">
        <v>16</v>
      </c>
      <c r="C100" s="95">
        <f t="shared" si="8"/>
        <v>14056</v>
      </c>
      <c r="D100" s="99">
        <v>9757</v>
      </c>
      <c r="E100" s="37">
        <v>4299</v>
      </c>
      <c r="G100" s="87"/>
      <c r="H100" s="64"/>
    </row>
    <row r="101" spans="2:16" s="8" customFormat="1" ht="17.25" customHeight="1" thickBot="1" x14ac:dyDescent="0.3">
      <c r="B101" s="94" t="s">
        <v>17</v>
      </c>
      <c r="C101" s="95">
        <f t="shared" si="8"/>
        <v>14261</v>
      </c>
      <c r="D101" s="99">
        <v>9903</v>
      </c>
      <c r="E101" s="37">
        <v>4358</v>
      </c>
      <c r="G101" s="87"/>
      <c r="H101" s="64"/>
    </row>
    <row r="102" spans="2:16" s="8" customFormat="1" ht="17.25" hidden="1" customHeight="1" x14ac:dyDescent="0.25">
      <c r="B102" s="94" t="s">
        <v>18</v>
      </c>
      <c r="C102" s="95">
        <f t="shared" si="8"/>
        <v>0</v>
      </c>
      <c r="D102" s="99"/>
      <c r="E102" s="37"/>
      <c r="G102" s="87"/>
      <c r="H102" s="64"/>
    </row>
    <row r="103" spans="2:16" s="8" customFormat="1" ht="17.25" hidden="1" customHeight="1" thickBot="1" x14ac:dyDescent="0.3">
      <c r="B103" s="94" t="s">
        <v>19</v>
      </c>
      <c r="C103" s="95">
        <f t="shared" si="8"/>
        <v>0</v>
      </c>
      <c r="D103" s="99"/>
      <c r="E103" s="37"/>
      <c r="G103" s="87"/>
      <c r="H103" s="64"/>
    </row>
    <row r="104" spans="2:16" s="8" customFormat="1" ht="17.25" customHeight="1" x14ac:dyDescent="0.25">
      <c r="B104" s="78" t="s">
        <v>20</v>
      </c>
      <c r="C104" s="79">
        <f>+SUM(C92:C103)</f>
        <v>134960</v>
      </c>
      <c r="D104" s="79">
        <f t="shared" ref="D104:E104" si="9">+SUM(D92:D103)</f>
        <v>94736</v>
      </c>
      <c r="E104" s="79">
        <f t="shared" si="9"/>
        <v>40224</v>
      </c>
      <c r="G104" s="134"/>
      <c r="H104" s="80"/>
      <c r="I104" s="80"/>
      <c r="J104" s="80"/>
      <c r="K104" s="80"/>
      <c r="L104" s="80"/>
    </row>
    <row r="105" spans="2:16" s="8" customFormat="1" ht="17.25" customHeight="1" x14ac:dyDescent="0.25">
      <c r="B105" s="52" t="s">
        <v>22</v>
      </c>
      <c r="C105" s="103">
        <v>1</v>
      </c>
      <c r="D105" s="53">
        <f>+D104/C104</f>
        <v>0.70195613515115585</v>
      </c>
      <c r="E105" s="53">
        <f>+E104/C104</f>
        <v>0.2980438648488441</v>
      </c>
      <c r="G105" s="70"/>
      <c r="H105" s="70"/>
      <c r="I105" s="70"/>
      <c r="J105" s="70"/>
      <c r="K105" s="70"/>
      <c r="L105" s="70"/>
      <c r="O105" s="81" t="s">
        <v>23</v>
      </c>
      <c r="P105" s="81" t="s">
        <v>24</v>
      </c>
    </row>
    <row r="106" spans="2:16" s="8" customFormat="1" ht="15" customHeight="1" x14ac:dyDescent="0.25">
      <c r="B106" s="135"/>
      <c r="C106" s="135"/>
      <c r="D106" s="135"/>
      <c r="E106" s="135"/>
      <c r="G106" s="70"/>
      <c r="H106" s="70"/>
      <c r="I106" s="70"/>
      <c r="J106" s="70"/>
      <c r="K106" s="70"/>
      <c r="L106" s="70"/>
      <c r="O106" s="83">
        <f>+D105</f>
        <v>0.70195613515115585</v>
      </c>
      <c r="P106" s="83">
        <f>+E105</f>
        <v>0.2980438648488441</v>
      </c>
    </row>
    <row r="107" spans="2:16" s="8" customFormat="1" ht="15" customHeight="1" x14ac:dyDescent="0.25">
      <c r="B107" s="135"/>
      <c r="C107" s="135"/>
      <c r="D107" s="135"/>
      <c r="E107" s="135"/>
      <c r="G107" s="70"/>
      <c r="H107" s="70"/>
      <c r="I107" s="70"/>
      <c r="J107" s="70"/>
      <c r="K107" s="70"/>
      <c r="L107" s="70"/>
      <c r="O107" s="81"/>
      <c r="P107" s="81"/>
    </row>
    <row r="108" spans="2:16" s="8" customFormat="1" ht="26.25" customHeight="1" x14ac:dyDescent="0.25">
      <c r="B108" s="85"/>
      <c r="C108" s="45"/>
      <c r="D108" s="45"/>
      <c r="E108" s="45"/>
      <c r="F108" s="45"/>
      <c r="G108" s="45"/>
      <c r="H108" s="45"/>
      <c r="I108" s="45"/>
      <c r="J108" s="45"/>
      <c r="K108" s="87"/>
      <c r="L108" s="87"/>
    </row>
    <row r="109" spans="2:16" s="8" customFormat="1" ht="15" customHeight="1" x14ac:dyDescent="0.25">
      <c r="B109" s="88"/>
      <c r="C109" s="88"/>
      <c r="D109" s="88"/>
      <c r="E109" s="88"/>
      <c r="F109" s="88"/>
      <c r="G109" s="45"/>
      <c r="H109" s="45"/>
      <c r="I109" s="45"/>
      <c r="J109" s="45"/>
      <c r="K109" s="87"/>
      <c r="L109" s="87"/>
    </row>
    <row r="110" spans="2:16" s="8" customFormat="1" ht="24" customHeight="1" x14ac:dyDescent="0.25">
      <c r="B110" s="18" t="s">
        <v>0</v>
      </c>
      <c r="C110" s="18" t="s">
        <v>20</v>
      </c>
      <c r="D110" s="69" t="s">
        <v>25</v>
      </c>
      <c r="E110" s="69" t="s">
        <v>26</v>
      </c>
      <c r="F110" s="69" t="s">
        <v>27</v>
      </c>
      <c r="G110" s="69" t="s">
        <v>28</v>
      </c>
      <c r="H110" s="69" t="s">
        <v>29</v>
      </c>
      <c r="I110" s="69" t="s">
        <v>30</v>
      </c>
      <c r="J110" s="69" t="s">
        <v>31</v>
      </c>
      <c r="K110" s="18" t="s">
        <v>32</v>
      </c>
      <c r="L110" s="70"/>
      <c r="M110" s="91" t="s">
        <v>49</v>
      </c>
      <c r="N110" s="91" t="s">
        <v>30</v>
      </c>
      <c r="O110" s="91" t="s">
        <v>34</v>
      </c>
      <c r="P110" s="91" t="s">
        <v>32</v>
      </c>
    </row>
    <row r="111" spans="2:16" s="8" customFormat="1" ht="12" customHeight="1" x14ac:dyDescent="0.25">
      <c r="B111" s="18"/>
      <c r="C111" s="18"/>
      <c r="D111" s="92" t="s">
        <v>35</v>
      </c>
      <c r="E111" s="92" t="s">
        <v>36</v>
      </c>
      <c r="F111" s="92" t="s">
        <v>37</v>
      </c>
      <c r="G111" s="92" t="s">
        <v>38</v>
      </c>
      <c r="H111" s="92" t="s">
        <v>39</v>
      </c>
      <c r="I111" s="92" t="s">
        <v>40</v>
      </c>
      <c r="J111" s="92" t="s">
        <v>41</v>
      </c>
      <c r="K111" s="18"/>
      <c r="L111" s="70"/>
      <c r="M111" s="93">
        <f>SUM(D124:G124)</f>
        <v>56404</v>
      </c>
      <c r="N111" s="93">
        <f>H124+I124</f>
        <v>57022</v>
      </c>
      <c r="O111" s="93">
        <f>J124</f>
        <v>11134</v>
      </c>
      <c r="P111" s="93">
        <f>K124</f>
        <v>10400</v>
      </c>
    </row>
    <row r="112" spans="2:16" s="8" customFormat="1" ht="18" customHeight="1" x14ac:dyDescent="0.25">
      <c r="B112" s="94" t="s">
        <v>8</v>
      </c>
      <c r="C112" s="95">
        <f t="shared" ref="C112:C123" si="10">SUM(D112:K112)</f>
        <v>13295</v>
      </c>
      <c r="D112" s="96">
        <v>1483</v>
      </c>
      <c r="E112" s="97">
        <v>1908</v>
      </c>
      <c r="F112" s="97">
        <v>922</v>
      </c>
      <c r="G112" s="97">
        <v>730</v>
      </c>
      <c r="H112" s="97">
        <v>1570</v>
      </c>
      <c r="I112" s="97">
        <v>4213</v>
      </c>
      <c r="J112" s="97">
        <v>1135</v>
      </c>
      <c r="K112" s="97">
        <v>1334</v>
      </c>
      <c r="L112" s="87"/>
    </row>
    <row r="113" spans="2:16" s="8" customFormat="1" ht="18" customHeight="1" x14ac:dyDescent="0.25">
      <c r="B113" s="94" t="s">
        <v>9</v>
      </c>
      <c r="C113" s="95">
        <f t="shared" si="10"/>
        <v>12434</v>
      </c>
      <c r="D113" s="96">
        <v>1451</v>
      </c>
      <c r="E113" s="97">
        <v>1830</v>
      </c>
      <c r="F113" s="97">
        <v>882</v>
      </c>
      <c r="G113" s="97">
        <v>752</v>
      </c>
      <c r="H113" s="97">
        <v>1526</v>
      </c>
      <c r="I113" s="97">
        <v>3815</v>
      </c>
      <c r="J113" s="97">
        <v>1066</v>
      </c>
      <c r="K113" s="97">
        <v>1112</v>
      </c>
      <c r="L113" s="87"/>
    </row>
    <row r="114" spans="2:16" s="8" customFormat="1" ht="18" customHeight="1" x14ac:dyDescent="0.25">
      <c r="B114" s="94" t="s">
        <v>10</v>
      </c>
      <c r="C114" s="95">
        <f t="shared" si="10"/>
        <v>14281</v>
      </c>
      <c r="D114" s="96">
        <v>1620</v>
      </c>
      <c r="E114" s="97">
        <v>2130</v>
      </c>
      <c r="F114" s="97">
        <v>1045</v>
      </c>
      <c r="G114" s="97">
        <v>879</v>
      </c>
      <c r="H114" s="97">
        <v>1779</v>
      </c>
      <c r="I114" s="97">
        <v>4489</v>
      </c>
      <c r="J114" s="97">
        <v>1168</v>
      </c>
      <c r="K114" s="97">
        <v>1171</v>
      </c>
      <c r="L114" s="87"/>
    </row>
    <row r="115" spans="2:16" s="8" customFormat="1" ht="18" customHeight="1" x14ac:dyDescent="0.25">
      <c r="B115" s="94" t="s">
        <v>11</v>
      </c>
      <c r="C115" s="95">
        <f t="shared" si="10"/>
        <v>12944</v>
      </c>
      <c r="D115" s="96">
        <v>1488</v>
      </c>
      <c r="E115" s="97">
        <v>2010</v>
      </c>
      <c r="F115" s="97">
        <v>1073</v>
      </c>
      <c r="G115" s="97">
        <v>852</v>
      </c>
      <c r="H115" s="97">
        <v>1598</v>
      </c>
      <c r="I115" s="97">
        <v>3905</v>
      </c>
      <c r="J115" s="97">
        <v>1058</v>
      </c>
      <c r="K115" s="97">
        <v>960</v>
      </c>
      <c r="L115" s="87"/>
    </row>
    <row r="116" spans="2:16" s="8" customFormat="1" ht="18" customHeight="1" x14ac:dyDescent="0.25">
      <c r="B116" s="94" t="s">
        <v>12</v>
      </c>
      <c r="C116" s="95">
        <f t="shared" si="10"/>
        <v>12960</v>
      </c>
      <c r="D116" s="96">
        <v>1406</v>
      </c>
      <c r="E116" s="97">
        <v>2086</v>
      </c>
      <c r="F116" s="97">
        <v>1026</v>
      </c>
      <c r="G116" s="97">
        <v>829</v>
      </c>
      <c r="H116" s="97">
        <v>1586</v>
      </c>
      <c r="I116" s="97">
        <v>3984</v>
      </c>
      <c r="J116" s="97">
        <v>1125</v>
      </c>
      <c r="K116" s="97">
        <v>918</v>
      </c>
      <c r="L116" s="87"/>
    </row>
    <row r="117" spans="2:16" s="8" customFormat="1" ht="18" customHeight="1" x14ac:dyDescent="0.25">
      <c r="B117" s="94" t="s">
        <v>13</v>
      </c>
      <c r="C117" s="95">
        <f t="shared" si="10"/>
        <v>13874</v>
      </c>
      <c r="D117" s="96">
        <v>1690</v>
      </c>
      <c r="E117" s="97">
        <v>2347</v>
      </c>
      <c r="F117" s="97">
        <v>1175</v>
      </c>
      <c r="G117" s="97">
        <v>943</v>
      </c>
      <c r="H117" s="97">
        <v>1620</v>
      </c>
      <c r="I117" s="97">
        <v>4062</v>
      </c>
      <c r="J117" s="97">
        <v>1126</v>
      </c>
      <c r="K117" s="97">
        <v>911</v>
      </c>
      <c r="L117" s="87"/>
    </row>
    <row r="118" spans="2:16" s="8" customFormat="1" ht="18" customHeight="1" x14ac:dyDescent="0.25">
      <c r="B118" s="94" t="s">
        <v>14</v>
      </c>
      <c r="C118" s="95">
        <f t="shared" si="10"/>
        <v>13208</v>
      </c>
      <c r="D118" s="96">
        <v>1620</v>
      </c>
      <c r="E118" s="97">
        <v>2101</v>
      </c>
      <c r="F118" s="97">
        <v>1118</v>
      </c>
      <c r="G118" s="97">
        <v>933</v>
      </c>
      <c r="H118" s="97">
        <v>1544</v>
      </c>
      <c r="I118" s="97">
        <v>3925</v>
      </c>
      <c r="J118" s="97">
        <v>1047</v>
      </c>
      <c r="K118" s="97">
        <v>920</v>
      </c>
      <c r="L118" s="87"/>
    </row>
    <row r="119" spans="2:16" s="8" customFormat="1" ht="18" customHeight="1" x14ac:dyDescent="0.25">
      <c r="B119" s="94" t="s">
        <v>15</v>
      </c>
      <c r="C119" s="95">
        <f t="shared" si="10"/>
        <v>13647</v>
      </c>
      <c r="D119" s="96">
        <v>1672</v>
      </c>
      <c r="E119" s="97">
        <v>2101</v>
      </c>
      <c r="F119" s="97">
        <v>1087</v>
      </c>
      <c r="G119" s="97">
        <v>947</v>
      </c>
      <c r="H119" s="97">
        <v>1748</v>
      </c>
      <c r="I119" s="97">
        <v>3960</v>
      </c>
      <c r="J119" s="97">
        <v>1174</v>
      </c>
      <c r="K119" s="97">
        <v>958</v>
      </c>
      <c r="L119" s="87"/>
    </row>
    <row r="120" spans="2:16" s="8" customFormat="1" ht="18" customHeight="1" x14ac:dyDescent="0.25">
      <c r="B120" s="94" t="s">
        <v>16</v>
      </c>
      <c r="C120" s="95">
        <f t="shared" si="10"/>
        <v>14056</v>
      </c>
      <c r="D120" s="96">
        <v>1693</v>
      </c>
      <c r="E120" s="97">
        <v>2284</v>
      </c>
      <c r="F120" s="97">
        <v>1228</v>
      </c>
      <c r="G120" s="97">
        <v>979</v>
      </c>
      <c r="H120" s="97">
        <v>1702</v>
      </c>
      <c r="I120" s="97">
        <v>4049</v>
      </c>
      <c r="J120" s="97">
        <v>1163</v>
      </c>
      <c r="K120" s="97">
        <v>958</v>
      </c>
      <c r="L120" s="87"/>
    </row>
    <row r="121" spans="2:16" s="8" customFormat="1" ht="18" customHeight="1" thickBot="1" x14ac:dyDescent="0.3">
      <c r="B121" s="94" t="s">
        <v>17</v>
      </c>
      <c r="C121" s="95">
        <f t="shared" si="10"/>
        <v>14261</v>
      </c>
      <c r="D121" s="96">
        <v>1717</v>
      </c>
      <c r="E121" s="97">
        <v>2200</v>
      </c>
      <c r="F121" s="97">
        <v>1200</v>
      </c>
      <c r="G121" s="97">
        <v>967</v>
      </c>
      <c r="H121" s="97">
        <v>1840</v>
      </c>
      <c r="I121" s="97">
        <v>4107</v>
      </c>
      <c r="J121" s="97">
        <v>1072</v>
      </c>
      <c r="K121" s="97">
        <v>1158</v>
      </c>
      <c r="L121" s="87"/>
    </row>
    <row r="122" spans="2:16" s="8" customFormat="1" ht="18" hidden="1" customHeight="1" x14ac:dyDescent="0.25">
      <c r="B122" s="94" t="s">
        <v>18</v>
      </c>
      <c r="C122" s="95">
        <f t="shared" si="10"/>
        <v>0</v>
      </c>
      <c r="D122" s="96"/>
      <c r="E122" s="97"/>
      <c r="F122" s="97"/>
      <c r="G122" s="97"/>
      <c r="H122" s="97"/>
      <c r="I122" s="97"/>
      <c r="J122" s="97"/>
      <c r="K122" s="97"/>
      <c r="L122" s="87"/>
    </row>
    <row r="123" spans="2:16" s="8" customFormat="1" ht="18" hidden="1" customHeight="1" thickBot="1" x14ac:dyDescent="0.3">
      <c r="B123" s="94" t="s">
        <v>19</v>
      </c>
      <c r="C123" s="95">
        <f t="shared" si="10"/>
        <v>0</v>
      </c>
      <c r="D123" s="96"/>
      <c r="E123" s="97"/>
      <c r="F123" s="97"/>
      <c r="G123" s="97"/>
      <c r="H123" s="97"/>
      <c r="I123" s="97"/>
      <c r="J123" s="97"/>
      <c r="K123" s="97"/>
      <c r="L123" s="87"/>
    </row>
    <row r="124" spans="2:16" s="8" customFormat="1" ht="18" customHeight="1" x14ac:dyDescent="0.25">
      <c r="B124" s="78" t="s">
        <v>20</v>
      </c>
      <c r="C124" s="79">
        <f>+SUM(C112:C123)</f>
        <v>134960</v>
      </c>
      <c r="D124" s="79">
        <f t="shared" ref="D124:K124" si="11">+SUM(D112:D123)</f>
        <v>15840</v>
      </c>
      <c r="E124" s="79">
        <f t="shared" si="11"/>
        <v>20997</v>
      </c>
      <c r="F124" s="79">
        <f t="shared" si="11"/>
        <v>10756</v>
      </c>
      <c r="G124" s="79">
        <f t="shared" si="11"/>
        <v>8811</v>
      </c>
      <c r="H124" s="79">
        <f t="shared" si="11"/>
        <v>16513</v>
      </c>
      <c r="I124" s="79">
        <f t="shared" si="11"/>
        <v>40509</v>
      </c>
      <c r="J124" s="79">
        <f t="shared" si="11"/>
        <v>11134</v>
      </c>
      <c r="K124" s="79">
        <f t="shared" si="11"/>
        <v>10400</v>
      </c>
      <c r="L124" s="100"/>
      <c r="N124" s="101"/>
      <c r="O124" s="102"/>
      <c r="P124" s="109"/>
    </row>
    <row r="125" spans="2:16" s="8" customFormat="1" ht="18" customHeight="1" x14ac:dyDescent="0.25">
      <c r="B125" s="52" t="s">
        <v>22</v>
      </c>
      <c r="C125" s="103">
        <f t="shared" ref="C125:K125" si="12">+C124/$C$124</f>
        <v>1</v>
      </c>
      <c r="D125" s="53">
        <f t="shared" si="12"/>
        <v>0.11736810906935388</v>
      </c>
      <c r="E125" s="53">
        <f t="shared" si="12"/>
        <v>0.15557943094250148</v>
      </c>
      <c r="F125" s="53">
        <f t="shared" si="12"/>
        <v>7.9697688203912265E-2</v>
      </c>
      <c r="G125" s="53">
        <f t="shared" si="12"/>
        <v>6.5286010669828101E-2</v>
      </c>
      <c r="H125" s="53">
        <f t="shared" si="12"/>
        <v>0.12235477178423236</v>
      </c>
      <c r="I125" s="53">
        <f t="shared" si="12"/>
        <v>0.30015560165975103</v>
      </c>
      <c r="J125" s="53">
        <f t="shared" si="12"/>
        <v>8.2498518079430941E-2</v>
      </c>
      <c r="K125" s="53">
        <f t="shared" si="12"/>
        <v>7.7059869590989927E-2</v>
      </c>
      <c r="L125" s="63"/>
      <c r="N125" s="101"/>
      <c r="O125" s="102"/>
      <c r="P125" s="109"/>
    </row>
    <row r="126" spans="2:16" s="8" customFormat="1" ht="15" customHeight="1" x14ac:dyDescent="0.25">
      <c r="B126" s="136"/>
      <c r="C126" s="106"/>
      <c r="H126" s="137"/>
      <c r="I126" s="93"/>
      <c r="J126" s="93"/>
      <c r="L126" s="93"/>
    </row>
    <row r="127" spans="2:16" s="8" customFormat="1" ht="15" customHeight="1" x14ac:dyDescent="0.25">
      <c r="B127" s="60"/>
      <c r="C127" s="135"/>
      <c r="D127" s="135"/>
      <c r="E127" s="64"/>
      <c r="F127" s="64"/>
      <c r="G127" s="64"/>
      <c r="H127" s="64"/>
      <c r="I127" s="106"/>
      <c r="J127" s="106"/>
      <c r="K127" s="106"/>
      <c r="L127" s="106"/>
      <c r="M127" s="106"/>
      <c r="N127" s="106"/>
      <c r="O127" s="106"/>
      <c r="P127" s="106"/>
    </row>
    <row r="128" spans="2:16" s="8" customFormat="1" ht="21" customHeight="1" x14ac:dyDescent="0.25">
      <c r="B128" s="88"/>
      <c r="C128" s="135"/>
      <c r="D128" s="135"/>
      <c r="E128" s="64"/>
      <c r="F128" s="64"/>
      <c r="G128" s="64"/>
      <c r="H128" s="64"/>
    </row>
    <row r="129" spans="2:17" s="8" customFormat="1" ht="25.5" customHeight="1" x14ac:dyDescent="0.25">
      <c r="B129" s="69" t="s">
        <v>0</v>
      </c>
      <c r="C129" s="69" t="s">
        <v>20</v>
      </c>
      <c r="D129" s="69" t="s">
        <v>50</v>
      </c>
      <c r="E129" s="69" t="s">
        <v>51</v>
      </c>
      <c r="F129" s="69" t="s">
        <v>52</v>
      </c>
      <c r="G129" s="69" t="s">
        <v>53</v>
      </c>
      <c r="H129" s="69" t="s">
        <v>54</v>
      </c>
      <c r="I129" s="70"/>
      <c r="J129" s="70"/>
      <c r="K129" s="70"/>
      <c r="L129" s="70"/>
      <c r="M129" s="70"/>
      <c r="N129" s="70"/>
      <c r="O129" s="70"/>
      <c r="Q129" s="108"/>
    </row>
    <row r="130" spans="2:17" s="8" customFormat="1" ht="18" customHeight="1" x14ac:dyDescent="0.25">
      <c r="B130" s="138" t="s">
        <v>8</v>
      </c>
      <c r="C130" s="139">
        <f>+SUM(D130:H130)</f>
        <v>13295</v>
      </c>
      <c r="D130" s="96">
        <v>4112</v>
      </c>
      <c r="E130" s="97">
        <v>4393</v>
      </c>
      <c r="F130" s="97">
        <v>877</v>
      </c>
      <c r="G130" s="97">
        <v>31</v>
      </c>
      <c r="H130" s="97">
        <v>3882</v>
      </c>
      <c r="I130" s="45"/>
      <c r="J130" s="45"/>
      <c r="K130" s="45"/>
      <c r="L130" s="108"/>
      <c r="M130" s="108"/>
      <c r="N130" s="108"/>
      <c r="O130" s="108"/>
      <c r="Q130" s="108"/>
    </row>
    <row r="131" spans="2:17" s="8" customFormat="1" ht="18" customHeight="1" x14ac:dyDescent="0.25">
      <c r="B131" s="140" t="s">
        <v>9</v>
      </c>
      <c r="C131" s="139">
        <f t="shared" ref="C131:C141" si="13">+SUM(D131:H131)</f>
        <v>12434</v>
      </c>
      <c r="D131" s="99">
        <v>3984</v>
      </c>
      <c r="E131" s="37">
        <v>4159</v>
      </c>
      <c r="F131" s="37">
        <v>845</v>
      </c>
      <c r="G131" s="37">
        <v>22</v>
      </c>
      <c r="H131" s="37">
        <v>3424</v>
      </c>
      <c r="I131" s="45"/>
      <c r="J131" s="45"/>
      <c r="K131" s="45"/>
      <c r="L131" s="108"/>
      <c r="M131" s="108"/>
      <c r="N131" s="108"/>
      <c r="O131" s="108"/>
      <c r="Q131" s="108"/>
    </row>
    <row r="132" spans="2:17" s="8" customFormat="1" ht="18" customHeight="1" x14ac:dyDescent="0.25">
      <c r="B132" s="140" t="s">
        <v>10</v>
      </c>
      <c r="C132" s="139">
        <f t="shared" si="13"/>
        <v>14281</v>
      </c>
      <c r="D132" s="99">
        <v>4572</v>
      </c>
      <c r="E132" s="37">
        <v>4692</v>
      </c>
      <c r="F132" s="37">
        <v>941</v>
      </c>
      <c r="G132" s="37">
        <v>40</v>
      </c>
      <c r="H132" s="37">
        <v>4036</v>
      </c>
      <c r="I132" s="45"/>
      <c r="J132" s="45"/>
      <c r="K132" s="45"/>
      <c r="L132" s="108"/>
      <c r="M132" s="108"/>
      <c r="N132" s="108"/>
      <c r="O132" s="108"/>
      <c r="Q132" s="108"/>
    </row>
    <row r="133" spans="2:17" s="8" customFormat="1" ht="18" customHeight="1" x14ac:dyDescent="0.25">
      <c r="B133" s="140" t="s">
        <v>11</v>
      </c>
      <c r="C133" s="139">
        <f t="shared" si="13"/>
        <v>12944</v>
      </c>
      <c r="D133" s="99">
        <v>4166</v>
      </c>
      <c r="E133" s="37">
        <v>4371</v>
      </c>
      <c r="F133" s="37">
        <v>895</v>
      </c>
      <c r="G133" s="37">
        <v>27</v>
      </c>
      <c r="H133" s="37">
        <v>3485</v>
      </c>
      <c r="I133" s="45"/>
      <c r="J133" s="45"/>
      <c r="K133" s="45"/>
      <c r="L133" s="108"/>
      <c r="M133" s="108"/>
      <c r="N133" s="108"/>
      <c r="O133" s="108"/>
      <c r="Q133" s="108"/>
    </row>
    <row r="134" spans="2:17" s="8" customFormat="1" ht="18" customHeight="1" x14ac:dyDescent="0.25">
      <c r="B134" s="140" t="s">
        <v>12</v>
      </c>
      <c r="C134" s="139">
        <f t="shared" si="13"/>
        <v>12960</v>
      </c>
      <c r="D134" s="99">
        <v>4195</v>
      </c>
      <c r="E134" s="37">
        <v>4349</v>
      </c>
      <c r="F134" s="37">
        <v>865</v>
      </c>
      <c r="G134" s="37">
        <v>42</v>
      </c>
      <c r="H134" s="37">
        <v>3509</v>
      </c>
      <c r="I134" s="45"/>
      <c r="J134" s="45"/>
      <c r="K134" s="45"/>
      <c r="L134" s="108"/>
      <c r="M134" s="108"/>
      <c r="N134" s="108"/>
      <c r="O134" s="108"/>
      <c r="Q134" s="108"/>
    </row>
    <row r="135" spans="2:17" s="8" customFormat="1" ht="18" customHeight="1" x14ac:dyDescent="0.25">
      <c r="B135" s="140" t="s">
        <v>13</v>
      </c>
      <c r="C135" s="139">
        <f t="shared" si="13"/>
        <v>13874</v>
      </c>
      <c r="D135" s="99">
        <v>4444</v>
      </c>
      <c r="E135" s="37">
        <v>4846</v>
      </c>
      <c r="F135" s="37">
        <v>976</v>
      </c>
      <c r="G135" s="37">
        <v>41</v>
      </c>
      <c r="H135" s="37">
        <v>3567</v>
      </c>
      <c r="I135" s="45"/>
      <c r="J135" s="45"/>
      <c r="K135" s="45"/>
      <c r="L135" s="108"/>
      <c r="M135" s="108"/>
      <c r="N135" s="108"/>
      <c r="O135" s="108"/>
      <c r="Q135" s="108"/>
    </row>
    <row r="136" spans="2:17" s="8" customFormat="1" ht="18" customHeight="1" x14ac:dyDescent="0.25">
      <c r="B136" s="140" t="s">
        <v>14</v>
      </c>
      <c r="C136" s="139">
        <f t="shared" si="13"/>
        <v>13208</v>
      </c>
      <c r="D136" s="99">
        <v>4147</v>
      </c>
      <c r="E136" s="37">
        <v>4559</v>
      </c>
      <c r="F136" s="37">
        <v>894</v>
      </c>
      <c r="G136" s="37">
        <v>32</v>
      </c>
      <c r="H136" s="37">
        <v>3576</v>
      </c>
      <c r="I136" s="45"/>
      <c r="J136" s="45"/>
      <c r="K136" s="45"/>
      <c r="L136" s="108"/>
      <c r="M136" s="108"/>
      <c r="N136" s="108"/>
      <c r="O136" s="108"/>
      <c r="Q136" s="108"/>
    </row>
    <row r="137" spans="2:17" s="8" customFormat="1" ht="18" customHeight="1" x14ac:dyDescent="0.25">
      <c r="B137" s="140" t="s">
        <v>15</v>
      </c>
      <c r="C137" s="139">
        <f t="shared" si="13"/>
        <v>13647</v>
      </c>
      <c r="D137" s="99">
        <v>4419</v>
      </c>
      <c r="E137" s="37">
        <v>4573</v>
      </c>
      <c r="F137" s="37">
        <v>988</v>
      </c>
      <c r="G137" s="37">
        <v>20</v>
      </c>
      <c r="H137" s="37">
        <v>3647</v>
      </c>
      <c r="I137" s="45"/>
      <c r="J137" s="45"/>
      <c r="K137" s="45"/>
      <c r="L137" s="108"/>
      <c r="M137" s="108"/>
      <c r="N137" s="108"/>
      <c r="O137" s="108"/>
      <c r="Q137" s="108"/>
    </row>
    <row r="138" spans="2:17" s="8" customFormat="1" ht="18" customHeight="1" x14ac:dyDescent="0.25">
      <c r="B138" s="140" t="s">
        <v>16</v>
      </c>
      <c r="C138" s="139">
        <f t="shared" si="13"/>
        <v>14056</v>
      </c>
      <c r="D138" s="99">
        <v>4423</v>
      </c>
      <c r="E138" s="37">
        <v>4782</v>
      </c>
      <c r="F138" s="37">
        <v>1034</v>
      </c>
      <c r="G138" s="37">
        <v>31</v>
      </c>
      <c r="H138" s="37">
        <v>3786</v>
      </c>
      <c r="I138" s="45"/>
      <c r="J138" s="45"/>
      <c r="K138" s="45"/>
      <c r="L138" s="108"/>
      <c r="M138" s="108"/>
      <c r="N138" s="108"/>
      <c r="O138" s="108"/>
      <c r="Q138" s="108"/>
    </row>
    <row r="139" spans="2:17" s="8" customFormat="1" ht="18" customHeight="1" thickBot="1" x14ac:dyDescent="0.3">
      <c r="B139" s="140" t="s">
        <v>17</v>
      </c>
      <c r="C139" s="139">
        <f t="shared" si="13"/>
        <v>14261</v>
      </c>
      <c r="D139" s="99">
        <v>4564</v>
      </c>
      <c r="E139" s="37">
        <v>4717</v>
      </c>
      <c r="F139" s="37">
        <v>1012</v>
      </c>
      <c r="G139" s="37">
        <v>35</v>
      </c>
      <c r="H139" s="37">
        <v>3933</v>
      </c>
      <c r="I139" s="45"/>
      <c r="J139" s="45"/>
      <c r="K139" s="45"/>
      <c r="L139" s="108"/>
      <c r="M139" s="108"/>
      <c r="N139" s="108"/>
      <c r="O139" s="108"/>
      <c r="Q139" s="108"/>
    </row>
    <row r="140" spans="2:17" s="8" customFormat="1" ht="18" hidden="1" customHeight="1" x14ac:dyDescent="0.25">
      <c r="B140" s="140" t="s">
        <v>18</v>
      </c>
      <c r="C140" s="139">
        <f t="shared" si="13"/>
        <v>0</v>
      </c>
      <c r="D140" s="99"/>
      <c r="E140" s="37"/>
      <c r="F140" s="37"/>
      <c r="G140" s="37"/>
      <c r="H140" s="37"/>
      <c r="I140" s="45"/>
      <c r="J140" s="45"/>
      <c r="K140" s="45"/>
      <c r="L140" s="108"/>
      <c r="M140" s="108"/>
      <c r="N140" s="108"/>
      <c r="O140" s="108"/>
      <c r="Q140" s="108"/>
    </row>
    <row r="141" spans="2:17" s="8" customFormat="1" ht="18" hidden="1" customHeight="1" thickBot="1" x14ac:dyDescent="0.3">
      <c r="B141" s="141" t="s">
        <v>19</v>
      </c>
      <c r="C141" s="139">
        <f t="shared" si="13"/>
        <v>0</v>
      </c>
      <c r="D141" s="142"/>
      <c r="E141" s="143"/>
      <c r="F141" s="143"/>
      <c r="G141" s="143"/>
      <c r="H141" s="143"/>
      <c r="I141" s="45"/>
      <c r="J141" s="45"/>
      <c r="K141" s="45"/>
      <c r="L141" s="108"/>
      <c r="M141" s="108"/>
      <c r="N141" s="108"/>
      <c r="O141" s="108"/>
      <c r="Q141" s="108"/>
    </row>
    <row r="142" spans="2:17" s="8" customFormat="1" ht="15" customHeight="1" x14ac:dyDescent="0.25">
      <c r="B142" s="78" t="s">
        <v>20</v>
      </c>
      <c r="C142" s="79">
        <f>SUM(C130:C141)</f>
        <v>134960</v>
      </c>
      <c r="D142" s="79">
        <f t="shared" ref="D142:H142" si="14">SUM(D130:D141)</f>
        <v>43026</v>
      </c>
      <c r="E142" s="79">
        <f t="shared" si="14"/>
        <v>45441</v>
      </c>
      <c r="F142" s="79">
        <f t="shared" si="14"/>
        <v>9327</v>
      </c>
      <c r="G142" s="79">
        <f t="shared" si="14"/>
        <v>321</v>
      </c>
      <c r="H142" s="79">
        <f t="shared" si="14"/>
        <v>36845</v>
      </c>
      <c r="I142" s="100"/>
      <c r="J142" s="100"/>
      <c r="K142" s="100"/>
      <c r="L142" s="100"/>
      <c r="M142" s="100"/>
      <c r="N142" s="100"/>
      <c r="O142" s="100"/>
      <c r="Q142" s="108"/>
    </row>
    <row r="143" spans="2:17" s="8" customFormat="1" ht="14.25" customHeight="1" x14ac:dyDescent="0.25">
      <c r="B143" s="52" t="s">
        <v>22</v>
      </c>
      <c r="C143" s="103">
        <f>+C142/$C$142</f>
        <v>1</v>
      </c>
      <c r="D143" s="103">
        <f t="shared" ref="D143:H143" si="15">+D142/$C$142</f>
        <v>0.31880557202133963</v>
      </c>
      <c r="E143" s="103">
        <f t="shared" si="15"/>
        <v>0.33669976289270898</v>
      </c>
      <c r="F143" s="103">
        <f t="shared" si="15"/>
        <v>6.9109365737996448E-2</v>
      </c>
      <c r="G143" s="103">
        <f t="shared" si="15"/>
        <v>2.3784825133372849E-3</v>
      </c>
      <c r="H143" s="103">
        <f t="shared" si="15"/>
        <v>0.27300681683461764</v>
      </c>
      <c r="I143" s="12"/>
      <c r="J143" s="12"/>
      <c r="K143" s="12"/>
      <c r="L143" s="12"/>
      <c r="M143" s="12"/>
      <c r="N143" s="12"/>
      <c r="O143" s="12"/>
      <c r="Q143" s="108"/>
    </row>
    <row r="144" spans="2:17" s="8" customFormat="1" ht="14.25" customHeight="1" x14ac:dyDescent="0.25">
      <c r="B144" s="144" t="s">
        <v>55</v>
      </c>
      <c r="C144" s="45"/>
      <c r="D144" s="45"/>
      <c r="E144" s="45"/>
      <c r="F144" s="145"/>
      <c r="J144" s="12"/>
      <c r="K144" s="12"/>
      <c r="L144" s="12"/>
      <c r="M144" s="12"/>
      <c r="N144" s="12"/>
      <c r="O144" s="12"/>
      <c r="P144" s="12"/>
    </row>
    <row r="145" spans="2:17" s="8" customFormat="1" ht="14.25" customHeight="1" x14ac:dyDescent="0.25">
      <c r="B145" s="144"/>
      <c r="C145" s="45"/>
      <c r="D145" s="45"/>
      <c r="E145" s="45"/>
      <c r="F145" s="145"/>
      <c r="J145" s="12"/>
      <c r="K145" s="12"/>
      <c r="L145" s="12"/>
      <c r="M145" s="12"/>
      <c r="N145" s="12"/>
      <c r="O145" s="12"/>
      <c r="P145" s="12"/>
    </row>
    <row r="146" spans="2:17" s="8" customFormat="1" ht="14.25" customHeight="1" x14ac:dyDescent="0.25">
      <c r="B146" s="144"/>
      <c r="C146" s="45"/>
      <c r="D146" s="45"/>
      <c r="E146" s="45"/>
      <c r="F146" s="145"/>
      <c r="J146" s="12"/>
      <c r="K146" s="12"/>
      <c r="L146" s="12"/>
      <c r="M146" s="12"/>
      <c r="N146" s="12"/>
      <c r="O146" s="12"/>
      <c r="P146" s="12"/>
    </row>
    <row r="147" spans="2:17" s="8" customFormat="1" ht="14.25" customHeight="1" x14ac:dyDescent="0.25">
      <c r="B147" s="144"/>
      <c r="C147" s="45"/>
      <c r="D147" s="45"/>
      <c r="E147" s="45"/>
      <c r="F147" s="145"/>
      <c r="J147" s="12"/>
      <c r="K147" s="12"/>
      <c r="L147" s="12"/>
      <c r="M147" s="12"/>
      <c r="N147" s="12"/>
      <c r="O147" s="12"/>
      <c r="P147" s="12"/>
    </row>
    <row r="148" spans="2:17" s="8" customFormat="1" ht="51" customHeight="1" x14ac:dyDescent="0.25">
      <c r="B148" s="69" t="s">
        <v>0</v>
      </c>
      <c r="C148" s="69" t="s">
        <v>56</v>
      </c>
      <c r="D148" s="69" t="s">
        <v>57</v>
      </c>
      <c r="E148" s="69" t="s">
        <v>58</v>
      </c>
      <c r="F148" s="69" t="s">
        <v>59</v>
      </c>
      <c r="G148" s="69" t="s">
        <v>60</v>
      </c>
      <c r="H148" s="69" t="s">
        <v>61</v>
      </c>
      <c r="I148" s="69" t="s">
        <v>62</v>
      </c>
      <c r="J148" s="69" t="s">
        <v>63</v>
      </c>
      <c r="K148" s="69" t="s">
        <v>64</v>
      </c>
      <c r="L148" s="69" t="s">
        <v>65</v>
      </c>
      <c r="M148" s="70"/>
      <c r="N148" s="70"/>
      <c r="P148" s="108"/>
      <c r="Q148" s="108"/>
    </row>
    <row r="149" spans="2:17" s="8" customFormat="1" ht="18" customHeight="1" x14ac:dyDescent="0.25">
      <c r="B149" s="138" t="s">
        <v>8</v>
      </c>
      <c r="C149" s="96">
        <v>16</v>
      </c>
      <c r="D149" s="97">
        <v>27</v>
      </c>
      <c r="E149" s="97">
        <v>434</v>
      </c>
      <c r="F149" s="97">
        <v>466</v>
      </c>
      <c r="G149" s="97">
        <v>83</v>
      </c>
      <c r="H149" s="97">
        <v>74</v>
      </c>
      <c r="I149" s="97">
        <v>610</v>
      </c>
      <c r="J149" s="97">
        <v>628</v>
      </c>
      <c r="K149" s="97">
        <v>27</v>
      </c>
      <c r="L149" s="97">
        <v>2076</v>
      </c>
      <c r="M149" s="108"/>
      <c r="N149" s="108"/>
      <c r="P149" s="108"/>
      <c r="Q149" s="108"/>
    </row>
    <row r="150" spans="2:17" s="8" customFormat="1" ht="18" customHeight="1" x14ac:dyDescent="0.25">
      <c r="B150" s="140" t="s">
        <v>9</v>
      </c>
      <c r="C150" s="99">
        <v>32</v>
      </c>
      <c r="D150" s="37">
        <v>27</v>
      </c>
      <c r="E150" s="37">
        <v>385</v>
      </c>
      <c r="F150" s="37">
        <v>386</v>
      </c>
      <c r="G150" s="37">
        <v>65</v>
      </c>
      <c r="H150" s="37">
        <v>64</v>
      </c>
      <c r="I150" s="37">
        <v>545</v>
      </c>
      <c r="J150" s="37">
        <v>595</v>
      </c>
      <c r="K150" s="37">
        <v>18</v>
      </c>
      <c r="L150" s="37">
        <v>1792</v>
      </c>
      <c r="M150" s="108"/>
      <c r="N150" s="108"/>
      <c r="P150" s="108"/>
      <c r="Q150" s="108"/>
    </row>
    <row r="151" spans="2:17" s="8" customFormat="1" ht="18" customHeight="1" x14ac:dyDescent="0.25">
      <c r="B151" s="140" t="s">
        <v>10</v>
      </c>
      <c r="C151" s="99">
        <v>14</v>
      </c>
      <c r="D151" s="37">
        <v>26</v>
      </c>
      <c r="E151" s="37">
        <v>465</v>
      </c>
      <c r="F151" s="37">
        <v>480</v>
      </c>
      <c r="G151" s="37">
        <v>64</v>
      </c>
      <c r="H151" s="37">
        <v>82</v>
      </c>
      <c r="I151" s="37">
        <v>679</v>
      </c>
      <c r="J151" s="37">
        <v>801</v>
      </c>
      <c r="K151" s="37">
        <v>22</v>
      </c>
      <c r="L151" s="37">
        <v>1983</v>
      </c>
      <c r="M151" s="108"/>
      <c r="N151" s="108"/>
      <c r="P151" s="108"/>
      <c r="Q151" s="108"/>
    </row>
    <row r="152" spans="2:17" s="8" customFormat="1" ht="18" customHeight="1" x14ac:dyDescent="0.25">
      <c r="B152" s="140" t="s">
        <v>11</v>
      </c>
      <c r="C152" s="99">
        <v>16</v>
      </c>
      <c r="D152" s="37">
        <v>30</v>
      </c>
      <c r="E152" s="37">
        <v>367</v>
      </c>
      <c r="F152" s="37">
        <v>444</v>
      </c>
      <c r="G152" s="37">
        <v>43</v>
      </c>
      <c r="H152" s="37">
        <v>63</v>
      </c>
      <c r="I152" s="37">
        <v>639</v>
      </c>
      <c r="J152" s="37">
        <v>698</v>
      </c>
      <c r="K152" s="37">
        <v>18</v>
      </c>
      <c r="L152" s="37">
        <v>1728</v>
      </c>
      <c r="M152" s="108"/>
      <c r="N152" s="108"/>
      <c r="P152" s="108"/>
      <c r="Q152" s="108"/>
    </row>
    <row r="153" spans="2:17" s="8" customFormat="1" ht="18" customHeight="1" x14ac:dyDescent="0.25">
      <c r="B153" s="140" t="s">
        <v>12</v>
      </c>
      <c r="C153" s="99">
        <v>7</v>
      </c>
      <c r="D153" s="37">
        <v>31</v>
      </c>
      <c r="E153" s="37">
        <v>359</v>
      </c>
      <c r="F153" s="37">
        <v>409</v>
      </c>
      <c r="G153" s="37">
        <v>63</v>
      </c>
      <c r="H153" s="37">
        <v>65</v>
      </c>
      <c r="I153" s="37">
        <v>705</v>
      </c>
      <c r="J153" s="37">
        <v>749</v>
      </c>
      <c r="K153" s="37">
        <v>11</v>
      </c>
      <c r="L153" s="37">
        <v>1788</v>
      </c>
      <c r="M153" s="108"/>
      <c r="N153" s="108"/>
      <c r="P153" s="108"/>
      <c r="Q153" s="108"/>
    </row>
    <row r="154" spans="2:17" s="8" customFormat="1" ht="18" customHeight="1" x14ac:dyDescent="0.25">
      <c r="B154" s="140" t="s">
        <v>13</v>
      </c>
      <c r="C154" s="99">
        <v>7</v>
      </c>
      <c r="D154" s="37">
        <v>23</v>
      </c>
      <c r="E154" s="37">
        <v>349</v>
      </c>
      <c r="F154" s="37">
        <v>362</v>
      </c>
      <c r="G154" s="37">
        <v>68</v>
      </c>
      <c r="H154" s="37">
        <v>41</v>
      </c>
      <c r="I154" s="37">
        <v>671</v>
      </c>
      <c r="J154" s="37">
        <v>883</v>
      </c>
      <c r="K154" s="37">
        <v>20</v>
      </c>
      <c r="L154" s="37">
        <v>1843</v>
      </c>
      <c r="M154" s="108"/>
      <c r="N154" s="108"/>
      <c r="P154" s="108"/>
      <c r="Q154" s="108"/>
    </row>
    <row r="155" spans="2:17" s="8" customFormat="1" ht="18" customHeight="1" x14ac:dyDescent="0.25">
      <c r="B155" s="140" t="s">
        <v>14</v>
      </c>
      <c r="C155" s="99">
        <v>12</v>
      </c>
      <c r="D155" s="37">
        <v>38</v>
      </c>
      <c r="E155" s="37">
        <v>369</v>
      </c>
      <c r="F155" s="37">
        <v>387</v>
      </c>
      <c r="G155" s="37">
        <v>70</v>
      </c>
      <c r="H155" s="37">
        <v>82</v>
      </c>
      <c r="I155" s="37">
        <v>772</v>
      </c>
      <c r="J155" s="37">
        <v>967</v>
      </c>
      <c r="K155" s="37">
        <v>14</v>
      </c>
      <c r="L155" s="37">
        <v>1791</v>
      </c>
      <c r="M155" s="108"/>
      <c r="N155" s="108"/>
      <c r="P155" s="108"/>
      <c r="Q155" s="108"/>
    </row>
    <row r="156" spans="2:17" s="8" customFormat="1" ht="18" customHeight="1" x14ac:dyDescent="0.25">
      <c r="B156" s="140" t="s">
        <v>15</v>
      </c>
      <c r="C156" s="99">
        <v>16</v>
      </c>
      <c r="D156" s="37">
        <v>26</v>
      </c>
      <c r="E156" s="37">
        <v>355</v>
      </c>
      <c r="F156" s="37">
        <v>405</v>
      </c>
      <c r="G156" s="37">
        <v>66</v>
      </c>
      <c r="H156" s="37">
        <v>55</v>
      </c>
      <c r="I156" s="37">
        <v>751</v>
      </c>
      <c r="J156" s="37">
        <v>907</v>
      </c>
      <c r="K156" s="37">
        <v>26</v>
      </c>
      <c r="L156" s="37">
        <v>1773</v>
      </c>
      <c r="M156" s="108"/>
      <c r="N156" s="108"/>
      <c r="P156" s="108"/>
      <c r="Q156" s="108"/>
    </row>
    <row r="157" spans="2:17" s="8" customFormat="1" ht="18" customHeight="1" x14ac:dyDescent="0.25">
      <c r="B157" s="140" t="s">
        <v>16</v>
      </c>
      <c r="C157" s="99">
        <v>22</v>
      </c>
      <c r="D157" s="37">
        <v>30</v>
      </c>
      <c r="E157" s="37">
        <v>363</v>
      </c>
      <c r="F157" s="37">
        <v>411</v>
      </c>
      <c r="G157" s="37">
        <v>72</v>
      </c>
      <c r="H157" s="37">
        <v>55</v>
      </c>
      <c r="I157" s="37">
        <v>719</v>
      </c>
      <c r="J157" s="37">
        <v>940</v>
      </c>
      <c r="K157" s="37">
        <v>29</v>
      </c>
      <c r="L157" s="37">
        <v>1889</v>
      </c>
      <c r="M157" s="108"/>
      <c r="N157" s="108"/>
      <c r="P157" s="108"/>
      <c r="Q157" s="108"/>
    </row>
    <row r="158" spans="2:17" s="8" customFormat="1" ht="18" customHeight="1" thickBot="1" x14ac:dyDescent="0.3">
      <c r="B158" s="140" t="s">
        <v>17</v>
      </c>
      <c r="C158" s="99">
        <v>12</v>
      </c>
      <c r="D158" s="37">
        <v>26</v>
      </c>
      <c r="E158" s="37">
        <v>401</v>
      </c>
      <c r="F158" s="37">
        <v>427</v>
      </c>
      <c r="G158" s="37">
        <v>67</v>
      </c>
      <c r="H158" s="37">
        <v>46</v>
      </c>
      <c r="I158" s="37">
        <v>786</v>
      </c>
      <c r="J158" s="37">
        <v>1016</v>
      </c>
      <c r="K158" s="37">
        <v>20</v>
      </c>
      <c r="L158" s="37">
        <v>1834</v>
      </c>
      <c r="M158" s="108"/>
      <c r="N158" s="108"/>
      <c r="P158" s="108"/>
      <c r="Q158" s="108"/>
    </row>
    <row r="159" spans="2:17" s="8" customFormat="1" ht="18" hidden="1" customHeight="1" x14ac:dyDescent="0.25">
      <c r="B159" s="140" t="s">
        <v>18</v>
      </c>
      <c r="C159" s="99"/>
      <c r="D159" s="37"/>
      <c r="E159" s="37"/>
      <c r="F159" s="37"/>
      <c r="G159" s="37"/>
      <c r="H159" s="37"/>
      <c r="I159" s="37"/>
      <c r="J159" s="37"/>
      <c r="K159" s="37"/>
      <c r="L159" s="37"/>
      <c r="M159" s="108"/>
      <c r="N159" s="108"/>
      <c r="P159" s="108"/>
      <c r="Q159" s="108"/>
    </row>
    <row r="160" spans="2:17" s="8" customFormat="1" ht="18" hidden="1" customHeight="1" thickBot="1" x14ac:dyDescent="0.3">
      <c r="B160" s="141" t="s">
        <v>19</v>
      </c>
      <c r="C160" s="142"/>
      <c r="D160" s="143"/>
      <c r="E160" s="143"/>
      <c r="F160" s="143"/>
      <c r="G160" s="143"/>
      <c r="H160" s="143"/>
      <c r="I160" s="143"/>
      <c r="J160" s="143"/>
      <c r="K160" s="143"/>
      <c r="L160" s="143"/>
      <c r="M160" s="108"/>
      <c r="N160" s="108"/>
      <c r="P160" s="108"/>
      <c r="Q160" s="108"/>
    </row>
    <row r="161" spans="2:17" s="8" customFormat="1" ht="15" customHeight="1" x14ac:dyDescent="0.25">
      <c r="B161" s="78" t="s">
        <v>20</v>
      </c>
      <c r="C161" s="79">
        <f t="shared" ref="C161:L161" si="16">SUM(C149:C160)</f>
        <v>154</v>
      </c>
      <c r="D161" s="79">
        <f t="shared" si="16"/>
        <v>284</v>
      </c>
      <c r="E161" s="79">
        <f t="shared" si="16"/>
        <v>3847</v>
      </c>
      <c r="F161" s="79">
        <f t="shared" si="16"/>
        <v>4177</v>
      </c>
      <c r="G161" s="79">
        <f t="shared" si="16"/>
        <v>661</v>
      </c>
      <c r="H161" s="79">
        <f t="shared" si="16"/>
        <v>627</v>
      </c>
      <c r="I161" s="79">
        <f t="shared" si="16"/>
        <v>6877</v>
      </c>
      <c r="J161" s="79">
        <f t="shared" si="16"/>
        <v>8184</v>
      </c>
      <c r="K161" s="79">
        <f t="shared" si="16"/>
        <v>205</v>
      </c>
      <c r="L161" s="79">
        <f t="shared" si="16"/>
        <v>18497</v>
      </c>
      <c r="M161" s="100"/>
      <c r="N161" s="100"/>
      <c r="P161" s="108"/>
      <c r="Q161" s="108"/>
    </row>
    <row r="162" spans="2:17" s="8" customFormat="1" ht="14.25" customHeight="1" x14ac:dyDescent="0.25">
      <c r="B162" s="144" t="s">
        <v>66</v>
      </c>
      <c r="C162" s="45"/>
      <c r="D162" s="45"/>
      <c r="E162" s="45"/>
      <c r="F162" s="145"/>
      <c r="N162" s="12"/>
      <c r="O162" s="12"/>
      <c r="P162" s="12"/>
    </row>
    <row r="163" spans="2:17" s="8" customFormat="1" ht="14.25" customHeight="1" x14ac:dyDescent="0.25">
      <c r="B163" s="146" t="s">
        <v>67</v>
      </c>
      <c r="C163" s="45"/>
      <c r="D163" s="45"/>
      <c r="E163" s="45"/>
      <c r="F163" s="145"/>
      <c r="J163" s="12"/>
      <c r="K163" s="12"/>
      <c r="L163" s="12"/>
      <c r="M163" s="12"/>
      <c r="N163" s="12"/>
      <c r="O163" s="12"/>
      <c r="P163" s="12"/>
    </row>
    <row r="164" spans="2:17" s="8" customFormat="1" ht="14.25" customHeight="1" x14ac:dyDescent="0.25">
      <c r="B164" s="144"/>
      <c r="C164" s="45"/>
      <c r="D164" s="45"/>
      <c r="E164" s="45"/>
      <c r="F164" s="145"/>
      <c r="J164" s="12"/>
      <c r="K164" s="12"/>
      <c r="L164" s="12"/>
      <c r="M164" s="12"/>
      <c r="N164" s="12"/>
      <c r="O164" s="12"/>
      <c r="P164" s="12"/>
    </row>
    <row r="165" spans="2:17" s="8" customFormat="1" ht="14.25" customHeight="1" x14ac:dyDescent="0.25">
      <c r="B165" s="144"/>
      <c r="C165" s="45"/>
      <c r="D165" s="45"/>
      <c r="E165" s="45"/>
      <c r="F165" s="145"/>
      <c r="J165" s="12"/>
      <c r="K165" s="12"/>
      <c r="L165" s="12"/>
      <c r="M165" s="12"/>
      <c r="N165" s="12"/>
      <c r="O165" s="12"/>
      <c r="P165" s="12"/>
    </row>
    <row r="166" spans="2:17" s="8" customFormat="1" ht="18" customHeight="1" x14ac:dyDescent="0.25">
      <c r="B166" s="9"/>
      <c r="C166" s="10"/>
      <c r="D166" s="10"/>
      <c r="E166" s="10"/>
      <c r="F166" s="10"/>
      <c r="G166" s="10"/>
      <c r="H166" s="10"/>
      <c r="I166" s="10"/>
      <c r="J166" s="10"/>
      <c r="K166" s="11"/>
      <c r="L166" s="11"/>
      <c r="M166" s="11"/>
      <c r="N166" s="11"/>
      <c r="O166" s="11"/>
      <c r="P166" s="11"/>
    </row>
    <row r="167" spans="2:17" s="8" customFormat="1" ht="18.75" customHeight="1" x14ac:dyDescent="0.25">
      <c r="B167" s="12"/>
      <c r="C167" s="66"/>
      <c r="D167" s="66"/>
      <c r="E167" s="66"/>
      <c r="F167" s="66"/>
      <c r="G167" s="12"/>
      <c r="H167" s="12"/>
      <c r="I167" s="12"/>
      <c r="J167" s="12"/>
      <c r="K167" s="12"/>
      <c r="L167" s="12"/>
      <c r="M167" s="12"/>
      <c r="N167" s="12"/>
      <c r="O167" s="12"/>
      <c r="P167" s="12"/>
    </row>
    <row r="168" spans="2:17" s="8" customFormat="1" ht="24.75" customHeight="1" x14ac:dyDescent="0.25">
      <c r="B168" s="88"/>
      <c r="C168" s="88"/>
      <c r="D168" s="88"/>
      <c r="E168" s="88"/>
      <c r="F168" s="88"/>
      <c r="G168" s="17"/>
      <c r="H168" s="17"/>
      <c r="I168" s="68"/>
      <c r="J168" s="68"/>
    </row>
    <row r="169" spans="2:17" customFormat="1" ht="24" customHeight="1" x14ac:dyDescent="0.3">
      <c r="B169" s="69" t="s">
        <v>0</v>
      </c>
      <c r="C169" s="69" t="s">
        <v>20</v>
      </c>
      <c r="D169" s="69" t="s">
        <v>23</v>
      </c>
      <c r="E169" s="69" t="s">
        <v>24</v>
      </c>
      <c r="F169" s="69" t="s">
        <v>32</v>
      </c>
      <c r="G169" s="70"/>
      <c r="H169" s="70"/>
      <c r="I169" s="8"/>
      <c r="J169" s="8"/>
      <c r="K169" s="8"/>
      <c r="L169" s="8"/>
      <c r="M169" s="8"/>
      <c r="N169" s="8"/>
      <c r="O169" s="8"/>
      <c r="P169" s="8"/>
    </row>
    <row r="170" spans="2:17" customFormat="1" ht="16.5" customHeight="1" x14ac:dyDescent="0.3">
      <c r="B170" s="94" t="s">
        <v>8</v>
      </c>
      <c r="C170" s="95">
        <f>SUM(D170:F170)</f>
        <v>9413</v>
      </c>
      <c r="D170" s="96">
        <v>1982</v>
      </c>
      <c r="E170" s="97">
        <v>5550</v>
      </c>
      <c r="F170" s="97">
        <v>1881</v>
      </c>
      <c r="G170" s="87"/>
      <c r="H170" s="64"/>
      <c r="I170" s="8"/>
      <c r="J170" s="8"/>
      <c r="K170" s="8"/>
      <c r="L170" s="8"/>
      <c r="M170" s="8"/>
      <c r="N170" s="8"/>
      <c r="O170" s="8"/>
      <c r="P170" s="8"/>
    </row>
    <row r="171" spans="2:17" customFormat="1" ht="16.5" customHeight="1" x14ac:dyDescent="0.3">
      <c r="B171" s="35" t="s">
        <v>9</v>
      </c>
      <c r="C171" s="98">
        <f>SUM(D171:F171)</f>
        <v>9010</v>
      </c>
      <c r="D171" s="99">
        <v>1758</v>
      </c>
      <c r="E171" s="37">
        <v>4910</v>
      </c>
      <c r="F171" s="37">
        <v>2342</v>
      </c>
      <c r="G171" s="64"/>
      <c r="H171" s="64"/>
      <c r="I171" s="8"/>
      <c r="J171" s="8"/>
      <c r="K171" s="8"/>
      <c r="L171" s="8"/>
      <c r="M171" s="8"/>
      <c r="N171" s="8"/>
      <c r="O171" s="8"/>
      <c r="P171" s="8"/>
    </row>
    <row r="172" spans="2:17" customFormat="1" ht="16.5" customHeight="1" x14ac:dyDescent="0.3">
      <c r="B172" s="35" t="s">
        <v>10</v>
      </c>
      <c r="C172" s="98">
        <f>SUM(D172:F172)</f>
        <v>10245</v>
      </c>
      <c r="D172" s="99">
        <v>2085</v>
      </c>
      <c r="E172" s="37">
        <v>5561</v>
      </c>
      <c r="F172" s="37">
        <v>2599</v>
      </c>
      <c r="G172" s="64"/>
      <c r="H172" s="64"/>
      <c r="I172" s="8"/>
      <c r="J172" s="8"/>
      <c r="K172" s="8"/>
      <c r="L172" s="8"/>
      <c r="M172" s="8"/>
      <c r="N172" s="8"/>
      <c r="O172" s="8"/>
      <c r="P172" s="8"/>
    </row>
    <row r="173" spans="2:17" customFormat="1" ht="16.5" customHeight="1" x14ac:dyDescent="0.3">
      <c r="B173" s="35" t="s">
        <v>11</v>
      </c>
      <c r="C173" s="98">
        <f>SUM(D173:F173)</f>
        <v>9459</v>
      </c>
      <c r="D173" s="99">
        <v>1995</v>
      </c>
      <c r="E173" s="37">
        <v>4953</v>
      </c>
      <c r="F173" s="37">
        <v>2511</v>
      </c>
      <c r="G173" s="64"/>
      <c r="H173" s="64"/>
      <c r="I173" s="8"/>
      <c r="J173" s="8"/>
      <c r="K173" s="8"/>
      <c r="L173" s="8"/>
      <c r="M173" s="8"/>
      <c r="N173" s="8"/>
      <c r="O173" s="8"/>
      <c r="P173" s="8"/>
    </row>
    <row r="174" spans="2:17" customFormat="1" ht="16.5" customHeight="1" x14ac:dyDescent="0.3">
      <c r="B174" s="35" t="s">
        <v>12</v>
      </c>
      <c r="C174" s="98">
        <f>SUM(D174:F174)</f>
        <v>9451</v>
      </c>
      <c r="D174" s="99">
        <v>1498</v>
      </c>
      <c r="E174" s="37">
        <v>5477</v>
      </c>
      <c r="F174" s="37">
        <v>2476</v>
      </c>
      <c r="G174" s="64"/>
      <c r="H174" s="64"/>
      <c r="I174" s="8"/>
      <c r="J174" s="8"/>
      <c r="K174" s="8"/>
      <c r="L174" s="8"/>
      <c r="M174" s="8"/>
      <c r="N174" s="8"/>
      <c r="O174" s="8"/>
      <c r="P174" s="8"/>
    </row>
    <row r="175" spans="2:17" customFormat="1" ht="16.5" customHeight="1" x14ac:dyDescent="0.3">
      <c r="B175" s="35" t="s">
        <v>13</v>
      </c>
      <c r="C175" s="98">
        <f t="shared" ref="C175:C181" si="17">SUM(D175:F175)</f>
        <v>10307</v>
      </c>
      <c r="D175" s="99">
        <v>2055</v>
      </c>
      <c r="E175" s="37">
        <v>5344</v>
      </c>
      <c r="F175" s="37">
        <v>2908</v>
      </c>
      <c r="G175" s="64"/>
      <c r="H175" s="64"/>
      <c r="I175" s="8"/>
      <c r="J175" s="8"/>
      <c r="K175" s="8"/>
      <c r="L175" s="8"/>
      <c r="M175" s="8"/>
      <c r="N175" s="8"/>
    </row>
    <row r="176" spans="2:17" customFormat="1" ht="16.5" customHeight="1" x14ac:dyDescent="0.3">
      <c r="B176" s="35" t="s">
        <v>14</v>
      </c>
      <c r="C176" s="98">
        <f t="shared" si="17"/>
        <v>9632</v>
      </c>
      <c r="D176" s="99">
        <v>2026</v>
      </c>
      <c r="E176" s="37">
        <v>5008</v>
      </c>
      <c r="F176" s="37">
        <v>2598</v>
      </c>
      <c r="G176" s="64"/>
      <c r="H176" s="64"/>
      <c r="I176" s="8"/>
      <c r="J176" s="8"/>
      <c r="K176" s="8"/>
      <c r="L176" s="8"/>
      <c r="M176" s="8"/>
      <c r="N176" s="8"/>
    </row>
    <row r="177" spans="2:17" customFormat="1" ht="16.5" customHeight="1" x14ac:dyDescent="0.3">
      <c r="B177" s="35" t="s">
        <v>15</v>
      </c>
      <c r="C177" s="98">
        <f t="shared" si="17"/>
        <v>10000</v>
      </c>
      <c r="D177" s="99">
        <v>2017</v>
      </c>
      <c r="E177" s="37">
        <v>5419</v>
      </c>
      <c r="F177" s="37">
        <v>2564</v>
      </c>
      <c r="G177" s="64"/>
      <c r="H177" s="64"/>
      <c r="I177" s="8"/>
      <c r="J177" s="8"/>
      <c r="K177" s="8"/>
      <c r="L177" s="8"/>
      <c r="M177" s="8"/>
      <c r="N177" s="8"/>
      <c r="O177" s="1"/>
      <c r="P177" s="1"/>
    </row>
    <row r="178" spans="2:17" customFormat="1" ht="16.5" customHeight="1" x14ac:dyDescent="0.3">
      <c r="B178" s="35" t="s">
        <v>16</v>
      </c>
      <c r="C178" s="98">
        <f t="shared" si="17"/>
        <v>10270</v>
      </c>
      <c r="D178" s="99">
        <v>2574</v>
      </c>
      <c r="E178" s="37">
        <v>6871</v>
      </c>
      <c r="F178" s="37">
        <v>825</v>
      </c>
      <c r="G178" s="64"/>
      <c r="H178" s="64"/>
      <c r="I178" s="8"/>
      <c r="J178" s="8"/>
      <c r="K178" s="8"/>
      <c r="L178" s="8"/>
      <c r="M178" s="8"/>
      <c r="N178" s="8"/>
      <c r="O178" s="1"/>
      <c r="P178" s="1"/>
    </row>
    <row r="179" spans="2:17" customFormat="1" ht="16.5" customHeight="1" thickBot="1" x14ac:dyDescent="0.35">
      <c r="B179" s="35" t="s">
        <v>17</v>
      </c>
      <c r="C179" s="98">
        <f t="shared" si="17"/>
        <v>10328</v>
      </c>
      <c r="D179" s="99">
        <v>2068</v>
      </c>
      <c r="E179" s="37">
        <v>7165</v>
      </c>
      <c r="F179" s="37">
        <v>1095</v>
      </c>
      <c r="G179" s="64"/>
      <c r="H179" s="64"/>
      <c r="I179" s="8"/>
      <c r="J179" s="8"/>
      <c r="K179" s="8"/>
      <c r="L179" s="8"/>
      <c r="M179" s="8"/>
      <c r="N179" s="8"/>
      <c r="O179" s="1"/>
      <c r="P179" s="1"/>
    </row>
    <row r="180" spans="2:17" customFormat="1" ht="16.5" hidden="1" customHeight="1" x14ac:dyDescent="0.3">
      <c r="B180" s="35" t="s">
        <v>18</v>
      </c>
      <c r="C180" s="98">
        <f t="shared" si="17"/>
        <v>0</v>
      </c>
      <c r="D180" s="147"/>
      <c r="E180" s="148"/>
      <c r="F180" s="148"/>
      <c r="G180" s="64"/>
      <c r="H180" s="64"/>
      <c r="I180" s="8"/>
      <c r="J180" s="8"/>
      <c r="K180" s="8"/>
      <c r="L180" s="8"/>
      <c r="M180" s="8"/>
      <c r="N180" s="8"/>
      <c r="O180" s="8"/>
      <c r="P180" s="8"/>
    </row>
    <row r="181" spans="2:17" customFormat="1" ht="16.5" hidden="1" customHeight="1" thickBot="1" x14ac:dyDescent="0.35">
      <c r="B181" s="149" t="s">
        <v>19</v>
      </c>
      <c r="C181" s="98">
        <f t="shared" si="17"/>
        <v>0</v>
      </c>
      <c r="D181" s="150"/>
      <c r="E181" s="143"/>
      <c r="F181" s="143"/>
      <c r="G181" s="64"/>
      <c r="H181" s="8"/>
      <c r="I181" s="8"/>
      <c r="J181" s="8"/>
      <c r="K181" s="8"/>
      <c r="L181" s="8"/>
      <c r="M181" s="8"/>
      <c r="N181" s="8"/>
      <c r="O181" s="1"/>
      <c r="P181" s="1"/>
    </row>
    <row r="182" spans="2:17" customFormat="1" x14ac:dyDescent="0.3">
      <c r="B182" s="78" t="s">
        <v>20</v>
      </c>
      <c r="C182" s="79">
        <f>+SUM(C170:C181)</f>
        <v>98115</v>
      </c>
      <c r="D182" s="79">
        <f>+SUM(D170:D181)</f>
        <v>20058</v>
      </c>
      <c r="E182" s="79">
        <f t="shared" ref="E182:F182" si="18">+SUM(E170:E181)</f>
        <v>56258</v>
      </c>
      <c r="F182" s="79">
        <f t="shared" si="18"/>
        <v>21799</v>
      </c>
      <c r="G182" s="100"/>
      <c r="H182" s="80"/>
      <c r="I182" s="80"/>
      <c r="J182" s="80"/>
      <c r="K182" s="80"/>
      <c r="L182" s="80"/>
      <c r="M182" s="8"/>
      <c r="N182" s="8"/>
      <c r="O182" s="81" t="s">
        <v>23</v>
      </c>
      <c r="P182" s="81" t="s">
        <v>24</v>
      </c>
    </row>
    <row r="183" spans="2:17" customFormat="1" ht="15" customHeight="1" x14ac:dyDescent="0.3">
      <c r="B183" s="52" t="s">
        <v>22</v>
      </c>
      <c r="C183" s="103">
        <f>+C182/$C$182</f>
        <v>1</v>
      </c>
      <c r="D183" s="53">
        <f>+D182/$C$182</f>
        <v>0.20443357284818836</v>
      </c>
      <c r="E183" s="53">
        <f>+E182/$C$182</f>
        <v>0.57338837078937976</v>
      </c>
      <c r="F183" s="53">
        <f>+F182/$C$182</f>
        <v>0.22217805636243185</v>
      </c>
      <c r="G183" s="61"/>
      <c r="H183" s="70"/>
      <c r="I183" s="70"/>
      <c r="J183" s="70"/>
      <c r="K183" s="70"/>
      <c r="L183" s="70"/>
      <c r="M183" s="8"/>
      <c r="N183" s="8"/>
      <c r="O183" s="83">
        <f>+D183</f>
        <v>0.20443357284818836</v>
      </c>
      <c r="P183" s="83">
        <f>+E183</f>
        <v>0.57338837078937976</v>
      </c>
    </row>
    <row r="184" spans="2:17" customFormat="1" ht="15" customHeight="1" x14ac:dyDescent="0.3">
      <c r="B184" s="151"/>
      <c r="C184" s="151"/>
      <c r="D184" s="151"/>
      <c r="E184" s="151"/>
      <c r="F184" s="151"/>
      <c r="G184" s="61"/>
      <c r="H184" s="70"/>
      <c r="I184" s="70"/>
      <c r="J184" s="70"/>
      <c r="K184" s="70"/>
      <c r="L184" s="70"/>
      <c r="M184" s="8"/>
      <c r="N184" s="8"/>
      <c r="O184" s="83"/>
      <c r="P184" s="83"/>
    </row>
    <row r="185" spans="2:17" customFormat="1" ht="44.25" customHeight="1" x14ac:dyDescent="0.3">
      <c r="B185" s="88"/>
      <c r="C185" s="88"/>
      <c r="D185" s="88"/>
      <c r="E185" s="88"/>
      <c r="F185" s="88"/>
      <c r="G185" s="45"/>
      <c r="H185" s="45"/>
      <c r="I185" s="45"/>
      <c r="J185" s="45"/>
      <c r="K185" s="87"/>
      <c r="L185" s="87"/>
      <c r="M185" s="8"/>
      <c r="N185" s="8"/>
      <c r="O185" s="8"/>
      <c r="P185" s="8"/>
    </row>
    <row r="186" spans="2:17" customFormat="1" ht="25.5" customHeight="1" x14ac:dyDescent="0.3">
      <c r="B186" s="18" t="s">
        <v>0</v>
      </c>
      <c r="C186" s="18" t="s">
        <v>20</v>
      </c>
      <c r="D186" s="69" t="s">
        <v>25</v>
      </c>
      <c r="E186" s="69" t="s">
        <v>26</v>
      </c>
      <c r="F186" s="69" t="s">
        <v>27</v>
      </c>
      <c r="G186" s="69" t="s">
        <v>28</v>
      </c>
      <c r="H186" s="69" t="s">
        <v>29</v>
      </c>
      <c r="I186" s="69" t="s">
        <v>30</v>
      </c>
      <c r="J186" s="69" t="s">
        <v>31</v>
      </c>
      <c r="K186" s="18" t="s">
        <v>32</v>
      </c>
      <c r="M186" s="152" t="s">
        <v>49</v>
      </c>
      <c r="N186" s="152" t="s">
        <v>30</v>
      </c>
      <c r="O186" s="152" t="s">
        <v>34</v>
      </c>
      <c r="P186" s="152" t="s">
        <v>32</v>
      </c>
    </row>
    <row r="187" spans="2:17" customFormat="1" ht="13.5" customHeight="1" x14ac:dyDescent="0.3">
      <c r="B187" s="18"/>
      <c r="C187" s="18"/>
      <c r="D187" s="92" t="s">
        <v>35</v>
      </c>
      <c r="E187" s="92" t="s">
        <v>36</v>
      </c>
      <c r="F187" s="92" t="s">
        <v>37</v>
      </c>
      <c r="G187" s="92" t="s">
        <v>38</v>
      </c>
      <c r="H187" s="92" t="s">
        <v>39</v>
      </c>
      <c r="I187" s="92" t="s">
        <v>40</v>
      </c>
      <c r="J187" s="92" t="s">
        <v>41</v>
      </c>
      <c r="K187" s="18"/>
      <c r="M187" s="153">
        <f>SUM(D200:G200)</f>
        <v>1012</v>
      </c>
      <c r="N187" s="153">
        <f>H200+I200</f>
        <v>59594</v>
      </c>
      <c r="O187" s="153">
        <f>J200</f>
        <v>4247</v>
      </c>
      <c r="P187" s="153">
        <f>K200</f>
        <v>33262</v>
      </c>
    </row>
    <row r="188" spans="2:17" customFormat="1" ht="15.75" customHeight="1" x14ac:dyDescent="0.3">
      <c r="B188" s="94" t="s">
        <v>8</v>
      </c>
      <c r="C188" s="95">
        <f t="shared" ref="C188:C199" si="19">SUM(D188:K188)</f>
        <v>9413</v>
      </c>
      <c r="D188" s="96">
        <v>0</v>
      </c>
      <c r="E188" s="97">
        <v>7</v>
      </c>
      <c r="F188" s="97">
        <v>20</v>
      </c>
      <c r="G188" s="97">
        <v>63</v>
      </c>
      <c r="H188" s="97">
        <v>1114</v>
      </c>
      <c r="I188" s="97">
        <v>4866</v>
      </c>
      <c r="J188" s="97">
        <v>474</v>
      </c>
      <c r="K188" s="97">
        <v>2869</v>
      </c>
      <c r="M188" s="1"/>
      <c r="N188" s="1"/>
      <c r="O188" s="1"/>
      <c r="P188" s="1"/>
      <c r="Q188" s="1"/>
    </row>
    <row r="189" spans="2:17" customFormat="1" ht="15.75" customHeight="1" x14ac:dyDescent="0.3">
      <c r="B189" s="35" t="s">
        <v>9</v>
      </c>
      <c r="C189" s="98">
        <f t="shared" si="19"/>
        <v>9010</v>
      </c>
      <c r="D189" s="99">
        <v>0</v>
      </c>
      <c r="E189" s="37">
        <v>5</v>
      </c>
      <c r="F189" s="37">
        <v>37</v>
      </c>
      <c r="G189" s="37">
        <v>62</v>
      </c>
      <c r="H189" s="37">
        <v>1035</v>
      </c>
      <c r="I189" s="37">
        <v>4318</v>
      </c>
      <c r="J189" s="37">
        <v>383</v>
      </c>
      <c r="K189" s="37">
        <v>3170</v>
      </c>
      <c r="M189" s="1"/>
      <c r="N189" s="1"/>
      <c r="O189" s="1"/>
      <c r="P189" s="1"/>
      <c r="Q189" s="1"/>
    </row>
    <row r="190" spans="2:17" customFormat="1" ht="15.75" customHeight="1" x14ac:dyDescent="0.3">
      <c r="B190" s="35" t="s">
        <v>10</v>
      </c>
      <c r="C190" s="98">
        <f t="shared" si="19"/>
        <v>10245</v>
      </c>
      <c r="D190" s="99">
        <v>0</v>
      </c>
      <c r="E190" s="37">
        <v>6</v>
      </c>
      <c r="F190" s="37">
        <v>19</v>
      </c>
      <c r="G190" s="37">
        <v>57</v>
      </c>
      <c r="H190" s="37">
        <v>1203</v>
      </c>
      <c r="I190" s="37">
        <v>5010</v>
      </c>
      <c r="J190" s="37">
        <v>477</v>
      </c>
      <c r="K190" s="37">
        <v>3473</v>
      </c>
      <c r="M190" s="87"/>
      <c r="N190" s="8"/>
      <c r="O190" s="8"/>
      <c r="P190" s="8"/>
    </row>
    <row r="191" spans="2:17" customFormat="1" ht="15.75" customHeight="1" x14ac:dyDescent="0.3">
      <c r="B191" s="35" t="s">
        <v>11</v>
      </c>
      <c r="C191" s="98">
        <f t="shared" si="19"/>
        <v>9459</v>
      </c>
      <c r="D191" s="99">
        <v>0</v>
      </c>
      <c r="E191" s="37">
        <v>5</v>
      </c>
      <c r="F191" s="37">
        <v>32</v>
      </c>
      <c r="G191" s="37">
        <v>60</v>
      </c>
      <c r="H191" s="37">
        <v>1023</v>
      </c>
      <c r="I191" s="37">
        <v>4652</v>
      </c>
      <c r="J191" s="37">
        <v>404</v>
      </c>
      <c r="K191" s="37">
        <v>3283</v>
      </c>
      <c r="M191" s="87"/>
      <c r="N191" s="8"/>
      <c r="O191" s="8"/>
      <c r="P191" s="8"/>
    </row>
    <row r="192" spans="2:17" customFormat="1" ht="15.75" customHeight="1" x14ac:dyDescent="0.3">
      <c r="B192" s="35" t="s">
        <v>12</v>
      </c>
      <c r="C192" s="98">
        <f t="shared" si="19"/>
        <v>9451</v>
      </c>
      <c r="D192" s="99">
        <v>0</v>
      </c>
      <c r="E192" s="37">
        <v>5</v>
      </c>
      <c r="F192" s="37">
        <v>23</v>
      </c>
      <c r="G192" s="37">
        <v>46</v>
      </c>
      <c r="H192" s="37">
        <v>832</v>
      </c>
      <c r="I192" s="37">
        <v>3960</v>
      </c>
      <c r="J192" s="37">
        <v>317</v>
      </c>
      <c r="K192" s="37">
        <v>4268</v>
      </c>
      <c r="M192" s="87"/>
      <c r="N192" s="8"/>
      <c r="O192" s="8"/>
      <c r="P192" s="8"/>
    </row>
    <row r="193" spans="2:16" customFormat="1" ht="15.75" customHeight="1" x14ac:dyDescent="0.3">
      <c r="B193" s="35" t="s">
        <v>13</v>
      </c>
      <c r="C193" s="98">
        <f t="shared" si="19"/>
        <v>10307</v>
      </c>
      <c r="D193" s="99">
        <v>0</v>
      </c>
      <c r="E193" s="37">
        <v>3</v>
      </c>
      <c r="F193" s="37">
        <v>35</v>
      </c>
      <c r="G193" s="37">
        <v>76</v>
      </c>
      <c r="H193" s="37">
        <v>1142</v>
      </c>
      <c r="I193" s="37">
        <v>4907</v>
      </c>
      <c r="J193" s="37">
        <v>404</v>
      </c>
      <c r="K193" s="37">
        <v>3740</v>
      </c>
      <c r="M193" s="87"/>
      <c r="N193" s="8"/>
      <c r="O193" s="8"/>
      <c r="P193" s="8"/>
    </row>
    <row r="194" spans="2:16" customFormat="1" ht="15.75" customHeight="1" x14ac:dyDescent="0.3">
      <c r="B194" s="35" t="s">
        <v>14</v>
      </c>
      <c r="C194" s="98">
        <f t="shared" si="19"/>
        <v>9632</v>
      </c>
      <c r="D194" s="99">
        <v>0</v>
      </c>
      <c r="E194" s="37">
        <v>2</v>
      </c>
      <c r="F194" s="37">
        <v>38</v>
      </c>
      <c r="G194" s="37">
        <v>63</v>
      </c>
      <c r="H194" s="37">
        <v>1038</v>
      </c>
      <c r="I194" s="37">
        <v>4662</v>
      </c>
      <c r="J194" s="37">
        <v>408</v>
      </c>
      <c r="K194" s="37">
        <v>3421</v>
      </c>
      <c r="M194" s="87"/>
      <c r="N194" s="8"/>
      <c r="O194" s="8"/>
      <c r="P194" s="8"/>
    </row>
    <row r="195" spans="2:16" customFormat="1" ht="15.75" customHeight="1" x14ac:dyDescent="0.3">
      <c r="B195" s="35" t="s">
        <v>15</v>
      </c>
      <c r="C195" s="98">
        <f t="shared" si="19"/>
        <v>10000</v>
      </c>
      <c r="D195" s="99">
        <v>0</v>
      </c>
      <c r="E195" s="37">
        <v>8</v>
      </c>
      <c r="F195" s="37">
        <v>23</v>
      </c>
      <c r="G195" s="37">
        <v>47</v>
      </c>
      <c r="H195" s="37">
        <v>1208</v>
      </c>
      <c r="I195" s="37">
        <v>4911</v>
      </c>
      <c r="J195" s="37">
        <v>437</v>
      </c>
      <c r="K195" s="37">
        <v>3366</v>
      </c>
      <c r="M195" s="87"/>
      <c r="N195" s="8"/>
      <c r="O195" s="8"/>
      <c r="P195" s="8"/>
    </row>
    <row r="196" spans="2:16" customFormat="1" ht="15.75" customHeight="1" x14ac:dyDescent="0.3">
      <c r="B196" s="35" t="s">
        <v>16</v>
      </c>
      <c r="C196" s="98">
        <f t="shared" si="19"/>
        <v>10270</v>
      </c>
      <c r="D196" s="99">
        <v>0</v>
      </c>
      <c r="E196" s="37">
        <v>9</v>
      </c>
      <c r="F196" s="37">
        <v>41</v>
      </c>
      <c r="G196" s="37">
        <v>100</v>
      </c>
      <c r="H196" s="37">
        <v>1320</v>
      </c>
      <c r="I196" s="37">
        <v>6220</v>
      </c>
      <c r="J196" s="37">
        <v>543</v>
      </c>
      <c r="K196" s="37">
        <v>2037</v>
      </c>
      <c r="M196" s="87"/>
      <c r="N196" s="8"/>
      <c r="O196" s="8"/>
      <c r="P196" s="8"/>
    </row>
    <row r="197" spans="2:16" customFormat="1" ht="15.75" customHeight="1" thickBot="1" x14ac:dyDescent="0.35">
      <c r="B197" s="35" t="s">
        <v>17</v>
      </c>
      <c r="C197" s="98">
        <f t="shared" si="19"/>
        <v>10328</v>
      </c>
      <c r="D197" s="99">
        <v>0</v>
      </c>
      <c r="E197" s="37">
        <v>6</v>
      </c>
      <c r="F197" s="37">
        <v>34</v>
      </c>
      <c r="G197" s="37">
        <v>80</v>
      </c>
      <c r="H197" s="37">
        <v>1175</v>
      </c>
      <c r="I197" s="37">
        <v>4998</v>
      </c>
      <c r="J197" s="37">
        <v>400</v>
      </c>
      <c r="K197" s="37">
        <v>3635</v>
      </c>
      <c r="M197" s="87"/>
      <c r="N197" s="8"/>
      <c r="O197" s="8"/>
      <c r="P197" s="8"/>
    </row>
    <row r="198" spans="2:16" customFormat="1" ht="15.75" hidden="1" customHeight="1" x14ac:dyDescent="0.3">
      <c r="B198" s="35" t="s">
        <v>18</v>
      </c>
      <c r="C198" s="98">
        <f t="shared" si="19"/>
        <v>0</v>
      </c>
      <c r="D198" s="99"/>
      <c r="E198" s="37"/>
      <c r="F198" s="37"/>
      <c r="G198" s="37"/>
      <c r="H198" s="37"/>
      <c r="I198" s="37"/>
      <c r="J198" s="37"/>
      <c r="K198" s="37"/>
      <c r="M198" s="87"/>
      <c r="N198" s="8"/>
      <c r="O198" s="8"/>
      <c r="P198" s="8"/>
    </row>
    <row r="199" spans="2:16" customFormat="1" ht="15.75" hidden="1" customHeight="1" thickBot="1" x14ac:dyDescent="0.35">
      <c r="B199" s="149" t="s">
        <v>19</v>
      </c>
      <c r="C199" s="154">
        <f t="shared" si="19"/>
        <v>0</v>
      </c>
      <c r="D199" s="142"/>
      <c r="E199" s="143"/>
      <c r="F199" s="143"/>
      <c r="G199" s="143"/>
      <c r="H199" s="143"/>
      <c r="I199" s="143"/>
      <c r="J199" s="143"/>
      <c r="K199" s="143"/>
      <c r="M199" s="87"/>
      <c r="N199" s="8"/>
      <c r="O199" s="8"/>
      <c r="P199" s="8"/>
    </row>
    <row r="200" spans="2:16" customFormat="1" ht="14.25" customHeight="1" x14ac:dyDescent="0.3">
      <c r="B200" s="78" t="s">
        <v>20</v>
      </c>
      <c r="C200" s="79">
        <f>+SUM(C188:C199)</f>
        <v>98115</v>
      </c>
      <c r="D200" s="79">
        <f>+SUM(D188:D199)</f>
        <v>0</v>
      </c>
      <c r="E200" s="79">
        <f t="shared" ref="E200:K200" si="20">+SUM(E188:E199)</f>
        <v>56</v>
      </c>
      <c r="F200" s="79">
        <f t="shared" si="20"/>
        <v>302</v>
      </c>
      <c r="G200" s="79">
        <f t="shared" si="20"/>
        <v>654</v>
      </c>
      <c r="H200" s="79">
        <f t="shared" si="20"/>
        <v>11090</v>
      </c>
      <c r="I200" s="79">
        <f t="shared" si="20"/>
        <v>48504</v>
      </c>
      <c r="J200" s="79">
        <f t="shared" si="20"/>
        <v>4247</v>
      </c>
      <c r="K200" s="79">
        <f t="shared" si="20"/>
        <v>33262</v>
      </c>
      <c r="M200" s="100"/>
      <c r="N200" s="8"/>
      <c r="O200" s="101"/>
      <c r="P200" s="102"/>
    </row>
    <row r="201" spans="2:16" customFormat="1" ht="14.25" customHeight="1" x14ac:dyDescent="0.3">
      <c r="B201" s="52" t="s">
        <v>22</v>
      </c>
      <c r="C201" s="103">
        <f t="shared" ref="C201:K201" si="21">+C200/$C$200</f>
        <v>1</v>
      </c>
      <c r="D201" s="53">
        <f t="shared" si="21"/>
        <v>0</v>
      </c>
      <c r="E201" s="155">
        <f t="shared" si="21"/>
        <v>5.7075880344493709E-4</v>
      </c>
      <c r="F201" s="155">
        <f t="shared" si="21"/>
        <v>3.0780206900066251E-3</v>
      </c>
      <c r="G201" s="155">
        <f t="shared" si="21"/>
        <v>6.6656474545176581E-3</v>
      </c>
      <c r="H201" s="155">
        <f t="shared" si="21"/>
        <v>0.11303062732507771</v>
      </c>
      <c r="I201" s="155">
        <f t="shared" si="21"/>
        <v>0.49435866075523621</v>
      </c>
      <c r="J201" s="155">
        <f t="shared" si="21"/>
        <v>4.3285939968404422E-2</v>
      </c>
      <c r="K201" s="155">
        <f t="shared" si="21"/>
        <v>0.33901034500331245</v>
      </c>
      <c r="M201" s="63"/>
      <c r="N201" s="8"/>
      <c r="O201" s="101"/>
      <c r="P201" s="102"/>
    </row>
    <row r="202" spans="2:16" customFormat="1" ht="14.25" customHeight="1" x14ac:dyDescent="0.3">
      <c r="B202" s="135"/>
      <c r="C202" s="64"/>
      <c r="D202" s="63"/>
      <c r="E202" s="156"/>
      <c r="F202" s="156"/>
      <c r="G202" s="156"/>
      <c r="H202" s="156"/>
      <c r="I202" s="156"/>
      <c r="J202" s="156"/>
      <c r="K202" s="156"/>
      <c r="M202" s="63"/>
      <c r="N202" s="8"/>
      <c r="O202" s="101"/>
      <c r="P202" s="102"/>
    </row>
    <row r="203" spans="2:16" customFormat="1" ht="14.25" customHeight="1" x14ac:dyDescent="0.3">
      <c r="B203" s="104"/>
      <c r="C203" s="157"/>
      <c r="D203" s="2"/>
      <c r="E203" s="2"/>
      <c r="F203" s="2"/>
      <c r="G203" s="1"/>
      <c r="H203" s="158"/>
      <c r="I203" s="105"/>
      <c r="J203" s="105"/>
      <c r="K203" s="105"/>
      <c r="M203" s="63"/>
      <c r="N203" s="8"/>
      <c r="O203" s="101"/>
      <c r="P203" s="102"/>
    </row>
    <row r="204" spans="2:16" customFormat="1" ht="14.25" customHeight="1" x14ac:dyDescent="0.3">
      <c r="B204" s="60"/>
      <c r="C204" s="63"/>
      <c r="D204" s="63"/>
      <c r="E204" s="63"/>
      <c r="F204" s="63"/>
      <c r="G204" s="63"/>
      <c r="H204" s="63"/>
      <c r="I204" s="63"/>
      <c r="J204" s="63"/>
      <c r="K204" s="63"/>
      <c r="M204" s="63"/>
      <c r="N204" s="8"/>
      <c r="O204" s="101"/>
      <c r="P204" s="102"/>
    </row>
    <row r="205" spans="2:16" customFormat="1" ht="14.25" customHeight="1" x14ac:dyDescent="0.3">
      <c r="B205" s="60"/>
      <c r="C205" s="63"/>
      <c r="D205" s="63"/>
      <c r="E205" s="63"/>
      <c r="F205" s="63"/>
      <c r="G205" s="63"/>
      <c r="H205" s="63"/>
      <c r="I205" s="63"/>
      <c r="J205" s="63"/>
      <c r="K205" s="63"/>
      <c r="M205" s="63"/>
      <c r="N205" s="8"/>
      <c r="O205" s="101"/>
      <c r="P205" s="102"/>
    </row>
    <row r="206" spans="2:16" customFormat="1" ht="27" customHeight="1" x14ac:dyDescent="0.3">
      <c r="C206" s="159"/>
      <c r="D206" s="159"/>
      <c r="E206" s="159"/>
      <c r="F206" s="159"/>
    </row>
    <row r="207" spans="2:16" customFormat="1" ht="30" customHeight="1" x14ac:dyDescent="0.3">
      <c r="C207" s="159"/>
      <c r="D207" s="159"/>
      <c r="E207" s="159"/>
      <c r="F207" s="159"/>
      <c r="J207" s="88"/>
    </row>
    <row r="208" spans="2:16" customFormat="1" ht="17.25" customHeight="1" x14ac:dyDescent="0.3">
      <c r="B208" s="69" t="s">
        <v>68</v>
      </c>
      <c r="C208" s="69">
        <v>2021</v>
      </c>
      <c r="D208" s="69">
        <v>2022</v>
      </c>
      <c r="E208" s="69">
        <v>2023</v>
      </c>
      <c r="F208" s="69">
        <v>2024</v>
      </c>
      <c r="G208" s="69" t="s">
        <v>69</v>
      </c>
      <c r="H208" s="70"/>
      <c r="I208" s="70"/>
      <c r="J208" s="70"/>
      <c r="K208" s="70"/>
      <c r="M208" s="70"/>
      <c r="N208" s="70"/>
    </row>
    <row r="209" spans="2:17" customFormat="1" ht="14.25" customHeight="1" x14ac:dyDescent="0.3">
      <c r="B209" s="94" t="s">
        <v>70</v>
      </c>
      <c r="C209" s="139">
        <v>1344</v>
      </c>
      <c r="D209" s="139">
        <v>1082</v>
      </c>
      <c r="E209" s="139">
        <v>970</v>
      </c>
      <c r="F209" s="139">
        <v>994</v>
      </c>
      <c r="G209" s="139">
        <v>905</v>
      </c>
      <c r="H209" s="45"/>
      <c r="I209" s="45"/>
      <c r="J209" s="45"/>
      <c r="K209" s="45"/>
      <c r="L209" s="45"/>
      <c r="Q209" s="160"/>
    </row>
    <row r="210" spans="2:17" customFormat="1" ht="14.25" customHeight="1" x14ac:dyDescent="0.3">
      <c r="B210" s="35" t="s">
        <v>71</v>
      </c>
      <c r="C210" s="161">
        <v>3379</v>
      </c>
      <c r="D210" s="161">
        <v>2826</v>
      </c>
      <c r="E210" s="161">
        <v>2368</v>
      </c>
      <c r="F210" s="161">
        <v>2655</v>
      </c>
      <c r="G210" s="161">
        <v>2477</v>
      </c>
      <c r="H210" s="159"/>
      <c r="I210" s="45"/>
      <c r="J210" s="45"/>
      <c r="K210" s="45"/>
      <c r="L210" s="45"/>
      <c r="Q210" s="160"/>
    </row>
    <row r="211" spans="2:17" customFormat="1" ht="14.25" customHeight="1" x14ac:dyDescent="0.3">
      <c r="B211" s="35" t="s">
        <v>72</v>
      </c>
      <c r="C211" s="161">
        <v>2004</v>
      </c>
      <c r="D211" s="161">
        <v>1898</v>
      </c>
      <c r="E211" s="161">
        <v>1468</v>
      </c>
      <c r="F211" s="161">
        <v>1651</v>
      </c>
      <c r="G211" s="161">
        <v>1367</v>
      </c>
      <c r="H211" s="45"/>
      <c r="I211" s="45"/>
      <c r="J211" s="45"/>
      <c r="K211" s="45"/>
      <c r="L211" s="45"/>
      <c r="Q211" s="160"/>
    </row>
    <row r="212" spans="2:17" customFormat="1" ht="14.25" customHeight="1" x14ac:dyDescent="0.3">
      <c r="B212" s="35" t="s">
        <v>73</v>
      </c>
      <c r="C212" s="161">
        <v>8801</v>
      </c>
      <c r="D212" s="161">
        <v>7555</v>
      </c>
      <c r="E212" s="161">
        <v>6526</v>
      </c>
      <c r="F212" s="161">
        <v>7469</v>
      </c>
      <c r="G212" s="161">
        <v>6944</v>
      </c>
      <c r="H212" s="162"/>
      <c r="I212" s="45"/>
      <c r="J212" s="45"/>
      <c r="K212" s="45"/>
      <c r="L212" s="45"/>
      <c r="Q212" s="160"/>
    </row>
    <row r="213" spans="2:17" customFormat="1" ht="14.25" customHeight="1" x14ac:dyDescent="0.3">
      <c r="B213" s="35" t="s">
        <v>74</v>
      </c>
      <c r="C213" s="161">
        <v>3446</v>
      </c>
      <c r="D213" s="161">
        <v>2919</v>
      </c>
      <c r="E213" s="161">
        <v>2503</v>
      </c>
      <c r="F213" s="161">
        <v>2692</v>
      </c>
      <c r="G213" s="161">
        <v>2384</v>
      </c>
      <c r="H213" s="45"/>
      <c r="I213" s="45"/>
      <c r="J213" s="45"/>
      <c r="K213" s="45"/>
      <c r="L213" s="45"/>
      <c r="Q213" s="160"/>
    </row>
    <row r="214" spans="2:17" customFormat="1" ht="14.25" customHeight="1" x14ac:dyDescent="0.3">
      <c r="B214" s="35" t="s">
        <v>75</v>
      </c>
      <c r="C214" s="161">
        <v>4303</v>
      </c>
      <c r="D214" s="161">
        <v>3839</v>
      </c>
      <c r="E214" s="161">
        <v>3234</v>
      </c>
      <c r="F214" s="161">
        <v>3300</v>
      </c>
      <c r="G214" s="161">
        <v>2701</v>
      </c>
      <c r="H214" s="45"/>
      <c r="I214" s="45"/>
      <c r="J214" s="45"/>
      <c r="K214" s="45"/>
      <c r="L214" s="45"/>
      <c r="Q214" s="160"/>
    </row>
    <row r="215" spans="2:17" customFormat="1" ht="14.25" customHeight="1" x14ac:dyDescent="0.3">
      <c r="B215" s="35" t="s">
        <v>76</v>
      </c>
      <c r="C215" s="161">
        <v>10604</v>
      </c>
      <c r="D215" s="161">
        <v>7878</v>
      </c>
      <c r="E215" s="161">
        <v>6820</v>
      </c>
      <c r="F215" s="161">
        <v>6754</v>
      </c>
      <c r="G215" s="161">
        <v>6036</v>
      </c>
      <c r="H215" s="45"/>
      <c r="I215" s="45"/>
      <c r="J215" s="45"/>
      <c r="K215" s="45"/>
      <c r="L215" s="45"/>
      <c r="Q215" s="160"/>
    </row>
    <row r="216" spans="2:17" customFormat="1" ht="14.25" customHeight="1" x14ac:dyDescent="0.3">
      <c r="B216" s="35" t="s">
        <v>77</v>
      </c>
      <c r="C216" s="161">
        <v>7002</v>
      </c>
      <c r="D216" s="161">
        <v>6223</v>
      </c>
      <c r="E216" s="161">
        <v>5211</v>
      </c>
      <c r="F216" s="161">
        <v>5982</v>
      </c>
      <c r="G216" s="161">
        <v>5144</v>
      </c>
      <c r="H216" s="45"/>
      <c r="I216" s="45"/>
      <c r="J216" s="45"/>
      <c r="K216" s="45"/>
      <c r="L216" s="45"/>
      <c r="Q216" s="160"/>
    </row>
    <row r="217" spans="2:17" customFormat="1" ht="14.25" customHeight="1" x14ac:dyDescent="0.3">
      <c r="B217" s="35" t="s">
        <v>78</v>
      </c>
      <c r="C217" s="161">
        <v>1076</v>
      </c>
      <c r="D217" s="161">
        <v>984</v>
      </c>
      <c r="E217" s="161">
        <v>738</v>
      </c>
      <c r="F217" s="161">
        <v>709</v>
      </c>
      <c r="G217" s="161">
        <v>758</v>
      </c>
      <c r="H217" s="45"/>
      <c r="I217" s="45"/>
      <c r="J217" s="45"/>
      <c r="K217" s="45"/>
      <c r="L217" s="45"/>
      <c r="Q217" s="160"/>
    </row>
    <row r="218" spans="2:17" customFormat="1" ht="14.25" customHeight="1" x14ac:dyDescent="0.3">
      <c r="B218" s="35" t="s">
        <v>79</v>
      </c>
      <c r="C218" s="161">
        <v>3561</v>
      </c>
      <c r="D218" s="161">
        <v>3002</v>
      </c>
      <c r="E218" s="161">
        <v>2514</v>
      </c>
      <c r="F218" s="161">
        <v>2540</v>
      </c>
      <c r="G218" s="161">
        <v>2384</v>
      </c>
      <c r="H218" s="45"/>
      <c r="I218" s="45"/>
      <c r="J218" s="45"/>
      <c r="K218" s="45"/>
      <c r="L218" s="45"/>
      <c r="Q218" s="160"/>
    </row>
    <row r="219" spans="2:17" customFormat="1" ht="14.25" customHeight="1" x14ac:dyDescent="0.3">
      <c r="B219" s="35" t="s">
        <v>80</v>
      </c>
      <c r="C219" s="161">
        <v>4716</v>
      </c>
      <c r="D219" s="161">
        <v>4058</v>
      </c>
      <c r="E219" s="161">
        <v>3806</v>
      </c>
      <c r="F219" s="161">
        <v>3886</v>
      </c>
      <c r="G219" s="161">
        <v>3684</v>
      </c>
      <c r="H219" s="45"/>
      <c r="I219" s="45"/>
      <c r="J219" s="45"/>
      <c r="K219" s="45"/>
      <c r="L219" s="45"/>
      <c r="Q219" s="160"/>
    </row>
    <row r="220" spans="2:17" customFormat="1" ht="14.25" customHeight="1" x14ac:dyDescent="0.3">
      <c r="B220" s="35" t="s">
        <v>81</v>
      </c>
      <c r="C220" s="161">
        <v>5959</v>
      </c>
      <c r="D220" s="161">
        <v>5281</v>
      </c>
      <c r="E220" s="161">
        <v>4222</v>
      </c>
      <c r="F220" s="161">
        <v>5227</v>
      </c>
      <c r="G220" s="161">
        <v>4746</v>
      </c>
      <c r="H220" s="45"/>
      <c r="I220" s="45"/>
      <c r="J220" s="45"/>
      <c r="K220" s="45"/>
      <c r="L220" s="45"/>
      <c r="Q220" s="160"/>
    </row>
    <row r="221" spans="2:17" customFormat="1" ht="14.25" customHeight="1" x14ac:dyDescent="0.3">
      <c r="B221" s="35" t="s">
        <v>82</v>
      </c>
      <c r="C221" s="161">
        <v>7922</v>
      </c>
      <c r="D221" s="161">
        <v>6855</v>
      </c>
      <c r="E221" s="161">
        <v>5923</v>
      </c>
      <c r="F221" s="161">
        <v>5997</v>
      </c>
      <c r="G221" s="161">
        <v>5288</v>
      </c>
      <c r="H221" s="45"/>
      <c r="I221" s="45"/>
      <c r="J221" s="45"/>
      <c r="K221" s="45"/>
      <c r="L221" s="45"/>
      <c r="Q221" s="160"/>
    </row>
    <row r="222" spans="2:17" customFormat="1" ht="14.25" customHeight="1" x14ac:dyDescent="0.3">
      <c r="B222" s="35" t="s">
        <v>83</v>
      </c>
      <c r="C222" s="161">
        <v>4428</v>
      </c>
      <c r="D222" s="161">
        <v>3657</v>
      </c>
      <c r="E222" s="161">
        <v>3481</v>
      </c>
      <c r="F222" s="161">
        <v>3647</v>
      </c>
      <c r="G222" s="161">
        <v>3391</v>
      </c>
      <c r="H222" s="45"/>
      <c r="I222" s="45"/>
      <c r="J222" s="45"/>
      <c r="K222" s="45"/>
      <c r="L222" s="45"/>
      <c r="Q222" s="160"/>
    </row>
    <row r="223" spans="2:17" customFormat="1" ht="14.25" customHeight="1" x14ac:dyDescent="0.3">
      <c r="B223" s="35" t="s">
        <v>84</v>
      </c>
      <c r="C223" s="161">
        <v>114274</v>
      </c>
      <c r="D223" s="161">
        <v>90525</v>
      </c>
      <c r="E223" s="161">
        <v>75755</v>
      </c>
      <c r="F223" s="161">
        <v>78162</v>
      </c>
      <c r="G223" s="161">
        <v>69498</v>
      </c>
      <c r="H223" s="45"/>
      <c r="I223" s="45"/>
      <c r="J223" s="45"/>
      <c r="K223" s="45"/>
      <c r="L223" s="45"/>
      <c r="P223" s="160"/>
      <c r="Q223" s="160"/>
    </row>
    <row r="224" spans="2:17" customFormat="1" ht="14.25" customHeight="1" x14ac:dyDescent="0.3">
      <c r="B224" s="35" t="s">
        <v>85</v>
      </c>
      <c r="C224" s="161">
        <v>2019</v>
      </c>
      <c r="D224" s="161">
        <v>1680</v>
      </c>
      <c r="E224" s="161">
        <v>1455</v>
      </c>
      <c r="F224" s="161">
        <v>1427</v>
      </c>
      <c r="G224" s="161">
        <v>1301</v>
      </c>
      <c r="H224" s="45"/>
      <c r="I224" s="45"/>
      <c r="J224" s="45"/>
      <c r="K224" s="45"/>
      <c r="L224" s="45"/>
      <c r="Q224" s="160"/>
    </row>
    <row r="225" spans="2:17" customFormat="1" ht="14.25" customHeight="1" x14ac:dyDescent="0.3">
      <c r="B225" s="35" t="s">
        <v>86</v>
      </c>
      <c r="C225" s="161">
        <v>1196</v>
      </c>
      <c r="D225" s="161">
        <v>1034</v>
      </c>
      <c r="E225" s="161">
        <v>995</v>
      </c>
      <c r="F225" s="161">
        <v>1209</v>
      </c>
      <c r="G225" s="161">
        <v>974</v>
      </c>
      <c r="H225" s="45"/>
      <c r="I225" s="45"/>
      <c r="J225" s="45"/>
      <c r="K225" s="45"/>
      <c r="L225" s="45"/>
      <c r="Q225" s="160"/>
    </row>
    <row r="226" spans="2:17" customFormat="1" ht="14.25" customHeight="1" x14ac:dyDescent="0.3">
      <c r="B226" s="35" t="s">
        <v>87</v>
      </c>
      <c r="C226" s="161">
        <v>863</v>
      </c>
      <c r="D226" s="161">
        <v>722</v>
      </c>
      <c r="E226" s="161">
        <v>571</v>
      </c>
      <c r="F226" s="161">
        <v>650</v>
      </c>
      <c r="G226" s="161">
        <v>653</v>
      </c>
      <c r="H226" s="45"/>
      <c r="I226" s="45"/>
      <c r="J226" s="45"/>
      <c r="K226" s="45"/>
      <c r="L226" s="45"/>
      <c r="Q226" s="160"/>
    </row>
    <row r="227" spans="2:17" customFormat="1" ht="14.25" customHeight="1" x14ac:dyDescent="0.3">
      <c r="B227" s="35" t="s">
        <v>88</v>
      </c>
      <c r="C227" s="161">
        <v>868</v>
      </c>
      <c r="D227" s="161">
        <v>665</v>
      </c>
      <c r="E227" s="161">
        <v>526</v>
      </c>
      <c r="F227" s="161">
        <v>651</v>
      </c>
      <c r="G227" s="161">
        <v>536</v>
      </c>
      <c r="H227" s="45"/>
      <c r="I227" s="45"/>
      <c r="J227" s="45"/>
      <c r="K227" s="45"/>
      <c r="L227" s="45"/>
      <c r="Q227" s="160"/>
    </row>
    <row r="228" spans="2:17" customFormat="1" ht="14.25" customHeight="1" x14ac:dyDescent="0.3">
      <c r="B228" s="35" t="s">
        <v>89</v>
      </c>
      <c r="C228" s="161">
        <v>7296</v>
      </c>
      <c r="D228" s="161">
        <v>6567</v>
      </c>
      <c r="E228" s="161">
        <v>4706</v>
      </c>
      <c r="F228" s="161">
        <v>5106</v>
      </c>
      <c r="G228" s="161">
        <v>4621</v>
      </c>
      <c r="H228" s="45"/>
      <c r="I228" s="163" t="s">
        <v>90</v>
      </c>
      <c r="J228" s="164" t="s">
        <v>91</v>
      </c>
      <c r="K228" s="164"/>
      <c r="L228" s="45"/>
      <c r="Q228" s="160"/>
    </row>
    <row r="229" spans="2:17" customFormat="1" ht="14.25" customHeight="1" x14ac:dyDescent="0.3">
      <c r="B229" s="35" t="s">
        <v>92</v>
      </c>
      <c r="C229" s="161">
        <v>5264</v>
      </c>
      <c r="D229" s="161">
        <v>4348</v>
      </c>
      <c r="E229" s="161">
        <v>3722</v>
      </c>
      <c r="F229" s="161">
        <v>3903</v>
      </c>
      <c r="G229" s="161">
        <v>3421</v>
      </c>
      <c r="H229" s="45"/>
      <c r="I229" s="165"/>
      <c r="J229" s="166" t="s">
        <v>93</v>
      </c>
      <c r="K229" s="166"/>
      <c r="L229" s="1"/>
      <c r="M229" s="1"/>
      <c r="Q229" s="160"/>
    </row>
    <row r="230" spans="2:17" customFormat="1" ht="14.25" customHeight="1" x14ac:dyDescent="0.3">
      <c r="B230" s="35" t="s">
        <v>94</v>
      </c>
      <c r="C230" s="161">
        <v>3222</v>
      </c>
      <c r="D230" s="161">
        <v>2956</v>
      </c>
      <c r="E230" s="161">
        <v>2501</v>
      </c>
      <c r="F230" s="161">
        <v>2549</v>
      </c>
      <c r="G230" s="161">
        <v>2412</v>
      </c>
      <c r="H230" s="45"/>
      <c r="I230" s="167"/>
      <c r="J230" s="166" t="s">
        <v>95</v>
      </c>
      <c r="K230" s="166"/>
      <c r="L230" s="45"/>
      <c r="Q230" s="160"/>
    </row>
    <row r="231" spans="2:17" customFormat="1" ht="14.25" customHeight="1" x14ac:dyDescent="0.3">
      <c r="B231" s="35" t="s">
        <v>96</v>
      </c>
      <c r="C231" s="161">
        <v>1700</v>
      </c>
      <c r="D231" s="161">
        <v>1500</v>
      </c>
      <c r="E231" s="161">
        <v>1423</v>
      </c>
      <c r="F231" s="161">
        <v>1457</v>
      </c>
      <c r="G231" s="161">
        <v>1451</v>
      </c>
      <c r="H231" s="45"/>
      <c r="I231" s="168"/>
      <c r="J231" s="166" t="s">
        <v>97</v>
      </c>
      <c r="K231" s="166"/>
      <c r="L231" s="45"/>
      <c r="Q231" s="160"/>
    </row>
    <row r="232" spans="2:17" customFormat="1" ht="14.25" customHeight="1" x14ac:dyDescent="0.3">
      <c r="B232" s="35" t="s">
        <v>98</v>
      </c>
      <c r="C232" s="161">
        <v>1085</v>
      </c>
      <c r="D232" s="161">
        <v>1104</v>
      </c>
      <c r="E232" s="161">
        <v>838</v>
      </c>
      <c r="F232" s="161">
        <v>892</v>
      </c>
      <c r="G232" s="161">
        <v>713</v>
      </c>
      <c r="H232" s="45"/>
      <c r="I232" s="169"/>
      <c r="J232" s="166" t="s">
        <v>99</v>
      </c>
      <c r="K232" s="166"/>
      <c r="L232" s="45"/>
      <c r="Q232" s="160"/>
    </row>
    <row r="233" spans="2:17" customFormat="1" ht="14.25" customHeight="1" thickBot="1" x14ac:dyDescent="0.35">
      <c r="B233" s="170" t="s">
        <v>100</v>
      </c>
      <c r="C233" s="171">
        <v>1867</v>
      </c>
      <c r="D233" s="171">
        <v>1622</v>
      </c>
      <c r="E233" s="171">
        <v>1368</v>
      </c>
      <c r="F233" s="171">
        <v>1403</v>
      </c>
      <c r="G233" s="171">
        <v>1171</v>
      </c>
      <c r="H233" s="45"/>
      <c r="I233" s="172"/>
      <c r="J233" s="166" t="s">
        <v>101</v>
      </c>
      <c r="K233" s="166"/>
      <c r="L233" s="45"/>
      <c r="P233" s="1"/>
      <c r="Q233" s="160"/>
    </row>
    <row r="234" spans="2:17" customFormat="1" ht="14.25" customHeight="1" x14ac:dyDescent="0.3">
      <c r="B234" s="173" t="s">
        <v>20</v>
      </c>
      <c r="C234" s="126">
        <f>SUM(C209:C233)</f>
        <v>208199</v>
      </c>
      <c r="D234" s="126">
        <f>SUM(D209:D233)</f>
        <v>170780</v>
      </c>
      <c r="E234" s="126">
        <f>SUM(E209:E233)</f>
        <v>143644</v>
      </c>
      <c r="F234" s="126">
        <f>SUM(F209:F233)</f>
        <v>150912</v>
      </c>
      <c r="G234" s="126">
        <f>SUM(G209:G233)</f>
        <v>134960</v>
      </c>
      <c r="H234" s="100"/>
      <c r="I234" s="174"/>
      <c r="J234" s="166" t="s">
        <v>102</v>
      </c>
      <c r="K234" s="166"/>
      <c r="N234" s="100"/>
      <c r="P234" s="1"/>
    </row>
    <row r="235" spans="2:17" ht="15.75" customHeight="1" x14ac:dyDescent="0.3">
      <c r="B235" s="175" t="s">
        <v>103</v>
      </c>
      <c r="G235" s="2"/>
    </row>
    <row r="236" spans="2:17" customFormat="1" ht="35.25" customHeight="1" x14ac:dyDescent="0.3">
      <c r="B236" s="5"/>
      <c r="C236" s="176"/>
      <c r="D236" s="176"/>
      <c r="E236" s="176"/>
      <c r="F236" s="176"/>
      <c r="G236" s="176"/>
      <c r="H236" s="176"/>
      <c r="I236" s="176"/>
      <c r="J236" s="176"/>
      <c r="K236" s="176"/>
      <c r="L236" s="176"/>
      <c r="M236" s="176"/>
      <c r="N236" s="176"/>
      <c r="O236" s="176"/>
      <c r="P236" s="176"/>
    </row>
    <row r="237" spans="2:17" ht="30" customHeight="1" x14ac:dyDescent="0.3">
      <c r="B237" s="177"/>
      <c r="C237" s="178"/>
      <c r="D237" s="178"/>
      <c r="E237" s="178"/>
      <c r="F237" s="178"/>
      <c r="G237" s="178"/>
      <c r="H237" s="178"/>
      <c r="I237" s="178"/>
      <c r="J237" s="178"/>
      <c r="K237" s="178"/>
      <c r="L237" s="178"/>
      <c r="M237" s="178"/>
      <c r="N237" s="178"/>
      <c r="O237" s="178"/>
      <c r="P237" s="178"/>
    </row>
    <row r="238" spans="2:17" ht="21" customHeight="1" x14ac:dyDescent="0.3">
      <c r="B238" s="177"/>
      <c r="C238" s="178"/>
      <c r="D238" s="178"/>
      <c r="E238" s="178"/>
      <c r="F238" s="178"/>
      <c r="G238" s="178"/>
      <c r="H238" s="178"/>
      <c r="I238" s="178"/>
      <c r="J238" s="178"/>
      <c r="K238" s="178"/>
      <c r="L238" s="178"/>
      <c r="M238" s="178"/>
      <c r="N238" s="178"/>
      <c r="O238" s="178"/>
      <c r="P238" s="178"/>
    </row>
    <row r="239" spans="2:17" ht="30" customHeight="1" x14ac:dyDescent="0.3">
      <c r="B239" s="179" t="s">
        <v>104</v>
      </c>
      <c r="C239" s="179"/>
      <c r="D239" s="180" t="s">
        <v>20</v>
      </c>
      <c r="E239" s="1"/>
      <c r="F239" s="1"/>
      <c r="H239" s="181"/>
      <c r="I239" s="181"/>
      <c r="J239" s="181"/>
    </row>
    <row r="240" spans="2:17" ht="24.9" customHeight="1" x14ac:dyDescent="0.3">
      <c r="B240" s="182" t="s">
        <v>105</v>
      </c>
      <c r="C240" s="182"/>
      <c r="D240" s="183">
        <v>132806</v>
      </c>
      <c r="E240" s="1"/>
      <c r="F240" s="184"/>
      <c r="H240" s="185" t="s">
        <v>106</v>
      </c>
      <c r="I240" s="185"/>
      <c r="J240" s="186">
        <v>21</v>
      </c>
    </row>
    <row r="241" spans="2:10" ht="24.9" customHeight="1" x14ac:dyDescent="0.3">
      <c r="B241" s="187" t="s">
        <v>107</v>
      </c>
      <c r="C241" s="187"/>
      <c r="D241" s="183">
        <v>36205</v>
      </c>
      <c r="E241" s="1"/>
      <c r="F241" s="184"/>
      <c r="H241" s="188" t="s">
        <v>108</v>
      </c>
      <c r="I241" s="188"/>
      <c r="J241" s="186">
        <v>83</v>
      </c>
    </row>
    <row r="242" spans="2:10" ht="24.9" customHeight="1" x14ac:dyDescent="0.3">
      <c r="B242" s="187" t="s">
        <v>109</v>
      </c>
      <c r="C242" s="187"/>
      <c r="D242" s="183">
        <v>25265</v>
      </c>
      <c r="E242" s="1"/>
      <c r="F242" s="184"/>
      <c r="H242" s="188" t="s">
        <v>110</v>
      </c>
      <c r="I242" s="188"/>
      <c r="J242" s="186">
        <v>224</v>
      </c>
    </row>
    <row r="243" spans="2:10" ht="24.9" customHeight="1" x14ac:dyDescent="0.3">
      <c r="B243" s="187" t="s">
        <v>111</v>
      </c>
      <c r="C243" s="187"/>
      <c r="D243" s="183">
        <v>14627</v>
      </c>
      <c r="E243" s="1"/>
      <c r="F243" s="184"/>
      <c r="H243" s="188" t="s">
        <v>112</v>
      </c>
      <c r="I243" s="188"/>
      <c r="J243" s="186">
        <v>1046</v>
      </c>
    </row>
    <row r="244" spans="2:10" ht="24.9" customHeight="1" x14ac:dyDescent="0.3">
      <c r="B244" s="187" t="s">
        <v>113</v>
      </c>
      <c r="C244" s="187"/>
      <c r="D244" s="183">
        <v>68628</v>
      </c>
      <c r="E244" s="1"/>
      <c r="F244" s="184"/>
      <c r="H244" s="188" t="s">
        <v>114</v>
      </c>
      <c r="I244" s="188"/>
      <c r="J244" s="186">
        <v>1225</v>
      </c>
    </row>
    <row r="245" spans="2:10" ht="24.9" customHeight="1" x14ac:dyDescent="0.3">
      <c r="B245" s="187" t="s">
        <v>115</v>
      </c>
      <c r="C245" s="187"/>
      <c r="D245" s="183">
        <v>23599</v>
      </c>
      <c r="E245" s="1"/>
      <c r="F245" s="184"/>
      <c r="H245" s="188" t="s">
        <v>116</v>
      </c>
      <c r="I245" s="188"/>
      <c r="J245" s="186">
        <v>1475</v>
      </c>
    </row>
    <row r="246" spans="2:10" ht="24.9" customHeight="1" x14ac:dyDescent="0.3">
      <c r="B246" s="187" t="s">
        <v>117</v>
      </c>
      <c r="C246" s="187"/>
      <c r="D246" s="183">
        <v>74909</v>
      </c>
      <c r="E246" s="1"/>
      <c r="F246" s="184"/>
      <c r="H246" s="188" t="s">
        <v>65</v>
      </c>
      <c r="I246" s="188"/>
      <c r="J246" s="186">
        <v>3108</v>
      </c>
    </row>
    <row r="247" spans="2:10" ht="24.9" customHeight="1" x14ac:dyDescent="0.3">
      <c r="B247" s="187" t="s">
        <v>118</v>
      </c>
      <c r="C247" s="187"/>
      <c r="D247" s="183">
        <v>59958</v>
      </c>
      <c r="E247" s="1"/>
      <c r="F247" s="184"/>
      <c r="H247" s="188" t="s">
        <v>119</v>
      </c>
      <c r="I247" s="188"/>
      <c r="J247" s="186">
        <v>3883</v>
      </c>
    </row>
    <row r="248" spans="2:10" ht="24.9" customHeight="1" x14ac:dyDescent="0.3">
      <c r="B248" s="187" t="s">
        <v>120</v>
      </c>
      <c r="C248" s="187"/>
      <c r="D248" s="183">
        <v>6013</v>
      </c>
      <c r="E248" s="1"/>
      <c r="F248" s="184"/>
      <c r="H248" s="188" t="s">
        <v>120</v>
      </c>
      <c r="I248" s="188"/>
      <c r="J248" s="186">
        <v>6013</v>
      </c>
    </row>
    <row r="249" spans="2:10" ht="24.9" customHeight="1" x14ac:dyDescent="0.3">
      <c r="B249" s="187" t="s">
        <v>112</v>
      </c>
      <c r="C249" s="187"/>
      <c r="D249" s="183">
        <v>1046</v>
      </c>
      <c r="E249" s="1"/>
      <c r="F249" s="184"/>
      <c r="H249" s="188" t="s">
        <v>111</v>
      </c>
      <c r="I249" s="188"/>
      <c r="J249" s="186">
        <v>14627</v>
      </c>
    </row>
    <row r="250" spans="2:10" ht="24.9" customHeight="1" x14ac:dyDescent="0.3">
      <c r="B250" s="187" t="s">
        <v>116</v>
      </c>
      <c r="C250" s="187"/>
      <c r="D250" s="183">
        <v>1475</v>
      </c>
      <c r="E250" s="1"/>
      <c r="F250" s="184"/>
      <c r="H250" s="188" t="s">
        <v>121</v>
      </c>
      <c r="I250" s="188"/>
      <c r="J250" s="186">
        <v>17768</v>
      </c>
    </row>
    <row r="251" spans="2:10" ht="24.9" customHeight="1" x14ac:dyDescent="0.3">
      <c r="B251" s="187" t="s">
        <v>121</v>
      </c>
      <c r="C251" s="187"/>
      <c r="D251" s="183">
        <v>17768</v>
      </c>
      <c r="E251" s="1"/>
      <c r="F251" s="184"/>
      <c r="H251" s="188" t="s">
        <v>115</v>
      </c>
      <c r="I251" s="188"/>
      <c r="J251" s="186">
        <v>23599</v>
      </c>
    </row>
    <row r="252" spans="2:10" ht="33" customHeight="1" x14ac:dyDescent="0.3">
      <c r="B252" s="187" t="s">
        <v>122</v>
      </c>
      <c r="C252" s="187"/>
      <c r="D252" s="183">
        <v>43224</v>
      </c>
      <c r="E252" s="1"/>
      <c r="F252" s="184"/>
      <c r="H252" s="188" t="s">
        <v>109</v>
      </c>
      <c r="I252" s="188"/>
      <c r="J252" s="186">
        <v>25265</v>
      </c>
    </row>
    <row r="253" spans="2:10" ht="33" customHeight="1" x14ac:dyDescent="0.3">
      <c r="B253" s="187" t="s">
        <v>114</v>
      </c>
      <c r="C253" s="187"/>
      <c r="D253" s="183">
        <v>1225</v>
      </c>
      <c r="E253" s="1"/>
      <c r="F253" s="184"/>
      <c r="H253" s="188" t="s">
        <v>107</v>
      </c>
      <c r="I253" s="188"/>
      <c r="J253" s="186">
        <v>36205</v>
      </c>
    </row>
    <row r="254" spans="2:10" ht="33" customHeight="1" x14ac:dyDescent="0.3">
      <c r="B254" s="187" t="s">
        <v>119</v>
      </c>
      <c r="C254" s="187"/>
      <c r="D254" s="183">
        <v>3883</v>
      </c>
      <c r="E254" s="1"/>
      <c r="F254" s="184"/>
      <c r="H254" s="188" t="s">
        <v>122</v>
      </c>
      <c r="I254" s="188"/>
      <c r="J254" s="186">
        <v>43224</v>
      </c>
    </row>
    <row r="255" spans="2:10" ht="33" customHeight="1" x14ac:dyDescent="0.3">
      <c r="B255" s="187" t="s">
        <v>108</v>
      </c>
      <c r="C255" s="187"/>
      <c r="D255" s="183">
        <v>83</v>
      </c>
      <c r="E255" s="1"/>
      <c r="F255" s="184"/>
      <c r="H255" s="188" t="s">
        <v>118</v>
      </c>
      <c r="I255" s="188"/>
      <c r="J255" s="186">
        <v>59958</v>
      </c>
    </row>
    <row r="256" spans="2:10" ht="33" customHeight="1" x14ac:dyDescent="0.3">
      <c r="B256" s="187" t="s">
        <v>106</v>
      </c>
      <c r="C256" s="187"/>
      <c r="D256" s="183">
        <v>21</v>
      </c>
      <c r="E256" s="1"/>
      <c r="F256" s="184"/>
      <c r="H256" s="188" t="s">
        <v>113</v>
      </c>
      <c r="I256" s="188"/>
      <c r="J256" s="186">
        <v>68628</v>
      </c>
    </row>
    <row r="257" spans="2:16" ht="33" customHeight="1" x14ac:dyDescent="0.3">
      <c r="B257" s="187" t="s">
        <v>110</v>
      </c>
      <c r="C257" s="187"/>
      <c r="D257" s="183">
        <v>224</v>
      </c>
      <c r="E257" s="1"/>
      <c r="F257" s="184"/>
      <c r="H257" s="188" t="s">
        <v>117</v>
      </c>
      <c r="I257" s="188"/>
      <c r="J257" s="186">
        <v>74909</v>
      </c>
    </row>
    <row r="258" spans="2:16" ht="24.9" customHeight="1" x14ac:dyDescent="0.3">
      <c r="B258" s="189" t="s">
        <v>65</v>
      </c>
      <c r="C258" s="189"/>
      <c r="D258" s="190">
        <v>3108</v>
      </c>
      <c r="E258" s="1"/>
      <c r="F258" s="184"/>
      <c r="H258" s="191" t="s">
        <v>105</v>
      </c>
      <c r="I258" s="191"/>
      <c r="J258" s="192">
        <v>132806</v>
      </c>
    </row>
    <row r="259" spans="2:16" ht="14.25" customHeight="1" x14ac:dyDescent="0.3">
      <c r="B259" s="146" t="s">
        <v>67</v>
      </c>
      <c r="C259" s="193"/>
      <c r="D259" s="193"/>
      <c r="E259" s="194"/>
      <c r="F259" s="184"/>
      <c r="G259" s="175" t="s">
        <v>103</v>
      </c>
      <c r="H259" s="195"/>
      <c r="I259" s="195"/>
      <c r="J259" s="195"/>
      <c r="K259" s="195"/>
      <c r="L259" s="195"/>
      <c r="M259" s="195"/>
      <c r="N259" s="195"/>
      <c r="O259" s="195"/>
      <c r="P259" s="195"/>
    </row>
    <row r="260" spans="2:16" ht="14.25" customHeight="1" x14ac:dyDescent="0.3">
      <c r="B260" s="146"/>
      <c r="C260" s="193"/>
      <c r="D260" s="193"/>
      <c r="E260" s="194"/>
      <c r="F260" s="184"/>
      <c r="G260" s="175"/>
      <c r="H260" s="195"/>
      <c r="I260" s="195"/>
      <c r="J260" s="195"/>
      <c r="K260" s="195"/>
      <c r="L260" s="195"/>
      <c r="M260" s="195"/>
      <c r="N260" s="195"/>
      <c r="O260" s="195"/>
      <c r="P260" s="195"/>
    </row>
    <row r="261" spans="2:16" ht="14.25" customHeight="1" x14ac:dyDescent="0.3">
      <c r="B261" s="146"/>
      <c r="C261" s="193"/>
      <c r="D261" s="193"/>
      <c r="E261" s="194"/>
      <c r="F261" s="184"/>
      <c r="G261" s="175"/>
      <c r="H261" s="195"/>
      <c r="I261" s="195"/>
      <c r="J261" s="195"/>
      <c r="K261" s="195"/>
      <c r="L261" s="195"/>
      <c r="M261" s="195"/>
      <c r="N261" s="195"/>
      <c r="O261" s="195"/>
      <c r="P261" s="195"/>
    </row>
    <row r="262" spans="2:16" ht="14.25" customHeight="1" x14ac:dyDescent="0.3">
      <c r="B262" s="146"/>
      <c r="C262" s="193"/>
      <c r="D262" s="193"/>
      <c r="E262" s="194"/>
      <c r="F262" s="184"/>
      <c r="G262" s="175"/>
      <c r="H262" s="195"/>
      <c r="I262" s="195"/>
      <c r="J262" s="195"/>
      <c r="K262" s="195"/>
      <c r="L262" s="195"/>
      <c r="M262" s="195"/>
      <c r="N262" s="195"/>
      <c r="O262" s="195"/>
      <c r="P262" s="195"/>
    </row>
    <row r="263" spans="2:16" ht="14.25" customHeight="1" x14ac:dyDescent="0.3">
      <c r="B263" s="146"/>
      <c r="C263" s="193"/>
      <c r="D263" s="193"/>
      <c r="E263" s="194"/>
      <c r="F263" s="184"/>
      <c r="G263" s="175"/>
      <c r="H263" s="195"/>
      <c r="I263" s="195"/>
      <c r="J263" s="195"/>
      <c r="K263" s="195"/>
      <c r="L263" s="195"/>
      <c r="M263" s="195"/>
      <c r="N263" s="195"/>
      <c r="O263" s="195"/>
      <c r="P263" s="195"/>
    </row>
    <row r="264" spans="2:16" ht="14.25" customHeight="1" x14ac:dyDescent="0.3">
      <c r="B264" s="146"/>
      <c r="C264" s="193"/>
      <c r="D264" s="193"/>
      <c r="E264" s="194"/>
      <c r="F264" s="184"/>
      <c r="G264" s="175"/>
      <c r="H264" s="195"/>
      <c r="I264" s="195"/>
      <c r="J264" s="195"/>
      <c r="K264" s="195"/>
      <c r="L264" s="195"/>
      <c r="M264" s="195"/>
      <c r="N264" s="195"/>
      <c r="O264" s="195"/>
      <c r="P264" s="195"/>
    </row>
    <row r="265" spans="2:16" ht="25.5" customHeight="1" x14ac:dyDescent="0.3">
      <c r="B265" s="179" t="s">
        <v>123</v>
      </c>
      <c r="C265" s="179"/>
      <c r="D265" s="180" t="s">
        <v>20</v>
      </c>
      <c r="E265" s="194"/>
      <c r="F265" s="184"/>
      <c r="G265" s="175"/>
      <c r="H265" s="195"/>
      <c r="I265" s="195"/>
      <c r="J265" s="195"/>
      <c r="K265" s="195"/>
      <c r="L265" s="195"/>
      <c r="M265" s="195"/>
      <c r="N265" s="195"/>
      <c r="O265" s="195"/>
      <c r="P265" s="195"/>
    </row>
    <row r="266" spans="2:16" ht="22.5" customHeight="1" x14ac:dyDescent="0.3">
      <c r="B266" s="189" t="s">
        <v>124</v>
      </c>
      <c r="C266" s="189"/>
      <c r="D266" s="190">
        <v>70624</v>
      </c>
      <c r="E266" s="194"/>
      <c r="F266" s="184"/>
      <c r="G266" s="175"/>
      <c r="H266" s="195"/>
      <c r="I266" s="195"/>
      <c r="J266" s="195"/>
      <c r="K266" s="195"/>
      <c r="L266" s="195"/>
      <c r="M266" s="195"/>
      <c r="N266" s="195"/>
      <c r="O266" s="195"/>
      <c r="P266" s="195"/>
    </row>
    <row r="267" spans="2:16" ht="14.25" customHeight="1" x14ac:dyDescent="0.3">
      <c r="B267" s="146"/>
      <c r="C267" s="193"/>
      <c r="D267" s="193"/>
      <c r="E267" s="194"/>
      <c r="F267" s="184"/>
      <c r="G267" s="175"/>
      <c r="H267" s="195"/>
      <c r="I267" s="195"/>
      <c r="J267" s="195"/>
      <c r="K267" s="195"/>
      <c r="L267" s="195"/>
      <c r="M267" s="195"/>
      <c r="N267" s="195"/>
      <c r="O267" s="195"/>
      <c r="P267" s="195"/>
    </row>
    <row r="268" spans="2:16" ht="14.25" customHeight="1" thickBot="1" x14ac:dyDescent="0.35">
      <c r="B268" s="196"/>
      <c r="C268" s="193"/>
      <c r="D268" s="193"/>
      <c r="E268" s="194"/>
      <c r="F268" s="194"/>
      <c r="G268" s="194"/>
      <c r="H268" s="195"/>
      <c r="I268" s="195"/>
      <c r="J268" s="195"/>
      <c r="K268" s="195"/>
      <c r="L268" s="195"/>
      <c r="M268" s="195"/>
      <c r="N268" s="195"/>
      <c r="O268" s="195"/>
      <c r="P268" s="195"/>
    </row>
    <row r="269" spans="2:16" ht="18.75" customHeight="1" thickTop="1" x14ac:dyDescent="0.3">
      <c r="B269" s="197"/>
      <c r="C269" s="197"/>
      <c r="D269" s="197"/>
      <c r="E269" s="197"/>
      <c r="F269" s="197"/>
      <c r="G269" s="197"/>
      <c r="H269" s="197"/>
      <c r="I269" s="197"/>
      <c r="J269" s="197"/>
      <c r="K269" s="197"/>
      <c r="L269" s="197"/>
      <c r="M269" s="197"/>
      <c r="N269" s="197"/>
      <c r="O269" s="197"/>
      <c r="P269" s="197"/>
    </row>
    <row r="270" spans="2:16" ht="3" customHeight="1" x14ac:dyDescent="0.3">
      <c r="B270" s="198"/>
      <c r="C270" s="198"/>
      <c r="D270" s="198"/>
      <c r="E270" s="198"/>
      <c r="F270" s="198"/>
      <c r="G270" s="198"/>
      <c r="H270" s="198"/>
      <c r="I270" s="198"/>
      <c r="J270" s="198"/>
      <c r="K270" s="198"/>
      <c r="L270" s="198"/>
      <c r="M270" s="198"/>
      <c r="N270" s="198"/>
      <c r="O270" s="198"/>
      <c r="P270" s="198"/>
    </row>
    <row r="271" spans="2:16" ht="11.25" customHeight="1" x14ac:dyDescent="0.3">
      <c r="B271" s="199"/>
      <c r="C271" s="178"/>
      <c r="D271" s="178"/>
      <c r="E271" s="178"/>
      <c r="F271" s="200"/>
      <c r="G271" s="200"/>
      <c r="H271" s="198"/>
      <c r="I271" s="198"/>
      <c r="J271" s="198"/>
      <c r="K271" s="198"/>
      <c r="L271" s="198"/>
      <c r="M271" s="198"/>
      <c r="N271" s="198"/>
      <c r="O271" s="198"/>
      <c r="P271" s="198"/>
    </row>
    <row r="272" spans="2:16" s="202" customFormat="1" ht="27.75" customHeight="1" x14ac:dyDescent="0.3">
      <c r="B272" s="201"/>
      <c r="C272" s="201"/>
      <c r="D272" s="201"/>
      <c r="E272" s="201"/>
      <c r="F272" s="201"/>
      <c r="G272" s="201"/>
    </row>
    <row r="273" spans="2:7" s="202" customFormat="1" ht="23.25" customHeight="1" x14ac:dyDescent="0.3">
      <c r="B273" s="203"/>
      <c r="C273" s="203"/>
      <c r="D273" s="203"/>
      <c r="E273" s="203"/>
      <c r="F273" s="203"/>
      <c r="G273" s="204"/>
    </row>
    <row r="274" spans="2:7" s="202" customFormat="1" ht="43.5" customHeight="1" x14ac:dyDescent="0.3">
      <c r="B274" s="205" t="s">
        <v>0</v>
      </c>
      <c r="C274" s="206"/>
      <c r="D274" s="207">
        <v>2024</v>
      </c>
      <c r="E274" s="207">
        <v>2025</v>
      </c>
      <c r="F274" s="208" t="s">
        <v>125</v>
      </c>
      <c r="G274" s="209"/>
    </row>
    <row r="275" spans="2:7" s="202" customFormat="1" ht="18" customHeight="1" x14ac:dyDescent="0.3">
      <c r="B275" s="210" t="s">
        <v>8</v>
      </c>
      <c r="C275" s="211"/>
      <c r="D275" s="212">
        <v>11524</v>
      </c>
      <c r="E275" s="212">
        <f>+C92</f>
        <v>13295</v>
      </c>
      <c r="F275" s="213">
        <f t="shared" ref="F275:F286" si="22">E275/D275-1</f>
        <v>0.15367927802846237</v>
      </c>
      <c r="G275" s="209"/>
    </row>
    <row r="276" spans="2:7" s="202" customFormat="1" ht="18" customHeight="1" x14ac:dyDescent="0.3">
      <c r="B276" s="210" t="s">
        <v>9</v>
      </c>
      <c r="C276" s="211"/>
      <c r="D276" s="214">
        <v>11337</v>
      </c>
      <c r="E276" s="212">
        <f t="shared" ref="E276:E286" si="23">+C93</f>
        <v>12434</v>
      </c>
      <c r="F276" s="213">
        <f t="shared" si="22"/>
        <v>9.676281203140169E-2</v>
      </c>
      <c r="G276" s="209"/>
    </row>
    <row r="277" spans="2:7" s="202" customFormat="1" ht="18" customHeight="1" x14ac:dyDescent="0.3">
      <c r="B277" s="210" t="s">
        <v>10</v>
      </c>
      <c r="C277" s="211"/>
      <c r="D277" s="214">
        <v>12513</v>
      </c>
      <c r="E277" s="212">
        <f t="shared" si="23"/>
        <v>14281</v>
      </c>
      <c r="F277" s="213">
        <f t="shared" si="22"/>
        <v>0.14129305522256863</v>
      </c>
      <c r="G277" s="209"/>
    </row>
    <row r="278" spans="2:7" s="202" customFormat="1" ht="18" customHeight="1" x14ac:dyDescent="0.3">
      <c r="B278" s="210" t="s">
        <v>11</v>
      </c>
      <c r="C278" s="211"/>
      <c r="D278" s="214">
        <v>13058</v>
      </c>
      <c r="E278" s="212">
        <f t="shared" si="23"/>
        <v>12944</v>
      </c>
      <c r="F278" s="213">
        <f t="shared" si="22"/>
        <v>-8.7302802879460906E-3</v>
      </c>
      <c r="G278" s="209"/>
    </row>
    <row r="279" spans="2:7" s="202" customFormat="1" ht="18" customHeight="1" x14ac:dyDescent="0.3">
      <c r="B279" s="210" t="s">
        <v>12</v>
      </c>
      <c r="C279" s="211"/>
      <c r="D279" s="214">
        <v>12025</v>
      </c>
      <c r="E279" s="212">
        <f t="shared" si="23"/>
        <v>12960</v>
      </c>
      <c r="F279" s="213">
        <f t="shared" si="22"/>
        <v>7.7754677754677815E-2</v>
      </c>
      <c r="G279" s="209"/>
    </row>
    <row r="280" spans="2:7" s="202" customFormat="1" ht="18" customHeight="1" x14ac:dyDescent="0.3">
      <c r="B280" s="210" t="s">
        <v>13</v>
      </c>
      <c r="C280" s="211"/>
      <c r="D280" s="214">
        <v>11893</v>
      </c>
      <c r="E280" s="212">
        <f t="shared" si="23"/>
        <v>13874</v>
      </c>
      <c r="F280" s="213">
        <f t="shared" si="22"/>
        <v>0.16656856974690992</v>
      </c>
      <c r="G280" s="209"/>
    </row>
    <row r="281" spans="2:7" s="202" customFormat="1" ht="18" customHeight="1" x14ac:dyDescent="0.3">
      <c r="B281" s="210" t="s">
        <v>14</v>
      </c>
      <c r="C281" s="211"/>
      <c r="D281" s="214">
        <v>11826</v>
      </c>
      <c r="E281" s="212">
        <f t="shared" si="23"/>
        <v>13208</v>
      </c>
      <c r="F281" s="213">
        <f t="shared" si="22"/>
        <v>0.11686115339083369</v>
      </c>
      <c r="G281" s="209"/>
    </row>
    <row r="282" spans="2:7" s="202" customFormat="1" ht="18" customHeight="1" x14ac:dyDescent="0.3">
      <c r="B282" s="210" t="s">
        <v>15</v>
      </c>
      <c r="C282" s="211"/>
      <c r="D282" s="214">
        <v>12123</v>
      </c>
      <c r="E282" s="212">
        <f t="shared" si="23"/>
        <v>13647</v>
      </c>
      <c r="F282" s="213">
        <f t="shared" si="22"/>
        <v>0.12571145756001001</v>
      </c>
      <c r="G282" s="209"/>
    </row>
    <row r="283" spans="2:7" s="202" customFormat="1" ht="18" customHeight="1" x14ac:dyDescent="0.3">
      <c r="B283" s="210" t="s">
        <v>16</v>
      </c>
      <c r="C283" s="211"/>
      <c r="D283" s="214">
        <v>13669</v>
      </c>
      <c r="E283" s="212">
        <f t="shared" si="23"/>
        <v>14056</v>
      </c>
      <c r="F283" s="213">
        <f t="shared" si="22"/>
        <v>2.8312239373765369E-2</v>
      </c>
      <c r="G283" s="209"/>
    </row>
    <row r="284" spans="2:7" s="202" customFormat="1" ht="18" customHeight="1" thickBot="1" x14ac:dyDescent="0.35">
      <c r="B284" s="210" t="s">
        <v>17</v>
      </c>
      <c r="C284" s="211"/>
      <c r="D284" s="214">
        <v>14301</v>
      </c>
      <c r="E284" s="212">
        <f t="shared" si="23"/>
        <v>14261</v>
      </c>
      <c r="F284" s="213">
        <f t="shared" si="22"/>
        <v>-2.7970072022935888E-3</v>
      </c>
      <c r="G284" s="209"/>
    </row>
    <row r="285" spans="2:7" s="202" customFormat="1" ht="18" hidden="1" customHeight="1" x14ac:dyDescent="0.3">
      <c r="B285" s="210" t="s">
        <v>18</v>
      </c>
      <c r="C285" s="211"/>
      <c r="D285" s="214">
        <v>13472</v>
      </c>
      <c r="E285" s="212">
        <f t="shared" si="23"/>
        <v>0</v>
      </c>
      <c r="F285" s="213">
        <f t="shared" si="22"/>
        <v>-1</v>
      </c>
      <c r="G285" s="209"/>
    </row>
    <row r="286" spans="2:7" s="202" customFormat="1" ht="18" hidden="1" customHeight="1" thickBot="1" x14ac:dyDescent="0.35">
      <c r="B286" s="215" t="s">
        <v>19</v>
      </c>
      <c r="C286" s="216"/>
      <c r="D286" s="214">
        <v>13171</v>
      </c>
      <c r="E286" s="212">
        <f t="shared" si="23"/>
        <v>0</v>
      </c>
      <c r="F286" s="213">
        <f t="shared" si="22"/>
        <v>-1</v>
      </c>
      <c r="G286" s="209"/>
    </row>
    <row r="287" spans="2:7" s="202" customFormat="1" ht="18" customHeight="1" x14ac:dyDescent="0.3">
      <c r="B287" s="217" t="s">
        <v>20</v>
      </c>
      <c r="C287" s="217"/>
      <c r="D287" s="218">
        <f>+SUM(D275:D284)</f>
        <v>124269</v>
      </c>
      <c r="E287" s="218">
        <f>+SUM(E275:E284)</f>
        <v>134960</v>
      </c>
      <c r="F287" s="219">
        <f>+E287/D287-1</f>
        <v>8.6031109930875704E-2</v>
      </c>
      <c r="G287" s="209"/>
    </row>
    <row r="288" spans="2:7" x14ac:dyDescent="0.3">
      <c r="B288" s="198" t="s">
        <v>126</v>
      </c>
    </row>
  </sheetData>
  <mergeCells count="62">
    <mergeCell ref="B287:C287"/>
    <mergeCell ref="B281:C281"/>
    <mergeCell ref="B282:C282"/>
    <mergeCell ref="B283:C283"/>
    <mergeCell ref="B284:C284"/>
    <mergeCell ref="B285:C285"/>
    <mergeCell ref="B286:C286"/>
    <mergeCell ref="B275:C275"/>
    <mergeCell ref="B276:C276"/>
    <mergeCell ref="B277:C277"/>
    <mergeCell ref="B278:C278"/>
    <mergeCell ref="B279:C279"/>
    <mergeCell ref="B280:C280"/>
    <mergeCell ref="B256:C256"/>
    <mergeCell ref="B257:C257"/>
    <mergeCell ref="B258:C258"/>
    <mergeCell ref="B265:C265"/>
    <mergeCell ref="B266:C266"/>
    <mergeCell ref="B274:C274"/>
    <mergeCell ref="B250:C250"/>
    <mergeCell ref="B251:C251"/>
    <mergeCell ref="B252:C252"/>
    <mergeCell ref="B253:C253"/>
    <mergeCell ref="B254:C254"/>
    <mergeCell ref="B255:C255"/>
    <mergeCell ref="B244:C244"/>
    <mergeCell ref="B245:C245"/>
    <mergeCell ref="B246:C246"/>
    <mergeCell ref="B247:C247"/>
    <mergeCell ref="B248:C248"/>
    <mergeCell ref="B249:C249"/>
    <mergeCell ref="J234:K234"/>
    <mergeCell ref="B239:C239"/>
    <mergeCell ref="B240:C240"/>
    <mergeCell ref="B241:C241"/>
    <mergeCell ref="B242:C242"/>
    <mergeCell ref="B243:C243"/>
    <mergeCell ref="J228:K228"/>
    <mergeCell ref="J229:K229"/>
    <mergeCell ref="J230:K230"/>
    <mergeCell ref="J231:K231"/>
    <mergeCell ref="J232:K232"/>
    <mergeCell ref="J233:K233"/>
    <mergeCell ref="B110:B111"/>
    <mergeCell ref="C110:C111"/>
    <mergeCell ref="K110:K111"/>
    <mergeCell ref="B186:B187"/>
    <mergeCell ref="C186:C187"/>
    <mergeCell ref="K186:K187"/>
    <mergeCell ref="B34:G34"/>
    <mergeCell ref="B56:B57"/>
    <mergeCell ref="C56:C57"/>
    <mergeCell ref="K56:K57"/>
    <mergeCell ref="B84:C84"/>
    <mergeCell ref="B90:F90"/>
    <mergeCell ref="B3:P3"/>
    <mergeCell ref="B4:P4"/>
    <mergeCell ref="B7:F7"/>
    <mergeCell ref="B8:B9"/>
    <mergeCell ref="C8:C9"/>
    <mergeCell ref="D8:F8"/>
    <mergeCell ref="G8:G9"/>
  </mergeCells>
  <printOptions horizontalCentered="1"/>
  <pageMargins left="0.15748031496062992" right="7.874015748031496E-2" top="0.11811023622047245" bottom="0.11811023622047245" header="7.874015748031496E-2" footer="7.874015748031496E-2"/>
  <pageSetup paperSize="9" scale="48" orientation="portrait" r:id="rId1"/>
  <rowBreaks count="3" manualBreakCount="3">
    <brk id="85" min="1" max="16" man="1"/>
    <brk id="184" min="1" max="16" man="1"/>
    <brk id="268" min="1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2025-11-17T20:50:46Z</dcterms:created>
  <dcterms:modified xsi:type="dcterms:W3CDTF">2025-11-17T20:51:01Z</dcterms:modified>
</cp:coreProperties>
</file>