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B8FD7E54-DA06-4CC1-8E95-A518A34F587E}" xr6:coauthVersionLast="47" xr6:coauthVersionMax="47" xr10:uidLastSave="{00000000-0000-0000-0000-000000000000}"/>
  <bookViews>
    <workbookView xWindow="28680" yWindow="-120" windowWidth="20730" windowHeight="11040" xr2:uid="{2EDF22F9-2D58-4177-B1B0-B1CFF42088D8}"/>
  </bookViews>
  <sheets>
    <sheet name="CAI" sheetId="1" r:id="rId1"/>
  </sheets>
  <externalReferences>
    <externalReference r:id="rId2"/>
  </externalReferences>
  <definedNames>
    <definedName name="_xlnm._FilterDatabase" localSheetId="0" hidden="1">CAI!#REF!</definedName>
    <definedName name="_xlnm.Print_Area" localSheetId="0">CAI!$A$1:$R$292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7" i="1" l="1"/>
  <c r="F287" i="1"/>
  <c r="E287" i="1"/>
  <c r="D287" i="1"/>
  <c r="H285" i="1"/>
  <c r="C285" i="1"/>
  <c r="D273" i="1"/>
  <c r="E273" i="1" s="1"/>
  <c r="C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J248" i="1"/>
  <c r="I248" i="1"/>
  <c r="H248" i="1"/>
  <c r="G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48" i="1" s="1"/>
  <c r="J249" i="1" s="1"/>
  <c r="F216" i="1"/>
  <c r="F215" i="1"/>
  <c r="F214" i="1"/>
  <c r="F213" i="1"/>
  <c r="F212" i="1"/>
  <c r="J203" i="1"/>
  <c r="I203" i="1"/>
  <c r="H203" i="1"/>
  <c r="G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203" i="1" s="1"/>
  <c r="F177" i="1"/>
  <c r="F176" i="1"/>
  <c r="F175" i="1"/>
  <c r="F174" i="1"/>
  <c r="F173" i="1"/>
  <c r="F172" i="1"/>
  <c r="R164" i="1"/>
  <c r="R165" i="1" s="1"/>
  <c r="Q164" i="1"/>
  <c r="P164" i="1"/>
  <c r="O164" i="1"/>
  <c r="N164" i="1"/>
  <c r="M164" i="1"/>
  <c r="L164" i="1"/>
  <c r="G164" i="1"/>
  <c r="F164" i="1"/>
  <c r="E164" i="1"/>
  <c r="D164" i="1"/>
  <c r="K163" i="1"/>
  <c r="C163" i="1"/>
  <c r="K162" i="1"/>
  <c r="C162" i="1"/>
  <c r="K161" i="1"/>
  <c r="C161" i="1"/>
  <c r="K160" i="1"/>
  <c r="C160" i="1"/>
  <c r="K159" i="1"/>
  <c r="C159" i="1"/>
  <c r="K158" i="1"/>
  <c r="C158" i="1"/>
  <c r="K157" i="1"/>
  <c r="C157" i="1"/>
  <c r="K156" i="1"/>
  <c r="C156" i="1"/>
  <c r="K155" i="1"/>
  <c r="C155" i="1"/>
  <c r="K154" i="1"/>
  <c r="C154" i="1"/>
  <c r="K153" i="1"/>
  <c r="C153" i="1"/>
  <c r="K152" i="1"/>
  <c r="K164" i="1" s="1"/>
  <c r="C152" i="1"/>
  <c r="C164" i="1" s="1"/>
  <c r="I128" i="1"/>
  <c r="G128" i="1"/>
  <c r="H127" i="1"/>
  <c r="L119" i="1" s="1"/>
  <c r="G127" i="1"/>
  <c r="G118" i="1"/>
  <c r="H118" i="1" s="1"/>
  <c r="R107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C106" i="1"/>
  <c r="C105" i="1"/>
  <c r="C107" i="1" s="1"/>
  <c r="C104" i="1"/>
  <c r="L95" i="1"/>
  <c r="L96" i="1" s="1"/>
  <c r="K95" i="1"/>
  <c r="K96" i="1" s="1"/>
  <c r="J95" i="1"/>
  <c r="J96" i="1" s="1"/>
  <c r="I95" i="1"/>
  <c r="I96" i="1" s="1"/>
  <c r="H95" i="1"/>
  <c r="H96" i="1" s="1"/>
  <c r="G95" i="1"/>
  <c r="G96" i="1" s="1"/>
  <c r="F95" i="1"/>
  <c r="F96" i="1" s="1"/>
  <c r="E95" i="1"/>
  <c r="D95" i="1"/>
  <c r="C94" i="1"/>
  <c r="C93" i="1"/>
  <c r="C92" i="1"/>
  <c r="C95" i="1" s="1"/>
  <c r="F81" i="1"/>
  <c r="E81" i="1"/>
  <c r="D81" i="1"/>
  <c r="C80" i="1"/>
  <c r="C79" i="1"/>
  <c r="C78" i="1"/>
  <c r="C77" i="1"/>
  <c r="C76" i="1"/>
  <c r="C75" i="1"/>
  <c r="C74" i="1"/>
  <c r="C73" i="1"/>
  <c r="C81" i="1" s="1"/>
  <c r="C72" i="1"/>
  <c r="C71" i="1"/>
  <c r="C70" i="1"/>
  <c r="C69" i="1"/>
  <c r="E62" i="1"/>
  <c r="D62" i="1"/>
  <c r="C61" i="1"/>
  <c r="C60" i="1"/>
  <c r="C59" i="1"/>
  <c r="C58" i="1"/>
  <c r="C57" i="1"/>
  <c r="C56" i="1"/>
  <c r="C55" i="1"/>
  <c r="C54" i="1"/>
  <c r="C53" i="1"/>
  <c r="C52" i="1"/>
  <c r="C62" i="1" s="1"/>
  <c r="C51" i="1"/>
  <c r="C50" i="1"/>
  <c r="I42" i="1"/>
  <c r="H42" i="1"/>
  <c r="G42" i="1"/>
  <c r="F42" i="1"/>
  <c r="E42" i="1"/>
  <c r="D42" i="1"/>
  <c r="C41" i="1"/>
  <c r="C40" i="1"/>
  <c r="C39" i="1"/>
  <c r="C38" i="1"/>
  <c r="C42" i="1" s="1"/>
  <c r="C37" i="1"/>
  <c r="C36" i="1"/>
  <c r="C35" i="1"/>
  <c r="C34" i="1"/>
  <c r="C33" i="1"/>
  <c r="C32" i="1"/>
  <c r="C31" i="1"/>
  <c r="C30" i="1"/>
  <c r="J24" i="1"/>
  <c r="J25" i="1" s="1"/>
  <c r="I24" i="1"/>
  <c r="I25" i="1" s="1"/>
  <c r="H24" i="1"/>
  <c r="H281" i="1" s="1"/>
  <c r="G24" i="1"/>
  <c r="G25" i="1" s="1"/>
  <c r="F24" i="1"/>
  <c r="H282" i="1" s="1"/>
  <c r="C282" i="1" s="1"/>
  <c r="E24" i="1"/>
  <c r="D24" i="1"/>
  <c r="C23" i="1"/>
  <c r="C22" i="1"/>
  <c r="C21" i="1"/>
  <c r="C20" i="1"/>
  <c r="C19" i="1"/>
  <c r="C18" i="1"/>
  <c r="C17" i="1"/>
  <c r="C16" i="1"/>
  <c r="C15" i="1"/>
  <c r="C14" i="1"/>
  <c r="C13" i="1"/>
  <c r="C12" i="1"/>
  <c r="C24" i="1" s="1"/>
  <c r="C281" i="1" l="1"/>
  <c r="L118" i="1"/>
  <c r="L120" i="1" s="1"/>
  <c r="H128" i="1"/>
  <c r="D63" i="1"/>
  <c r="E63" i="1"/>
  <c r="R108" i="1"/>
  <c r="Q108" i="1"/>
  <c r="P108" i="1"/>
  <c r="N108" i="1"/>
  <c r="L108" i="1"/>
  <c r="K108" i="1"/>
  <c r="J108" i="1"/>
  <c r="I108" i="1"/>
  <c r="H108" i="1"/>
  <c r="F108" i="1"/>
  <c r="O108" i="1"/>
  <c r="E108" i="1"/>
  <c r="M108" i="1"/>
  <c r="G108" i="1"/>
  <c r="E25" i="1"/>
  <c r="F25" i="1"/>
  <c r="D25" i="1"/>
  <c r="D108" i="1"/>
  <c r="G165" i="1"/>
  <c r="F165" i="1"/>
  <c r="D165" i="1"/>
  <c r="E165" i="1"/>
  <c r="F82" i="1"/>
  <c r="D82" i="1"/>
  <c r="E82" i="1"/>
  <c r="I43" i="1"/>
  <c r="H43" i="1"/>
  <c r="G43" i="1"/>
  <c r="F43" i="1"/>
  <c r="E43" i="1"/>
  <c r="D43" i="1"/>
  <c r="C43" i="1" s="1"/>
  <c r="G204" i="1"/>
  <c r="F204" i="1" s="1"/>
  <c r="G249" i="1"/>
  <c r="F249" i="1" s="1"/>
  <c r="I249" i="1"/>
  <c r="Q165" i="1"/>
  <c r="P165" i="1"/>
  <c r="O165" i="1"/>
  <c r="N165" i="1"/>
  <c r="M165" i="1"/>
  <c r="L165" i="1"/>
  <c r="K165" i="1" s="1"/>
  <c r="H204" i="1"/>
  <c r="H249" i="1"/>
  <c r="D96" i="1"/>
  <c r="I204" i="1"/>
  <c r="E96" i="1"/>
  <c r="J204" i="1"/>
  <c r="H283" i="1"/>
  <c r="C283" i="1" s="1"/>
  <c r="H284" i="1"/>
  <c r="C284" i="1" s="1"/>
  <c r="H286" i="1"/>
  <c r="C286" i="1" s="1"/>
  <c r="H25" i="1"/>
  <c r="C96" i="1" l="1"/>
  <c r="C82" i="1"/>
  <c r="C108" i="1"/>
  <c r="C165" i="1"/>
  <c r="C287" i="1"/>
  <c r="C63" i="1"/>
  <c r="C25" i="1"/>
  <c r="H287" i="1"/>
  <c r="H288" i="1" s="1"/>
  <c r="G288" i="1" l="1"/>
  <c r="D288" i="1"/>
  <c r="E288" i="1"/>
  <c r="F288" i="1"/>
  <c r="C288" i="1" l="1"/>
</calcChain>
</file>

<file path=xl/sharedStrings.xml><?xml version="1.0" encoding="utf-8"?>
<sst xmlns="http://schemas.openxmlformats.org/spreadsheetml/2006/main" count="311" uniqueCount="151">
  <si>
    <t>REPORTE ESTADÍSTICO DE CASOS DE HOMBRES SENTENCIADOS POR LOS JUZGADOS DE FAMILIA ATENDIDOS
EN LOS CENTRO DE ATENCIÓN INSTITUCIONAL</t>
  </si>
  <si>
    <t>Periodo: Enero - Setiembre, 2025 (Preliminar)</t>
  </si>
  <si>
    <t>MES</t>
  </si>
  <si>
    <t>Total</t>
  </si>
  <si>
    <t>Arequipa</t>
  </si>
  <si>
    <t>Breña</t>
  </si>
  <si>
    <t>Carmen de 
la Legua Reynoso</t>
  </si>
  <si>
    <t>Huamanga</t>
  </si>
  <si>
    <t>Lima</t>
  </si>
  <si>
    <t>Madre de Dios</t>
  </si>
  <si>
    <t>Saylla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</si>
  <si>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</si>
  <si>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</si>
  <si>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</si>
  <si>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</si>
  <si>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</si>
  <si>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</si>
  <si>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</si>
  <si>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</si>
  <si>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</si>
  <si>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</si>
  <si>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</si>
  <si>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</si>
  <si>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</si>
  <si>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 xml:space="preserve">Mes </t>
  </si>
  <si>
    <t>0 a 17 
años</t>
  </si>
  <si>
    <t>18 a 25 
años</t>
  </si>
  <si>
    <t>26 a 35 
años</t>
  </si>
  <si>
    <t>36 a 45 
años</t>
  </si>
  <si>
    <t>46 a 59 
años</t>
  </si>
  <si>
    <t>60 a más 
años</t>
  </si>
  <si>
    <t>Mes</t>
  </si>
  <si>
    <t>No trabaja</t>
  </si>
  <si>
    <t>Si trabaja</t>
  </si>
  <si>
    <t>Leve</t>
  </si>
  <si>
    <t>Moderado</t>
  </si>
  <si>
    <t>Severo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</si>
  <si>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</si>
  <si>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</si>
  <si>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</si>
  <si>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</si>
  <si>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</si>
  <si>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</si>
  <si>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</si>
  <si>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</si>
  <si>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</si>
  <si>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No sabe/no responde</t>
  </si>
  <si>
    <t>Económica</t>
  </si>
  <si>
    <t>Psicológica</t>
  </si>
  <si>
    <t>Física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</si>
  <si>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</si>
  <si>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</si>
  <si>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</si>
  <si>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</si>
  <si>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</si>
  <si>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</si>
  <si>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</si>
  <si>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</si>
  <si>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</si>
  <si>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</si>
  <si>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</si>
  <si>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</si>
  <si>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Vínculo de la persona afectada con el usuario</t>
  </si>
  <si>
    <t>Casos</t>
  </si>
  <si>
    <t>Pareja afectada</t>
  </si>
  <si>
    <t>Cónyuge</t>
  </si>
  <si>
    <t>Ex cónyuge</t>
  </si>
  <si>
    <t>Otra persona afectada (*)</t>
  </si>
  <si>
    <t>Conviviente</t>
  </si>
  <si>
    <t>Ex conviviente</t>
  </si>
  <si>
    <t>Enamorada</t>
  </si>
  <si>
    <t>Ex enamorada</t>
  </si>
  <si>
    <t>Novia</t>
  </si>
  <si>
    <t>Ex novia</t>
  </si>
  <si>
    <t>Progenitora de su hijo/a (sin convivencia con la pareja)</t>
  </si>
  <si>
    <t>Otro Tipo de relación</t>
  </si>
  <si>
    <t>TOTAL</t>
  </si>
  <si>
    <t>(*) Personas que no tienen un vínculo de pareja con el usuario</t>
  </si>
  <si>
    <t>Consumo</t>
  </si>
  <si>
    <t>Nunca</t>
  </si>
  <si>
    <t>Diario</t>
  </si>
  <si>
    <t>Interdiario</t>
  </si>
  <si>
    <t>Semanal</t>
  </si>
  <si>
    <t>Mensual</t>
  </si>
  <si>
    <t>Intermitente</t>
  </si>
  <si>
    <t>Alcohol</t>
  </si>
  <si>
    <t>Fuma</t>
  </si>
  <si>
    <t>Drogas</t>
  </si>
  <si>
    <t>Adicciones No Convencionales</t>
  </si>
  <si>
    <t>* Información de respuesta múltiple</t>
  </si>
  <si>
    <t>Admisión</t>
  </si>
  <si>
    <t>Psicología</t>
  </si>
  <si>
    <t>Social</t>
  </si>
  <si>
    <t>Reeducación</t>
  </si>
  <si>
    <t>Tipo de Acción</t>
  </si>
  <si>
    <t>Acogida, apertura de la ficha</t>
  </si>
  <si>
    <t>Primera entrevista psicológica</t>
  </si>
  <si>
    <t>Primera entrevista social</t>
  </si>
  <si>
    <t>Primera entrevista reeducativa</t>
  </si>
  <si>
    <t>Suscripción del consentimiento informado</t>
  </si>
  <si>
    <t>Informe al juzgado</t>
  </si>
  <si>
    <t>Entrevista psicológica</t>
  </si>
  <si>
    <t>Evaluación psicológica</t>
  </si>
  <si>
    <t>Informe psicológico</t>
  </si>
  <si>
    <t>Entrevista social</t>
  </si>
  <si>
    <t>Evaluación social</t>
  </si>
  <si>
    <t>Visita domiciliaria</t>
  </si>
  <si>
    <t>Informe social</t>
  </si>
  <si>
    <t>Derivación al CEM</t>
  </si>
  <si>
    <t>Informe al juzgado (no cumple criterios de inclusión)</t>
  </si>
  <si>
    <t>Entrevista individual motivacional</t>
  </si>
  <si>
    <t>Intervención reeducativa grupal</t>
  </si>
  <si>
    <t>Informe reeducativo</t>
  </si>
  <si>
    <t>Seguimiento social</t>
  </si>
  <si>
    <t>Entrevista reeducativa de cierre</t>
  </si>
  <si>
    <t>Evaluación reeducativa de cierre</t>
  </si>
  <si>
    <t>Informe reeducativo de cierre</t>
  </si>
  <si>
    <t>Entrevista psicológica de cierre</t>
  </si>
  <si>
    <t>Evalaución psicológica de cierre</t>
  </si>
  <si>
    <t>Informe psicológico de cierre</t>
  </si>
  <si>
    <t>Evalaución social de cierre</t>
  </si>
  <si>
    <t>Visita social de cierre</t>
  </si>
  <si>
    <t>Informe social de cierre</t>
  </si>
  <si>
    <t>Informe de egreso al juzgado</t>
  </si>
  <si>
    <t>Otros</t>
  </si>
  <si>
    <t>1/ Acciones realizadas de Enero a Agosto 2025.</t>
  </si>
  <si>
    <t>Acogida y apertura de ficha</t>
  </si>
  <si>
    <t>Comunicación al CEM o SAR</t>
  </si>
  <si>
    <t>Oficio de comunicación al juzgado en la etapa de admisión interdisciplinaria</t>
  </si>
  <si>
    <t>Apreciación final psicológica</t>
  </si>
  <si>
    <t>Apreciación final social</t>
  </si>
  <si>
    <t>Adherencia al Programa</t>
  </si>
  <si>
    <t>Oficio de comunicación al juzgado en la etapa de evaluación</t>
  </si>
  <si>
    <t>Oficio de comunicación al juzgado en la etapa reeducativa</t>
  </si>
  <si>
    <t>Evaluación social de cierre</t>
  </si>
  <si>
    <t>Evaluación psicológica de cierre</t>
  </si>
  <si>
    <t>Informe integral de egreso al juzgado</t>
  </si>
  <si>
    <t>Oficio de comunicación al juzgado en la etapa de egreso</t>
  </si>
  <si>
    <t>Comunicación al CEM o SAR seguimiento</t>
  </si>
  <si>
    <t>2/ Acciones realizadas en el mes de setiembre 2025 con la nueva ficha de registro del CAI, aprobada en el mes de agosto 2025 con Resolución Directoral  N° 236-2025-MIMP-WARMI ÑAN-DE</t>
  </si>
  <si>
    <t>Periodo</t>
  </si>
  <si>
    <t xml:space="preserve">Variación
porcentual                                                          </t>
  </si>
  <si>
    <t>Región</t>
  </si>
  <si>
    <t>Total de Casos</t>
  </si>
  <si>
    <t>2025*</t>
  </si>
  <si>
    <t>Lima Metropolitana</t>
  </si>
  <si>
    <t>Callao</t>
  </si>
  <si>
    <t>Ayacucho</t>
  </si>
  <si>
    <t>Cusco</t>
  </si>
  <si>
    <t>* Corresponde al periodo de enero a setiembre, preliminar</t>
  </si>
  <si>
    <t>Fuente: Registro de Casos del Centro de Atención Institucional - CAI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</si>
</sst>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8.5"/>
      <color theme="0"/>
      <name val="Calibri"/>
      <family val="2"/>
    </font>
    <font>
      <b/>
      <sz val="16"/>
      <color theme="0"/>
      <name val="Calibri"/>
      <family val="2"/>
    </font>
    <font>
      <sz val="9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rgb="FF000099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9"/>
      <color theme="0"/>
      <name val="Arial"/>
      <family val="2"/>
    </font>
    <font>
      <b/>
      <sz val="12"/>
      <color theme="0"/>
      <name val="Arial Narrow"/>
      <family val="2"/>
    </font>
    <font>
      <b/>
      <sz val="11"/>
      <color theme="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3"/>
      <color indexed="60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1"/>
      <color theme="0"/>
      <name val="Calibri"/>
      <family val="2"/>
    </font>
    <font>
      <sz val="8"/>
      <name val="Calibri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3"/>
      <name val="Calibri"/>
      <family val="2"/>
    </font>
    <font>
      <sz val="13"/>
      <name val="Calibri"/>
      <family val="2"/>
    </font>
    <font>
      <sz val="10"/>
      <color theme="1"/>
      <name val="Calibri"/>
      <family val="2"/>
    </font>
    <font>
      <sz val="10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b/>
      <sz val="11"/>
      <color theme="1"/>
      <name val="Arial Narrow"/>
      <family val="2"/>
    </font>
    <font>
      <b/>
      <sz val="15"/>
      <name val="Arial"/>
      <family val="2"/>
    </font>
    <font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rgb="FFE60008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 style="thin">
        <color theme="0" tint="-4.9989318521683403E-2"/>
      </top>
      <bottom/>
      <diagonal/>
    </border>
    <border>
      <left/>
      <right/>
      <top style="medium">
        <color rgb="FFFF0101"/>
      </top>
      <bottom/>
      <diagonal/>
    </border>
    <border>
      <left style="thin">
        <color theme="0" tint="-4.9989318521683403E-2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dotted">
        <color theme="1" tint="0.24994659260841701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theme="1" tint="0.24994659260841701"/>
      </right>
      <top/>
      <bottom style="dotted">
        <color theme="1" tint="0.2499465926084170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1" tint="0.499984740745262"/>
      </right>
      <top/>
      <bottom/>
      <diagonal/>
    </border>
    <border>
      <left style="dotted">
        <color theme="1" tint="0.499984740745262"/>
      </left>
      <right/>
      <top style="dotted">
        <color indexed="64"/>
      </top>
      <bottom style="medium">
        <color rgb="FFFF0000"/>
      </bottom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 style="dotted">
        <color indexed="64"/>
      </right>
      <top style="dotted">
        <color indexed="64"/>
      </top>
      <bottom style="medium">
        <color rgb="FFFF0000"/>
      </bottom>
      <diagonal/>
    </border>
    <border>
      <left/>
      <right/>
      <top style="dotted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medium">
        <color rgb="FFE60008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4" fillId="2" borderId="0" xfId="2" applyFont="1" applyFill="1" applyAlignment="1">
      <alignment horizontal="left"/>
    </xf>
    <xf numFmtId="0" fontId="5" fillId="3" borderId="0" xfId="2" applyFont="1" applyFill="1" applyAlignment="1">
      <alignment horizontal="center" wrapText="1"/>
    </xf>
    <xf numFmtId="0" fontId="6" fillId="3" borderId="0" xfId="2" applyFont="1" applyFill="1" applyAlignment="1">
      <alignment horizontal="center" vertical="center" wrapText="1"/>
    </xf>
    <xf numFmtId="0" fontId="4" fillId="4" borderId="0" xfId="2" applyFont="1" applyFill="1" applyAlignment="1">
      <alignment horizontal="left"/>
    </xf>
    <xf numFmtId="0" fontId="7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horizontal="center" wrapText="1"/>
    </xf>
    <xf numFmtId="0" fontId="9" fillId="2" borderId="0" xfId="2" applyFont="1" applyFill="1" applyAlignment="1">
      <alignment horizontal="center" wrapText="1"/>
    </xf>
    <xf numFmtId="0" fontId="10" fillId="0" borderId="0" xfId="2" applyFont="1" applyAlignment="1">
      <alignment horizontal="left" vertical="center" wrapText="1"/>
    </xf>
    <xf numFmtId="0" fontId="11" fillId="4" borderId="0" xfId="2" applyFont="1" applyFill="1" applyAlignment="1">
      <alignment vertical="center" wrapText="1"/>
    </xf>
    <xf numFmtId="0" fontId="10" fillId="4" borderId="0" xfId="2" applyFont="1" applyFill="1" applyAlignment="1">
      <alignment horizontal="left" vertical="center"/>
    </xf>
    <xf numFmtId="0" fontId="11" fillId="4" borderId="0" xfId="2" applyFont="1" applyFill="1" applyAlignment="1">
      <alignment horizontal="left" vertical="center" wrapText="1"/>
    </xf>
    <xf numFmtId="0" fontId="12" fillId="5" borderId="1" xfId="3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5" borderId="0" xfId="3" applyFont="1" applyFill="1" applyAlignment="1">
      <alignment horizontal="center" vertical="center"/>
    </xf>
    <xf numFmtId="0" fontId="14" fillId="5" borderId="0" xfId="3" applyFont="1" applyFill="1" applyAlignment="1">
      <alignment horizontal="center" vertical="center" wrapText="1"/>
    </xf>
    <xf numFmtId="0" fontId="15" fillId="0" borderId="2" xfId="2" applyFont="1" applyBorder="1" applyAlignment="1">
      <alignment vertical="center"/>
    </xf>
    <xf numFmtId="164" fontId="15" fillId="0" borderId="2" xfId="2" applyNumberFormat="1" applyFont="1" applyBorder="1" applyAlignment="1">
      <alignment horizontal="center" vertical="center"/>
    </xf>
    <xf numFmtId="164" fontId="16" fillId="0" borderId="2" xfId="2" applyNumberFormat="1" applyFont="1" applyBorder="1" applyAlignment="1" applyProtection="1">
      <alignment horizontal="center" vertical="center"/>
      <protection hidden="1"/>
    </xf>
    <xf numFmtId="164" fontId="16" fillId="0" borderId="3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vertical="center"/>
    </xf>
    <xf numFmtId="0" fontId="15" fillId="0" borderId="0" xfId="2" applyFont="1" applyAlignment="1">
      <alignment vertical="center"/>
    </xf>
    <xf numFmtId="164" fontId="15" fillId="0" borderId="0" xfId="2" applyNumberFormat="1" applyFont="1" applyAlignment="1">
      <alignment horizontal="center" vertical="center"/>
    </xf>
    <xf numFmtId="164" fontId="16" fillId="0" borderId="0" xfId="2" applyNumberFormat="1" applyFont="1" applyAlignment="1">
      <alignment horizontal="center" vertical="center"/>
    </xf>
    <xf numFmtId="0" fontId="17" fillId="7" borderId="4" xfId="2" applyFont="1" applyFill="1" applyBorder="1" applyAlignment="1">
      <alignment horizontal="center" vertical="center" wrapText="1"/>
    </xf>
    <xf numFmtId="164" fontId="17" fillId="8" borderId="4" xfId="2" applyNumberFormat="1" applyFont="1" applyFill="1" applyBorder="1" applyAlignment="1">
      <alignment horizontal="center" vertical="center" wrapText="1"/>
    </xf>
    <xf numFmtId="164" fontId="17" fillId="7" borderId="4" xfId="2" applyNumberFormat="1" applyFont="1" applyFill="1" applyBorder="1" applyAlignment="1">
      <alignment horizontal="center" vertical="center" wrapText="1"/>
    </xf>
    <xf numFmtId="0" fontId="15" fillId="4" borderId="5" xfId="2" applyFont="1" applyFill="1" applyBorder="1" applyAlignment="1">
      <alignment horizontal="center" vertical="center"/>
    </xf>
    <xf numFmtId="165" fontId="15" fillId="4" borderId="5" xfId="4" applyNumberFormat="1" applyFont="1" applyFill="1" applyBorder="1" applyAlignment="1">
      <alignment horizontal="center" vertical="center"/>
    </xf>
    <xf numFmtId="0" fontId="18" fillId="0" borderId="0" xfId="2" applyFont="1" applyAlignment="1">
      <alignment horizontal="centerContinuous" vertical="center" wrapText="1"/>
    </xf>
    <xf numFmtId="0" fontId="19" fillId="2" borderId="0" xfId="2" applyFont="1" applyFill="1" applyAlignment="1">
      <alignment horizontal="centerContinuous" vertical="center" wrapText="1"/>
    </xf>
    <xf numFmtId="0" fontId="20" fillId="2" borderId="0" xfId="2" applyFont="1" applyFill="1" applyAlignment="1">
      <alignment horizontal="centerContinuous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6" borderId="7" xfId="2" applyFont="1" applyFill="1" applyBorder="1" applyAlignment="1">
      <alignment horizontal="center" vertical="center" wrapText="1"/>
    </xf>
    <xf numFmtId="0" fontId="21" fillId="6" borderId="8" xfId="2" applyFont="1" applyFill="1" applyBorder="1" applyAlignment="1">
      <alignment horizontal="center" vertical="center" wrapText="1"/>
    </xf>
    <xf numFmtId="0" fontId="20" fillId="2" borderId="0" xfId="2" applyFont="1" applyFill="1" applyAlignment="1">
      <alignment horizontal="centerContinuous" vertical="center"/>
    </xf>
    <xf numFmtId="164" fontId="15" fillId="0" borderId="3" xfId="2" applyNumberFormat="1" applyFont="1" applyBorder="1" applyAlignment="1" applyProtection="1">
      <alignment horizontal="center" vertical="center"/>
      <protection hidden="1"/>
    </xf>
    <xf numFmtId="164" fontId="15" fillId="0" borderId="0" xfId="2" applyNumberFormat="1" applyFont="1" applyAlignment="1" applyProtection="1">
      <alignment horizontal="center" vertical="center"/>
      <protection hidden="1"/>
    </xf>
    <xf numFmtId="164" fontId="16" fillId="0" borderId="0" xfId="2" applyNumberFormat="1" applyFont="1" applyAlignment="1" applyProtection="1">
      <alignment horizontal="center" vertical="center"/>
      <protection hidden="1"/>
    </xf>
    <xf numFmtId="0" fontId="17" fillId="7" borderId="9" xfId="2" applyFont="1" applyFill="1" applyBorder="1" applyAlignment="1">
      <alignment horizontal="center" vertical="center"/>
    </xf>
    <xf numFmtId="164" fontId="17" fillId="8" borderId="9" xfId="2" applyNumberFormat="1" applyFont="1" applyFill="1" applyBorder="1" applyAlignment="1">
      <alignment horizontal="center" vertical="center"/>
    </xf>
    <xf numFmtId="0" fontId="22" fillId="2" borderId="0" xfId="2" applyFont="1" applyFill="1" applyAlignment="1">
      <alignment horizontal="left"/>
    </xf>
    <xf numFmtId="0" fontId="4" fillId="2" borderId="0" xfId="2" applyFont="1" applyFill="1" applyAlignment="1">
      <alignment horizontal="left" vertical="center"/>
    </xf>
    <xf numFmtId="0" fontId="10" fillId="4" borderId="0" xfId="2" applyFont="1" applyFill="1" applyAlignment="1">
      <alignment horizontal="center" vertical="center" wrapText="1"/>
    </xf>
    <xf numFmtId="0" fontId="10" fillId="0" borderId="0" xfId="2" applyFont="1" applyAlignment="1">
      <alignment vertical="center" wrapText="1"/>
    </xf>
    <xf numFmtId="0" fontId="11" fillId="4" borderId="0" xfId="2" applyFont="1" applyFill="1" applyAlignment="1">
      <alignment vertical="center"/>
    </xf>
    <xf numFmtId="0" fontId="19" fillId="2" borderId="0" xfId="2" applyFont="1" applyFill="1" applyAlignment="1">
      <alignment horizontal="left" vertical="center"/>
    </xf>
    <xf numFmtId="0" fontId="21" fillId="6" borderId="10" xfId="2" applyFont="1" applyFill="1" applyBorder="1" applyAlignment="1">
      <alignment horizontal="center" vertical="center" wrapText="1"/>
    </xf>
    <xf numFmtId="0" fontId="15" fillId="0" borderId="2" xfId="2" applyFont="1" applyBorder="1" applyAlignment="1">
      <alignment horizontal="left" vertical="center"/>
    </xf>
    <xf numFmtId="164" fontId="15" fillId="0" borderId="2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7" fillId="7" borderId="11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 wrapText="1"/>
    </xf>
    <xf numFmtId="3" fontId="24" fillId="7" borderId="11" xfId="5" applyNumberFormat="1" applyFont="1" applyFill="1" applyBorder="1" applyAlignment="1">
      <alignment horizontal="center" vertical="center"/>
    </xf>
    <xf numFmtId="0" fontId="10" fillId="4" borderId="0" xfId="2" applyFont="1" applyFill="1" applyAlignment="1">
      <alignment vertical="center"/>
    </xf>
    <xf numFmtId="0" fontId="10" fillId="4" borderId="0" xfId="2" applyFont="1" applyFill="1" applyAlignment="1">
      <alignment vertical="center" wrapText="1"/>
    </xf>
    <xf numFmtId="0" fontId="21" fillId="6" borderId="12" xfId="2" applyFont="1" applyFill="1" applyBorder="1" applyAlignment="1">
      <alignment horizontal="center" vertical="center" wrapText="1"/>
    </xf>
    <xf numFmtId="0" fontId="17" fillId="7" borderId="4" xfId="2" applyFont="1" applyFill="1" applyBorder="1" applyAlignment="1">
      <alignment horizontal="center" vertical="center"/>
    </xf>
    <xf numFmtId="3" fontId="24" fillId="8" borderId="11" xfId="5" applyNumberFormat="1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left" wrapText="1"/>
    </xf>
    <xf numFmtId="0" fontId="4" fillId="2" borderId="0" xfId="2" applyFont="1" applyFill="1" applyAlignment="1">
      <alignment horizontal="left" wrapText="1"/>
    </xf>
    <xf numFmtId="0" fontId="25" fillId="9" borderId="0" xfId="5" applyFont="1" applyFill="1" applyAlignment="1">
      <alignment vertical="center"/>
    </xf>
    <xf numFmtId="165" fontId="24" fillId="0" borderId="0" xfId="6" applyNumberFormat="1" applyFont="1" applyFill="1" applyBorder="1" applyAlignment="1">
      <alignment horizontal="center" vertical="center"/>
    </xf>
    <xf numFmtId="0" fontId="26" fillId="9" borderId="0" xfId="5" applyFont="1" applyFill="1" applyAlignment="1">
      <alignment vertical="center"/>
    </xf>
    <xf numFmtId="0" fontId="3" fillId="9" borderId="0" xfId="5" applyFill="1" applyAlignment="1">
      <alignment vertical="center"/>
    </xf>
    <xf numFmtId="0" fontId="14" fillId="5" borderId="14" xfId="5" applyFont="1" applyFill="1" applyBorder="1" applyAlignment="1">
      <alignment horizontal="center" vertical="center" wrapText="1"/>
    </xf>
    <xf numFmtId="0" fontId="14" fillId="6" borderId="14" xfId="5" applyFont="1" applyFill="1" applyBorder="1" applyAlignment="1">
      <alignment horizontal="center" vertical="center"/>
    </xf>
    <xf numFmtId="0" fontId="27" fillId="5" borderId="14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/>
    </xf>
    <xf numFmtId="3" fontId="24" fillId="0" borderId="15" xfId="5" applyNumberFormat="1" applyFont="1" applyBorder="1" applyAlignment="1">
      <alignment horizontal="center" vertical="center"/>
    </xf>
    <xf numFmtId="3" fontId="29" fillId="0" borderId="15" xfId="5" applyNumberFormat="1" applyFont="1" applyBorder="1" applyAlignment="1">
      <alignment horizontal="center" vertical="center"/>
    </xf>
    <xf numFmtId="3" fontId="28" fillId="0" borderId="16" xfId="5" applyNumberFormat="1" applyFont="1" applyBorder="1" applyAlignment="1">
      <alignment horizontal="left" vertical="center"/>
    </xf>
    <xf numFmtId="3" fontId="24" fillId="0" borderId="16" xfId="5" applyNumberFormat="1" applyFont="1" applyBorder="1" applyAlignment="1">
      <alignment horizontal="center" vertical="center"/>
    </xf>
    <xf numFmtId="3" fontId="29" fillId="0" borderId="16" xfId="5" applyNumberFormat="1" applyFont="1" applyBorder="1" applyAlignment="1">
      <alignment horizontal="center" vertical="center"/>
    </xf>
    <xf numFmtId="0" fontId="24" fillId="7" borderId="0" xfId="5" applyFont="1" applyFill="1" applyAlignment="1">
      <alignment horizontal="center" vertical="center"/>
    </xf>
    <xf numFmtId="3" fontId="24" fillId="8" borderId="0" xfId="5" applyNumberFormat="1" applyFont="1" applyFill="1" applyAlignment="1">
      <alignment horizontal="center" vertical="center"/>
    </xf>
    <xf numFmtId="3" fontId="24" fillId="7" borderId="0" xfId="5" applyNumberFormat="1" applyFont="1" applyFill="1" applyAlignment="1">
      <alignment horizontal="center" vertical="center"/>
    </xf>
    <xf numFmtId="0" fontId="24" fillId="8" borderId="17" xfId="5" applyFont="1" applyFill="1" applyBorder="1" applyAlignment="1">
      <alignment horizontal="center" vertical="center"/>
    </xf>
    <xf numFmtId="10" fontId="24" fillId="10" borderId="17" xfId="6" applyNumberFormat="1" applyFont="1" applyFill="1" applyBorder="1" applyAlignment="1">
      <alignment horizontal="center" vertical="center"/>
    </xf>
    <xf numFmtId="0" fontId="30" fillId="9" borderId="18" xfId="5" applyFont="1" applyFill="1" applyBorder="1" applyAlignment="1">
      <alignment vertical="center" wrapText="1"/>
    </xf>
    <xf numFmtId="0" fontId="30" fillId="9" borderId="0" xfId="5" applyFont="1" applyFill="1" applyAlignment="1">
      <alignment vertical="center" wrapText="1"/>
    </xf>
    <xf numFmtId="0" fontId="28" fillId="4" borderId="0" xfId="5" applyFont="1" applyFill="1" applyAlignment="1">
      <alignment horizontal="left" vertical="center"/>
    </xf>
    <xf numFmtId="3" fontId="24" fillId="4" borderId="0" xfId="5" applyNumberFormat="1" applyFont="1" applyFill="1" applyAlignment="1">
      <alignment horizontal="center" vertical="center"/>
    </xf>
    <xf numFmtId="3" fontId="29" fillId="4" borderId="0" xfId="5" applyNumberFormat="1" applyFont="1" applyFill="1" applyAlignment="1">
      <alignment horizontal="center" vertical="center"/>
    </xf>
    <xf numFmtId="3" fontId="3" fillId="9" borderId="0" xfId="5" applyNumberFormat="1" applyFill="1" applyAlignment="1">
      <alignment horizontal="center" vertical="center"/>
    </xf>
    <xf numFmtId="0" fontId="31" fillId="4" borderId="0" xfId="5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6" fillId="4" borderId="0" xfId="5" applyFont="1" applyFill="1" applyAlignment="1">
      <alignment vertical="center"/>
    </xf>
    <xf numFmtId="0" fontId="3" fillId="4" borderId="0" xfId="5" applyFill="1" applyAlignment="1">
      <alignment vertical="center"/>
    </xf>
    <xf numFmtId="0" fontId="32" fillId="4" borderId="0" xfId="5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4" borderId="0" xfId="5" applyFill="1" applyAlignment="1">
      <alignment horizontal="center" vertical="center"/>
    </xf>
    <xf numFmtId="0" fontId="21" fillId="5" borderId="0" xfId="2" applyFont="1" applyFill="1" applyAlignment="1">
      <alignment horizontal="center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5" borderId="7" xfId="2" applyFont="1" applyFill="1" applyBorder="1" applyAlignment="1">
      <alignment horizontal="center" vertical="center"/>
    </xf>
    <xf numFmtId="0" fontId="21" fillId="7" borderId="19" xfId="2" applyFont="1" applyFill="1" applyBorder="1" applyAlignment="1">
      <alignment horizontal="center" vertical="center"/>
    </xf>
    <xf numFmtId="0" fontId="21" fillId="6" borderId="8" xfId="2" applyFont="1" applyFill="1" applyBorder="1" applyAlignment="1">
      <alignment horizontal="centerContinuous" vertical="center" wrapText="1"/>
    </xf>
    <xf numFmtId="0" fontId="15" fillId="0" borderId="20" xfId="2" applyFont="1" applyBorder="1" applyAlignment="1">
      <alignment horizontal="center" vertical="center" wrapText="1"/>
    </xf>
    <xf numFmtId="0" fontId="15" fillId="0" borderId="21" xfId="2" applyFont="1" applyBorder="1" applyAlignment="1">
      <alignment vertical="center"/>
    </xf>
    <xf numFmtId="164" fontId="33" fillId="0" borderId="22" xfId="2" applyNumberFormat="1" applyFont="1" applyBorder="1" applyAlignment="1" applyProtection="1">
      <alignment horizontal="center" vertical="center"/>
      <protection hidden="1"/>
    </xf>
    <xf numFmtId="165" fontId="34" fillId="0" borderId="22" xfId="1" applyNumberFormat="1" applyFont="1" applyBorder="1" applyAlignment="1" applyProtection="1">
      <alignment horizontal="center" vertical="center"/>
      <protection hidden="1"/>
    </xf>
    <xf numFmtId="0" fontId="35" fillId="2" borderId="2" xfId="2" applyFont="1" applyFill="1" applyBorder="1" applyAlignment="1">
      <alignment horizontal="center"/>
    </xf>
    <xf numFmtId="0" fontId="36" fillId="0" borderId="0" xfId="2" applyFont="1" applyAlignment="1">
      <alignment horizontal="left"/>
    </xf>
    <xf numFmtId="165" fontId="36" fillId="0" borderId="0" xfId="2" applyNumberFormat="1" applyFont="1" applyAlignment="1">
      <alignment horizontal="left"/>
    </xf>
    <xf numFmtId="0" fontId="15" fillId="0" borderId="23" xfId="2" applyFont="1" applyBorder="1" applyAlignment="1">
      <alignment vertical="center"/>
    </xf>
    <xf numFmtId="0" fontId="35" fillId="2" borderId="3" xfId="2" applyFont="1" applyFill="1" applyBorder="1" applyAlignment="1">
      <alignment horizontal="center"/>
    </xf>
    <xf numFmtId="0" fontId="15" fillId="0" borderId="23" xfId="2" applyFont="1" applyBorder="1" applyAlignment="1">
      <alignment horizontal="left" vertical="center"/>
    </xf>
    <xf numFmtId="0" fontId="15" fillId="0" borderId="24" xfId="2" applyFont="1" applyBorder="1" applyAlignment="1">
      <alignment horizontal="center" vertical="center" wrapText="1"/>
    </xf>
    <xf numFmtId="164" fontId="33" fillId="0" borderId="25" xfId="2" applyNumberFormat="1" applyFont="1" applyBorder="1" applyAlignment="1" applyProtection="1">
      <alignment horizontal="center" vertical="center"/>
      <protection hidden="1"/>
    </xf>
    <xf numFmtId="165" fontId="34" fillId="0" borderId="25" xfId="1" applyNumberFormat="1" applyFont="1" applyBorder="1" applyAlignment="1" applyProtection="1">
      <alignment horizontal="center" vertical="center"/>
      <protection hidden="1"/>
    </xf>
    <xf numFmtId="0" fontId="15" fillId="0" borderId="26" xfId="2" applyFont="1" applyBorder="1" applyAlignment="1">
      <alignment horizontal="left" vertical="center" wrapText="1"/>
    </xf>
    <xf numFmtId="0" fontId="15" fillId="0" borderId="27" xfId="2" applyFont="1" applyBorder="1" applyAlignment="1">
      <alignment horizontal="left" vertical="center"/>
    </xf>
    <xf numFmtId="0" fontId="15" fillId="0" borderId="28" xfId="2" applyFont="1" applyBorder="1" applyAlignment="1">
      <alignment horizontal="left" vertical="center"/>
    </xf>
    <xf numFmtId="0" fontId="15" fillId="0" borderId="29" xfId="2" applyFont="1" applyBorder="1" applyAlignment="1">
      <alignment horizontal="left" vertical="center"/>
    </xf>
    <xf numFmtId="164" fontId="33" fillId="0" borderId="29" xfId="2" applyNumberFormat="1" applyFont="1" applyBorder="1" applyAlignment="1" applyProtection="1">
      <alignment horizontal="center" vertical="center"/>
      <protection hidden="1"/>
    </xf>
    <xf numFmtId="165" fontId="34" fillId="0" borderId="22" xfId="2" applyNumberFormat="1" applyFont="1" applyBorder="1" applyAlignment="1" applyProtection="1">
      <alignment horizontal="center" vertical="center"/>
      <protection hidden="1"/>
    </xf>
    <xf numFmtId="0" fontId="35" fillId="2" borderId="0" xfId="2" applyFont="1" applyFill="1" applyAlignment="1">
      <alignment horizontal="center" vertical="center"/>
    </xf>
    <xf numFmtId="0" fontId="17" fillId="7" borderId="11" xfId="2" applyFont="1" applyFill="1" applyBorder="1" applyAlignment="1">
      <alignment horizontal="center" vertical="center"/>
    </xf>
    <xf numFmtId="164" fontId="37" fillId="7" borderId="11" xfId="2" applyNumberFormat="1" applyFont="1" applyFill="1" applyBorder="1" applyAlignment="1">
      <alignment horizontal="center" vertical="center"/>
    </xf>
    <xf numFmtId="165" fontId="37" fillId="7" borderId="11" xfId="1" applyNumberFormat="1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164" fontId="37" fillId="7" borderId="0" xfId="2" applyNumberFormat="1" applyFont="1" applyFill="1" applyAlignment="1">
      <alignment horizontal="center" vertical="center"/>
    </xf>
    <xf numFmtId="165" fontId="37" fillId="7" borderId="0" xfId="1" applyNumberFormat="1" applyFont="1" applyFill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9" fontId="10" fillId="4" borderId="13" xfId="4" applyFont="1" applyFill="1" applyBorder="1" applyAlignment="1">
      <alignment horizontal="center" vertical="center"/>
    </xf>
    <xf numFmtId="164" fontId="38" fillId="0" borderId="13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left" vertical="top"/>
    </xf>
    <xf numFmtId="0" fontId="15" fillId="4" borderId="0" xfId="2" applyFont="1" applyFill="1" applyAlignment="1">
      <alignment vertical="center"/>
    </xf>
    <xf numFmtId="0" fontId="16" fillId="4" borderId="0" xfId="2" applyFont="1" applyFill="1" applyAlignment="1" applyProtection="1">
      <alignment horizontal="center" vertical="center"/>
      <protection hidden="1"/>
    </xf>
    <xf numFmtId="3" fontId="34" fillId="4" borderId="0" xfId="2" applyNumberFormat="1" applyFont="1" applyFill="1" applyAlignment="1">
      <alignment vertical="center"/>
    </xf>
    <xf numFmtId="9" fontId="34" fillId="4" borderId="0" xfId="2" applyNumberFormat="1" applyFont="1" applyFill="1" applyAlignment="1">
      <alignment vertical="center"/>
    </xf>
    <xf numFmtId="3" fontId="34" fillId="0" borderId="0" xfId="2" applyNumberFormat="1" applyFont="1" applyAlignment="1">
      <alignment vertical="center"/>
    </xf>
    <xf numFmtId="0" fontId="21" fillId="6" borderId="7" xfId="2" applyFont="1" applyFill="1" applyBorder="1" applyAlignment="1">
      <alignment horizontal="center" vertical="center" wrapText="1"/>
    </xf>
    <xf numFmtId="0" fontId="15" fillId="0" borderId="30" xfId="2" applyFont="1" applyBorder="1" applyAlignment="1">
      <alignment vertical="center"/>
    </xf>
    <xf numFmtId="164" fontId="16" fillId="0" borderId="30" xfId="2" applyNumberFormat="1" applyFont="1" applyBorder="1" applyAlignment="1" applyProtection="1">
      <alignment horizontal="center" vertical="center"/>
      <protection hidden="1"/>
    </xf>
    <xf numFmtId="0" fontId="15" fillId="0" borderId="30" xfId="2" applyFont="1" applyBorder="1" applyAlignment="1">
      <alignment horizontal="left" vertical="center" wrapText="1"/>
    </xf>
    <xf numFmtId="0" fontId="15" fillId="0" borderId="2" xfId="2" applyFont="1" applyBorder="1" applyAlignment="1">
      <alignment horizontal="left" vertical="center" wrapText="1"/>
    </xf>
    <xf numFmtId="164" fontId="16" fillId="0" borderId="2" xfId="2" applyNumberFormat="1" applyFont="1" applyBorder="1" applyAlignment="1" applyProtection="1">
      <alignment vertical="center"/>
      <protection hidden="1"/>
    </xf>
    <xf numFmtId="0" fontId="4" fillId="0" borderId="0" xfId="2" applyFont="1" applyAlignment="1">
      <alignment horizontal="left"/>
    </xf>
    <xf numFmtId="0" fontId="39" fillId="0" borderId="0" xfId="2" applyFont="1" applyAlignment="1">
      <alignment horizontal="left" vertical="center" wrapText="1"/>
    </xf>
    <xf numFmtId="0" fontId="11" fillId="0" borderId="0" xfId="2" applyFont="1" applyAlignment="1">
      <alignment horizontal="center" vertical="center" wrapText="1"/>
    </xf>
    <xf numFmtId="0" fontId="10" fillId="0" borderId="31" xfId="2" applyFont="1" applyBorder="1" applyAlignment="1">
      <alignment horizontal="left" vertical="center" wrapText="1"/>
    </xf>
    <xf numFmtId="0" fontId="10" fillId="0" borderId="32" xfId="2" applyFont="1" applyBorder="1" applyAlignment="1">
      <alignment horizontal="left" vertical="center" wrapText="1"/>
    </xf>
    <xf numFmtId="0" fontId="10" fillId="0" borderId="33" xfId="2" applyFont="1" applyBorder="1" applyAlignment="1">
      <alignment horizontal="left" vertical="center" wrapText="1"/>
    </xf>
    <xf numFmtId="0" fontId="20" fillId="4" borderId="0" xfId="2" applyFont="1" applyFill="1" applyAlignment="1">
      <alignment horizontal="centerContinuous" vertical="center" wrapText="1"/>
    </xf>
    <xf numFmtId="0" fontId="21" fillId="11" borderId="0" xfId="2" applyFont="1" applyFill="1" applyAlignment="1">
      <alignment horizontal="center" vertical="center" wrapText="1"/>
    </xf>
    <xf numFmtId="0" fontId="21" fillId="5" borderId="7" xfId="2" applyFont="1" applyFill="1" applyBorder="1" applyAlignment="1" applyProtection="1">
      <alignment horizontal="center" vertical="center" wrapText="1"/>
      <protection locked="0"/>
    </xf>
    <xf numFmtId="0" fontId="21" fillId="5" borderId="0" xfId="2" applyFont="1" applyFill="1" applyAlignment="1" applyProtection="1">
      <alignment horizontal="center" vertical="center" wrapText="1"/>
      <protection locked="0"/>
    </xf>
    <xf numFmtId="0" fontId="21" fillId="4" borderId="0" xfId="2" applyFont="1" applyFill="1" applyAlignment="1" applyProtection="1">
      <alignment horizontal="center" vertical="center" wrapText="1"/>
      <protection locked="0"/>
    </xf>
    <xf numFmtId="0" fontId="21" fillId="5" borderId="0" xfId="2" applyFont="1" applyFill="1" applyAlignment="1">
      <alignment horizontal="center" vertical="center" wrapText="1"/>
    </xf>
    <xf numFmtId="0" fontId="40" fillId="5" borderId="7" xfId="2" applyFont="1" applyFill="1" applyBorder="1" applyAlignment="1" applyProtection="1">
      <alignment horizontal="center" vertical="center" wrapText="1"/>
      <protection locked="0"/>
    </xf>
    <xf numFmtId="3" fontId="15" fillId="0" borderId="2" xfId="2" applyNumberFormat="1" applyFont="1" applyBorder="1" applyAlignment="1" applyProtection="1">
      <alignment horizontal="center" vertical="center"/>
      <protection hidden="1"/>
    </xf>
    <xf numFmtId="3" fontId="16" fillId="0" borderId="2" xfId="2" applyNumberFormat="1" applyFont="1" applyBorder="1" applyAlignment="1" applyProtection="1">
      <alignment horizontal="center" vertical="center"/>
      <protection hidden="1"/>
    </xf>
    <xf numFmtId="3" fontId="16" fillId="0" borderId="3" xfId="2" applyNumberFormat="1" applyFont="1" applyBorder="1" applyAlignment="1" applyProtection="1">
      <alignment horizontal="center" vertical="center"/>
      <protection hidden="1"/>
    </xf>
    <xf numFmtId="3" fontId="16" fillId="0" borderId="0" xfId="2" applyNumberFormat="1" applyFont="1" applyAlignment="1" applyProtection="1">
      <alignment horizontal="center" vertical="center"/>
      <protection hidden="1"/>
    </xf>
    <xf numFmtId="3" fontId="15" fillId="0" borderId="0" xfId="2" applyNumberFormat="1" applyFont="1" applyAlignment="1" applyProtection="1">
      <alignment horizontal="center" vertical="center"/>
      <protection hidden="1"/>
    </xf>
    <xf numFmtId="9" fontId="15" fillId="4" borderId="5" xfId="4" applyFont="1" applyFill="1" applyBorder="1" applyAlignment="1">
      <alignment horizontal="center" vertical="center"/>
    </xf>
    <xf numFmtId="9" fontId="15" fillId="4" borderId="0" xfId="4" applyFont="1" applyFill="1" applyBorder="1" applyAlignment="1">
      <alignment horizontal="center"/>
    </xf>
    <xf numFmtId="9" fontId="15" fillId="4" borderId="0" xfId="4" applyFont="1" applyFill="1" applyBorder="1" applyAlignment="1">
      <alignment horizontal="center" vertical="center"/>
    </xf>
    <xf numFmtId="0" fontId="21" fillId="6" borderId="34" xfId="2" applyFont="1" applyFill="1" applyBorder="1" applyAlignment="1">
      <alignment horizontal="center" vertical="center" wrapText="1"/>
    </xf>
    <xf numFmtId="0" fontId="21" fillId="5" borderId="35" xfId="2" applyFont="1" applyFill="1" applyBorder="1" applyAlignment="1" applyProtection="1">
      <alignment horizontal="center" vertical="center" wrapText="1"/>
      <protection locked="0"/>
    </xf>
    <xf numFmtId="0" fontId="15" fillId="0" borderId="2" xfId="2" applyFont="1" applyBorder="1"/>
    <xf numFmtId="0" fontId="16" fillId="0" borderId="2" xfId="2" applyFont="1" applyBorder="1"/>
    <xf numFmtId="3" fontId="15" fillId="0" borderId="2" xfId="2" applyNumberFormat="1" applyFont="1" applyBorder="1" applyAlignment="1" applyProtection="1">
      <alignment horizontal="center"/>
      <protection hidden="1"/>
    </xf>
    <xf numFmtId="0" fontId="15" fillId="0" borderId="3" xfId="2" applyFont="1" applyBorder="1"/>
    <xf numFmtId="0" fontId="16" fillId="0" borderId="3" xfId="2" applyFont="1" applyBorder="1"/>
    <xf numFmtId="3" fontId="15" fillId="0" borderId="3" xfId="2" applyNumberFormat="1" applyFont="1" applyBorder="1" applyAlignment="1" applyProtection="1">
      <alignment horizontal="center"/>
      <protection hidden="1"/>
    </xf>
    <xf numFmtId="0" fontId="15" fillId="0" borderId="0" xfId="2" applyFont="1"/>
    <xf numFmtId="0" fontId="16" fillId="0" borderId="0" xfId="2" applyFont="1"/>
    <xf numFmtId="3" fontId="15" fillId="0" borderId="0" xfId="2" applyNumberFormat="1" applyFont="1" applyAlignment="1" applyProtection="1">
      <alignment horizontal="center"/>
      <protection hidden="1"/>
    </xf>
    <xf numFmtId="0" fontId="17" fillId="7" borderId="4" xfId="2" applyFont="1" applyFill="1" applyBorder="1" applyAlignment="1">
      <alignment horizontal="center" vertical="center"/>
    </xf>
    <xf numFmtId="9" fontId="15" fillId="4" borderId="5" xfId="4" applyFont="1" applyFill="1" applyBorder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10" fillId="0" borderId="0" xfId="2" applyFont="1" applyAlignment="1">
      <alignment horizontal="left"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0" fontId="14" fillId="6" borderId="36" xfId="5" applyFont="1" applyFill="1" applyBorder="1" applyAlignment="1">
      <alignment horizontal="center" vertical="center" wrapText="1"/>
    </xf>
    <xf numFmtId="0" fontId="14" fillId="5" borderId="37" xfId="5" applyFont="1" applyFill="1" applyBorder="1" applyAlignment="1">
      <alignment horizontal="center" vertical="center" wrapText="1"/>
    </xf>
    <xf numFmtId="3" fontId="41" fillId="0" borderId="38" xfId="5" applyNumberFormat="1" applyFont="1" applyBorder="1" applyAlignment="1">
      <alignment horizontal="left" vertical="center"/>
    </xf>
    <xf numFmtId="3" fontId="29" fillId="0" borderId="39" xfId="5" applyNumberFormat="1" applyFont="1" applyBorder="1" applyAlignment="1">
      <alignment horizontal="center" vertical="center"/>
    </xf>
    <xf numFmtId="165" fontId="24" fillId="0" borderId="38" xfId="1" applyNumberFormat="1" applyFont="1" applyFill="1" applyBorder="1" applyAlignment="1">
      <alignment horizontal="center" vertical="center"/>
    </xf>
    <xf numFmtId="165" fontId="24" fillId="0" borderId="40" xfId="1" applyNumberFormat="1" applyFont="1" applyFill="1" applyBorder="1" applyAlignment="1">
      <alignment horizontal="center" vertical="center"/>
    </xf>
    <xf numFmtId="165" fontId="24" fillId="0" borderId="41" xfId="1" applyNumberFormat="1" applyFont="1" applyFill="1" applyBorder="1" applyAlignment="1">
      <alignment horizontal="center" vertical="center"/>
    </xf>
    <xf numFmtId="165" fontId="24" fillId="0" borderId="42" xfId="1" applyNumberFormat="1" applyFont="1" applyFill="1" applyBorder="1" applyAlignment="1">
      <alignment horizontal="center" vertical="center"/>
    </xf>
    <xf numFmtId="165" fontId="24" fillId="0" borderId="43" xfId="1" applyNumberFormat="1" applyFont="1" applyFill="1" applyBorder="1" applyAlignment="1">
      <alignment horizontal="center" vertical="center"/>
    </xf>
    <xf numFmtId="165" fontId="24" fillId="0" borderId="44" xfId="1" applyNumberFormat="1" applyFont="1" applyFill="1" applyBorder="1" applyAlignment="1">
      <alignment horizontal="center" vertical="center"/>
    </xf>
    <xf numFmtId="0" fontId="23" fillId="7" borderId="4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/>
    </xf>
    <xf numFmtId="165" fontId="23" fillId="12" borderId="11" xfId="7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Continuous" vertical="center"/>
    </xf>
    <xf numFmtId="0" fontId="42" fillId="4" borderId="0" xfId="0" applyFont="1" applyFill="1" applyAlignment="1">
      <alignment horizontal="center" vertical="center" wrapText="1"/>
    </xf>
    <xf numFmtId="0" fontId="14" fillId="5" borderId="1" xfId="5" applyFont="1" applyFill="1" applyBorder="1" applyAlignment="1">
      <alignment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45" xfId="5" applyFont="1" applyFill="1" applyBorder="1" applyAlignment="1">
      <alignment horizontal="center" vertical="center" wrapText="1"/>
    </xf>
    <xf numFmtId="0" fontId="14" fillId="5" borderId="46" xfId="5" applyFont="1" applyFill="1" applyBorder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 wrapText="1"/>
    </xf>
    <xf numFmtId="3" fontId="28" fillId="0" borderId="47" xfId="5" applyNumberFormat="1" applyFont="1" applyBorder="1" applyAlignment="1">
      <alignment horizontal="left" vertical="center"/>
    </xf>
    <xf numFmtId="3" fontId="29" fillId="8" borderId="47" xfId="5" applyNumberFormat="1" applyFont="1" applyFill="1" applyBorder="1" applyAlignment="1">
      <alignment horizontal="center" vertical="center"/>
    </xf>
    <xf numFmtId="3" fontId="29" fillId="0" borderId="47" xfId="5" applyNumberFormat="1" applyFont="1" applyBorder="1" applyAlignment="1">
      <alignment horizontal="center" vertical="center"/>
    </xf>
    <xf numFmtId="3" fontId="28" fillId="0" borderId="48" xfId="5" applyNumberFormat="1" applyFont="1" applyBorder="1" applyAlignment="1">
      <alignment horizontal="left" vertical="center"/>
    </xf>
    <xf numFmtId="3" fontId="29" fillId="8" borderId="48" xfId="5" applyNumberFormat="1" applyFont="1" applyFill="1" applyBorder="1" applyAlignment="1">
      <alignment horizontal="center" vertical="center"/>
    </xf>
    <xf numFmtId="3" fontId="29" fillId="0" borderId="48" xfId="5" applyNumberFormat="1" applyFont="1" applyBorder="1" applyAlignment="1">
      <alignment horizontal="center" vertical="center"/>
    </xf>
    <xf numFmtId="3" fontId="24" fillId="8" borderId="17" xfId="5" applyNumberFormat="1" applyFont="1" applyFill="1" applyBorder="1" applyAlignment="1">
      <alignment horizontal="center" vertical="center"/>
    </xf>
    <xf numFmtId="165" fontId="24" fillId="10" borderId="17" xfId="1" applyNumberFormat="1" applyFont="1" applyFill="1" applyBorder="1" applyAlignment="1">
      <alignment horizontal="center" vertical="center"/>
    </xf>
    <xf numFmtId="0" fontId="43" fillId="4" borderId="0" xfId="5" applyFont="1" applyFill="1" applyAlignment="1">
      <alignment vertical="center"/>
    </xf>
  </cellXfs>
  <cellStyles count="8">
    <cellStyle name="Normal" xfId="0" builtinId="0"/>
    <cellStyle name="Normal 2 2 2" xfId="2" xr:uid="{48D8C826-4DEA-40FF-A53B-85187675DB15}"/>
    <cellStyle name="Normal 2 2 3" xfId="3" xr:uid="{52990F65-7B0E-4EA7-8D7D-831850B9C184}"/>
    <cellStyle name="Normal 2 3" xfId="5" xr:uid="{74C0ECCB-B950-4B83-87B5-CA4A54F6EF58}"/>
    <cellStyle name="Porcentaje" xfId="1" builtinId="5"/>
    <cellStyle name="Porcentaje 10" xfId="7" xr:uid="{2C745308-7BBC-4DE5-935F-588C6D49BE8D}"/>
    <cellStyle name="Porcentaje 2 2" xfId="6" xr:uid="{7C42E2A2-6D43-4785-9B0E-674BBD50086F}"/>
    <cellStyle name="Porcentual 2" xfId="4" xr:uid="{B3F92584-E8BE-47A3-8B3E-63721AD398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N°2: Casos atendidos por grupos de edad </a:t>
            </a:r>
          </a:p>
          <a:p>
            <a:pPr>
              <a:defRPr sz="1100"/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33686158652818249"/>
          <c:y val="7.0139266022956337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358389208015484"/>
          <c:y val="0.25021884404933387"/>
          <c:w val="0.79994726347161804"/>
          <c:h val="0.691044338098709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CAI!$D$29:$I$29</c:f>
              <c:strCache>
                <c:ptCount val="6"/>
                <c:pt idx="0">
                  <c:v>0 a 17 
años</c:v>
                </c:pt>
                <c:pt idx="1">
                  <c:v>18 a 25 
años</c:v>
                </c:pt>
                <c:pt idx="2">
                  <c:v>26 a 35 
años</c:v>
                </c:pt>
                <c:pt idx="3">
                  <c:v>36 a 45 
años</c:v>
                </c:pt>
                <c:pt idx="4">
                  <c:v>46 a 59 
años</c:v>
                </c:pt>
                <c:pt idx="5">
                  <c:v>60 a más 
años</c:v>
                </c:pt>
              </c:strCache>
            </c:strRef>
          </c:cat>
          <c:val>
            <c:numRef>
              <c:f>CAI!$D$43:$I$43</c:f>
              <c:numCache>
                <c:formatCode>0.0%</c:formatCode>
                <c:ptCount val="6"/>
                <c:pt idx="0">
                  <c:v>0</c:v>
                </c:pt>
                <c:pt idx="1">
                  <c:v>0.10063361908311591</c:v>
                </c:pt>
                <c:pt idx="2">
                  <c:v>0.33469996272828922</c:v>
                </c:pt>
                <c:pt idx="3">
                  <c:v>0.3067461796496459</c:v>
                </c:pt>
                <c:pt idx="4">
                  <c:v>0.20946701453596719</c:v>
                </c:pt>
                <c:pt idx="5">
                  <c:v>4.8453224002981736E-2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C-4E50-9F1E-CC790E7536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423601904"/>
        <c:axId val="-423604080"/>
      </c:barChart>
      <c:catAx>
        <c:axId val="-423601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4080"/>
        <c:crosses val="autoZero"/>
        <c:auto val="1"/>
        <c:lblAlgn val="ctr"/>
        <c:lblOffset val="100"/>
        <c:noMultiLvlLbl val="0"/>
      </c:catAx>
      <c:valAx>
        <c:axId val="-423604080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-42360190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6350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Grafico N°3: Situación laboral del usuario</a:t>
            </a:r>
          </a:p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28005135003127501"/>
          <c:y val="1.951684339464576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3535078797174592"/>
          <c:y val="0.28556504557545903"/>
          <c:w val="0.29411209731780891"/>
          <c:h val="0.56575690974690684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dPt>
            <c:idx val="0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4D9-48EE-A084-E3D2CC9BC9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4D9-48EE-A084-E3D2CC9BC9C7}"/>
              </c:ext>
            </c:extLst>
          </c:dPt>
          <c:dLbls>
            <c:dLbl>
              <c:idx val="0"/>
              <c:layout>
                <c:manualLayout>
                  <c:x val="8.5254321608205022E-2"/>
                  <c:y val="6.1733138816257381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4D9-48EE-A084-E3D2CC9BC9C7}"/>
                </c:ext>
              </c:extLst>
            </c:dLbl>
            <c:dLbl>
              <c:idx val="1"/>
              <c:layout>
                <c:manualLayout>
                  <c:x val="-0.17607325561788437"/>
                  <c:y val="-5.661202502541797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4D9-48EE-A084-E3D2CC9BC9C7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CAI!$D$49:$E$49</c:f>
              <c:strCache>
                <c:ptCount val="2"/>
                <c:pt idx="0">
                  <c:v>No trabaja</c:v>
                </c:pt>
                <c:pt idx="1">
                  <c:v>Si trabaja</c:v>
                </c:pt>
              </c:strCache>
            </c:strRef>
          </c:cat>
          <c:val>
            <c:numRef>
              <c:f>CAI!$D$62:$E$62</c:f>
              <c:numCache>
                <c:formatCode>#,##0</c:formatCode>
                <c:ptCount val="2"/>
                <c:pt idx="0">
                  <c:v>144</c:v>
                </c:pt>
                <c:pt idx="1">
                  <c:v>2539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4D9-48EE-A084-E3D2CC9BC9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N°4: Casos atendidos según nivel de riesgo presuntivo para la integridad personal y para la vida de la persona afectada</a:t>
            </a:r>
          </a:p>
        </c:rich>
      </c:tx>
      <c:layout>
        <c:manualLayout>
          <c:xMode val="edge"/>
          <c:yMode val="edge"/>
          <c:x val="0.10966059032711988"/>
          <c:y val="3.44630368655252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79204876850872"/>
          <c:y val="0.20291826630651602"/>
          <c:w val="0.780868773151428"/>
          <c:h val="0.66872971872384968"/>
        </c:manualLayout>
      </c:layout>
      <c:barChart>
        <c:barDir val="col"/>
        <c:grouping val="clustered"/>
        <c:varyColors val="0"/>
        <c:ser>
          <c:idx val="1"/>
          <c:order val="0"/>
          <c:tx>
            <c:v>Riesgo</c:v>
          </c:tx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CAI!$D$68:$F$68</c:f>
              <c:strCache>
                <c:ptCount val="3"/>
                <c:pt idx="0">
                  <c:v>Leve</c:v>
                </c:pt>
                <c:pt idx="1">
                  <c:v>Moderado</c:v>
                </c:pt>
                <c:pt idx="2">
                  <c:v>Severo</c:v>
                </c:pt>
              </c:strCache>
            </c:strRef>
          </c:cat>
          <c:val>
            <c:numRef>
              <c:f>CAI!$D$81:$F$81</c:f>
              <c:numCache>
                <c:formatCode>#,##0</c:formatCode>
                <c:ptCount val="3"/>
                <c:pt idx="0">
                  <c:v>1001</c:v>
                </c:pt>
                <c:pt idx="1">
                  <c:v>1649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77-4772-B9C9-BE5C7CB97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-423601360"/>
        <c:axId val="-423597552"/>
      </c:barChart>
      <c:catAx>
        <c:axId val="-423601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597552"/>
        <c:crosses val="autoZero"/>
        <c:auto val="1"/>
        <c:lblAlgn val="ctr"/>
        <c:lblOffset val="100"/>
        <c:noMultiLvlLbl val="0"/>
      </c:catAx>
      <c:valAx>
        <c:axId val="-423597552"/>
        <c:scaling>
          <c:orientation val="minMax"/>
          <c:max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-423601360"/>
        <c:crosses val="autoZero"/>
        <c:crossBetween val="between"/>
      </c:valAx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100" b="1" i="0" u="none" strike="noStrike" kern="1200" cap="none" spc="2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s-PE" sz="1100" b="1"/>
              <a:t>Gráfico N°5: Vínculo de la persona afectada con el usuario</a:t>
            </a:r>
          </a:p>
          <a:p>
            <a:pPr>
              <a:defRPr sz="1100" b="1"/>
            </a:pPr>
            <a:r>
              <a:rPr lang="es-PE" sz="1100" b="0"/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100" b="1" i="0" u="none" strike="noStrike" kern="1200" cap="none" spc="2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9702044001256599"/>
          <c:y val="0.26805858937041371"/>
          <c:w val="0.37688809169124132"/>
          <c:h val="0.5235750643225062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CBDF-412F-A420-DD9A09115384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CBDF-412F-A420-DD9A09115384}"/>
              </c:ext>
            </c:extLst>
          </c:dPt>
          <c:dLbls>
            <c:dLbl>
              <c:idx val="0"/>
              <c:layout>
                <c:manualLayout>
                  <c:x val="0.14671814671814673"/>
                  <c:y val="4.64856457619225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BDF-412F-A420-DD9A09115384}"/>
                </c:ext>
              </c:extLst>
            </c:dLbl>
            <c:dLbl>
              <c:idx val="1"/>
              <c:layout>
                <c:manualLayout>
                  <c:x val="7.7220077220077222E-3"/>
                  <c:y val="-0.1180020238571880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BDF-412F-A420-DD9A09115384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CAI!$K$118:$K$119</c:f>
              <c:strCache>
                <c:ptCount val="2"/>
                <c:pt idx="0">
                  <c:v>Pareja afectada</c:v>
                </c:pt>
                <c:pt idx="1">
                  <c:v>Otra persona afectada (*)</c:v>
                </c:pt>
              </c:strCache>
            </c:strRef>
          </c:cat>
          <c:val>
            <c:numRef>
              <c:f>CAI!$L$118:$L$119</c:f>
              <c:numCache>
                <c:formatCode>0.0%</c:formatCode>
                <c:ptCount val="2"/>
                <c:pt idx="0">
                  <c:v>0.99329109206112565</c:v>
                </c:pt>
                <c:pt idx="1">
                  <c:v>6.7089079388743941E-3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DF-412F-A420-DD9A0911538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377809378058457"/>
          <c:y val="0.4466712451812162"/>
          <c:w val="0.37339148339978084"/>
          <c:h val="0.219049496443564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lang="en-US"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0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Gráfico N°1: Casos atendidos por CAI</a:t>
            </a:r>
          </a:p>
        </c:rich>
      </c:tx>
      <c:layout>
        <c:manualLayout>
          <c:xMode val="edge"/>
          <c:yMode val="edge"/>
          <c:x val="0.28362014402343644"/>
          <c:y val="1.9211300480244695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8CC-4026-B509-DD888E21E05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8CC-4026-B509-DD888E21E05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8CC-4026-B509-DD888E21E05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8CC-4026-B509-DD888E21E056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8CC-4026-B509-DD888E21E056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28CC-4026-B509-DD888E21E056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28CC-4026-B509-DD888E21E056}"/>
              </c:ext>
            </c:extLst>
          </c:dPt>
          <c:dLbls>
            <c:dLbl>
              <c:idx val="0"/>
              <c:layout>
                <c:manualLayout>
                  <c:x val="-2.777777777777803E-3"/>
                  <c:y val="4.2642396973105639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8CC-4026-B509-DD888E21E056}"/>
                </c:ext>
              </c:extLst>
            </c:dLbl>
            <c:dLbl>
              <c:idx val="1"/>
              <c:layout>
                <c:manualLayout>
                  <c:x val="-5.5555555555556572E-3"/>
                  <c:y val="1.2922248355319221E-2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8CC-4026-B509-DD888E21E056}"/>
                </c:ext>
              </c:extLst>
            </c:dLbl>
            <c:dLbl>
              <c:idx val="2"/>
              <c:layout>
                <c:manualLayout>
                  <c:x val="-2.4517057404855962E-3"/>
                  <c:y val="1.8064239687330774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8CC-4026-B509-DD888E21E056}"/>
                </c:ext>
              </c:extLst>
            </c:dLbl>
            <c:dLbl>
              <c:idx val="3"/>
              <c:layout>
                <c:manualLayout>
                  <c:x val="2.7771351248989189E-3"/>
                  <c:y val="4.0929609251465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8CC-4026-B509-DD888E21E056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8CC-4026-B509-DD888E21E056}"/>
                </c:ext>
              </c:extLst>
            </c:dLbl>
            <c:dLbl>
              <c:idx val="5"/>
              <c:layout>
                <c:manualLayout>
                  <c:x val="0"/>
                  <c:y val="9.183467809142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8CC-4026-B509-DD888E21E056}"/>
                </c:ext>
              </c:extLst>
            </c:dLbl>
            <c:dLbl>
              <c:idx val="6"/>
              <c:layout>
                <c:manualLayout>
                  <c:x val="-2.3608844207655458E-3"/>
                  <c:y val="-1.091528952256407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8CC-4026-B509-DD888E21E056}"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CAI!$D$11:$J$11</c:f>
              <c:strCache>
                <c:ptCount val="7"/>
                <c:pt idx="0">
                  <c:v>Arequipa</c:v>
                </c:pt>
                <c:pt idx="1">
                  <c:v>Breña</c:v>
                </c:pt>
                <c:pt idx="2">
                  <c:v>Carmen de 
la Legua Reynoso</c:v>
                </c:pt>
                <c:pt idx="3">
                  <c:v>Huamanga</c:v>
                </c:pt>
                <c:pt idx="4">
                  <c:v>Lima</c:v>
                </c:pt>
                <c:pt idx="5">
                  <c:v>Madre de Dios</c:v>
                </c:pt>
                <c:pt idx="6">
                  <c:v>Saylla</c:v>
                </c:pt>
              </c:strCache>
            </c:strRef>
          </c:cat>
          <c:val>
            <c:numRef>
              <c:f>CAI!$D$24:$J$24</c:f>
              <c:numCache>
                <c:formatCode>#\ ##0</c:formatCode>
                <c:ptCount val="7"/>
                <c:pt idx="0">
                  <c:v>187</c:v>
                </c:pt>
                <c:pt idx="1">
                  <c:v>506</c:v>
                </c:pt>
                <c:pt idx="2">
                  <c:v>395</c:v>
                </c:pt>
                <c:pt idx="3">
                  <c:v>438</c:v>
                </c:pt>
                <c:pt idx="4">
                  <c:v>757</c:v>
                </c:pt>
                <c:pt idx="5">
                  <c:v>145</c:v>
                </c:pt>
                <c:pt idx="6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8CC-4026-B509-DD888E21E0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-557310560"/>
        <c:axId val="-557310016"/>
      </c:barChart>
      <c:catAx>
        <c:axId val="-55731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85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557310016"/>
        <c:crosses val="autoZero"/>
        <c:auto val="1"/>
        <c:lblAlgn val="ctr"/>
        <c:lblOffset val="100"/>
        <c:noMultiLvlLbl val="0"/>
      </c:catAx>
      <c:valAx>
        <c:axId val="-557310016"/>
        <c:scaling>
          <c:orientation val="minMax"/>
        </c:scaling>
        <c:delete val="1"/>
        <c:axPos val="l"/>
        <c:majorGridlines>
          <c:spPr>
            <a:ln w="6350" cap="flat" cmpd="sng" algn="ctr">
              <a:noFill/>
              <a:prstDash val="dashDot"/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crossAx val="-557310560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N°6: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5.3642430342484129E-2"/>
                  <c:y val="-1.7543389498886203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CD-4553-A8EC-0C132B32D3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CAI!$G$171:$J$171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CAI!$G$203:$J$203</c:f>
              <c:numCache>
                <c:formatCode>#,##0</c:formatCode>
                <c:ptCount val="4"/>
                <c:pt idx="0">
                  <c:v>2095</c:v>
                </c:pt>
                <c:pt idx="1">
                  <c:v>14304</c:v>
                </c:pt>
                <c:pt idx="2">
                  <c:v>15784</c:v>
                </c:pt>
                <c:pt idx="3">
                  <c:v>55308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CD-4553-A8EC-0C132B32D34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N°7: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CAI!$G$211:$J$211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CAI!$G$248:$J$248</c:f>
              <c:numCache>
                <c:formatCode>#,##0</c:formatCode>
                <c:ptCount val="4"/>
                <c:pt idx="0">
                  <c:v>297</c:v>
                </c:pt>
                <c:pt idx="1">
                  <c:v>2650</c:v>
                </c:pt>
                <c:pt idx="2">
                  <c:v>2420</c:v>
                </c:pt>
                <c:pt idx="3">
                  <c:v>6241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57-4CAA-9029-FDF61900067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effectLst>
          <a:glow rad="25400">
            <a:schemeClr val="accent1">
              <a:alpha val="41000"/>
            </a:schemeClr>
          </a:glow>
        </a:effectLst>
        <a:scene3d>
          <a:camera prst="orthographicFront"/>
          <a:lightRig rig="threePt" dir="t"/>
        </a:scene3d>
        <a:sp3d>
          <a:bevelT w="6350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242509</xdr:colOff>
      <xdr:row>26</xdr:row>
      <xdr:rowOff>39025</xdr:rowOff>
    </xdr:from>
    <xdr:to>
      <xdr:col>17</xdr:col>
      <xdr:colOff>303989</xdr:colOff>
      <xdr:row>44</xdr:row>
      <xdr:rowOff>151993</xdr:rowOff>
    </xdr:to>
    <xdr:graphicFrame macro="">
      <xdr:nvGraphicFramePr>
        <xdr:cNvPr id="2" name="12 Gráfico">
          <a:extLst>
            <a:ext uri="{FF2B5EF4-FFF2-40B4-BE49-F238E27FC236}">
              <a16:creationId xmlns:a16="http://schemas.microsoft.com/office/drawing/2014/main" id="{6B91CBA0-F6DB-44A8-A2EF-CBBDFFE7E2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266463</xdr:colOff>
      <xdr:row>44</xdr:row>
      <xdr:rowOff>168226</xdr:rowOff>
    </xdr:from>
    <xdr:to>
      <xdr:col>11</xdr:col>
      <xdr:colOff>40532</xdr:colOff>
      <xdr:row>64</xdr:row>
      <xdr:rowOff>50664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D2ACA81-A012-466F-AF54-C0AEBC212F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19051</xdr:colOff>
      <xdr:row>64</xdr:row>
      <xdr:rowOff>29971</xdr:rowOff>
    </xdr:from>
    <xdr:to>
      <xdr:col>15</xdr:col>
      <xdr:colOff>800505</xdr:colOff>
      <xdr:row>84</xdr:row>
      <xdr:rowOff>30398</xdr:rowOff>
    </xdr:to>
    <xdr:graphicFrame macro="">
      <xdr:nvGraphicFramePr>
        <xdr:cNvPr id="4" name="14 Gráfico">
          <a:extLst>
            <a:ext uri="{FF2B5EF4-FFF2-40B4-BE49-F238E27FC236}">
              <a16:creationId xmlns:a16="http://schemas.microsoft.com/office/drawing/2014/main" id="{5816EA94-4C60-4CD5-A47E-A69A4A471E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241697</xdr:colOff>
      <xdr:row>114</xdr:row>
      <xdr:rowOff>47031</xdr:rowOff>
    </xdr:from>
    <xdr:to>
      <xdr:col>14</xdr:col>
      <xdr:colOff>765572</xdr:colOff>
      <xdr:row>128</xdr:row>
      <xdr:rowOff>188715</xdr:rowOff>
    </xdr:to>
    <xdr:graphicFrame macro="">
      <xdr:nvGraphicFramePr>
        <xdr:cNvPr id="5" name="6 Gráfico">
          <a:extLst>
            <a:ext uri="{FF2B5EF4-FFF2-40B4-BE49-F238E27FC236}">
              <a16:creationId xmlns:a16="http://schemas.microsoft.com/office/drawing/2014/main" id="{AC7B8608-0428-4043-98D1-5EFBEBC126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302921</xdr:colOff>
      <xdr:row>127</xdr:row>
      <xdr:rowOff>66174</xdr:rowOff>
    </xdr:from>
    <xdr:to>
      <xdr:col>14</xdr:col>
      <xdr:colOff>202909</xdr:colOff>
      <xdr:row>128</xdr:row>
      <xdr:rowOff>91240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C7369B43-ECE2-4297-A235-5DE01B352B58}"/>
            </a:ext>
          </a:extLst>
        </xdr:cNvPr>
        <xdr:cNvSpPr/>
      </xdr:nvSpPr>
      <xdr:spPr>
        <a:xfrm>
          <a:off x="9332621" y="28982169"/>
          <a:ext cx="3742373" cy="221281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>
              <a:solidFill>
                <a:sysClr val="windowText" lastClr="000000"/>
              </a:solidFill>
            </a:rPr>
            <a:t>(*) Personas que no tienen un vínculo de pareja con el usuario.</a:t>
          </a:r>
        </a:p>
      </xdr:txBody>
    </xdr:sp>
    <xdr:clientData/>
  </xdr:twoCellAnchor>
  <xdr:twoCellAnchor>
    <xdr:from>
      <xdr:col>10</xdr:col>
      <xdr:colOff>516174</xdr:colOff>
      <xdr:row>8</xdr:row>
      <xdr:rowOff>119063</xdr:rowOff>
    </xdr:from>
    <xdr:to>
      <xdr:col>17</xdr:col>
      <xdr:colOff>303989</xdr:colOff>
      <xdr:row>25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B60C747D-A4F0-4540-B7A4-217609419A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752475</xdr:colOff>
      <xdr:row>0</xdr:row>
      <xdr:rowOff>142875</xdr:rowOff>
    </xdr:from>
    <xdr:to>
      <xdr:col>13</xdr:col>
      <xdr:colOff>523875</xdr:colOff>
      <xdr:row>0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9D949A6-549D-46C8-AD01-48BFB0568444}"/>
            </a:ext>
          </a:extLst>
        </xdr:cNvPr>
        <xdr:cNvSpPr/>
      </xdr:nvSpPr>
      <xdr:spPr>
        <a:xfrm>
          <a:off x="4770120" y="140970"/>
          <a:ext cx="7572375" cy="5067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76812</xdr:colOff>
      <xdr:row>8</xdr:row>
      <xdr:rowOff>76638</xdr:rowOff>
    </xdr:from>
    <xdr:to>
      <xdr:col>10</xdr:col>
      <xdr:colOff>0</xdr:colOff>
      <xdr:row>9</xdr:row>
      <xdr:rowOff>107156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138EC37E-8240-4A9C-9CA2-18F0E8C35836}"/>
            </a:ext>
          </a:extLst>
        </xdr:cNvPr>
        <xdr:cNvSpPr/>
      </xdr:nvSpPr>
      <xdr:spPr>
        <a:xfrm>
          <a:off x="1410312" y="2876988"/>
          <a:ext cx="7619388" cy="3048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Casos atendidos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</a:p>
      </xdr:txBody>
    </xdr:sp>
    <xdr:clientData/>
  </xdr:twoCellAnchor>
  <xdr:twoCellAnchor>
    <xdr:from>
      <xdr:col>1</xdr:col>
      <xdr:colOff>0</xdr:colOff>
      <xdr:row>8</xdr:row>
      <xdr:rowOff>76639</xdr:rowOff>
    </xdr:from>
    <xdr:to>
      <xdr:col>2</xdr:col>
      <xdr:colOff>187014</xdr:colOff>
      <xdr:row>9</xdr:row>
      <xdr:rowOff>64392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276401EC-452F-485F-A910-303F912A89B0}"/>
            </a:ext>
          </a:extLst>
        </xdr:cNvPr>
        <xdr:cNvSpPr/>
      </xdr:nvSpPr>
      <xdr:spPr>
        <a:xfrm>
          <a:off x="133350" y="2876989"/>
          <a:ext cx="1387164" cy="2601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2</xdr:col>
      <xdr:colOff>75278</xdr:colOff>
      <xdr:row>26</xdr:row>
      <xdr:rowOff>37178</xdr:rowOff>
    </xdr:from>
    <xdr:to>
      <xdr:col>8</xdr:col>
      <xdr:colOff>714375</xdr:colOff>
      <xdr:row>27</xdr:row>
      <xdr:rowOff>87472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F3C1B57A-B2E3-4063-A391-9A09FD390144}"/>
            </a:ext>
          </a:extLst>
        </xdr:cNvPr>
        <xdr:cNvSpPr/>
      </xdr:nvSpPr>
      <xdr:spPr>
        <a:xfrm>
          <a:off x="1408778" y="6657053"/>
          <a:ext cx="6133117" cy="2522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705</xdr:colOff>
      <xdr:row>26</xdr:row>
      <xdr:rowOff>37178</xdr:rowOff>
    </xdr:from>
    <xdr:to>
      <xdr:col>2</xdr:col>
      <xdr:colOff>185478</xdr:colOff>
      <xdr:row>27</xdr:row>
      <xdr:rowOff>87472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B8A14471-4F8F-4AB1-99D6-7147BA098161}"/>
            </a:ext>
          </a:extLst>
        </xdr:cNvPr>
        <xdr:cNvSpPr/>
      </xdr:nvSpPr>
      <xdr:spPr>
        <a:xfrm>
          <a:off x="134055" y="6657053"/>
          <a:ext cx="1383018" cy="2522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2</xdr:col>
      <xdr:colOff>27455</xdr:colOff>
      <xdr:row>46</xdr:row>
      <xdr:rowOff>34331</xdr:rowOff>
    </xdr:from>
    <xdr:to>
      <xdr:col>5</xdr:col>
      <xdr:colOff>28575</xdr:colOff>
      <xdr:row>47</xdr:row>
      <xdr:rowOff>32845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39FD9FF3-DF35-4803-8CC8-BF9D3685C3F2}"/>
            </a:ext>
          </a:extLst>
        </xdr:cNvPr>
        <xdr:cNvSpPr/>
      </xdr:nvSpPr>
      <xdr:spPr>
        <a:xfrm>
          <a:off x="1359050" y="10397531"/>
          <a:ext cx="2687170" cy="5109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ituación laboral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44667</xdr:colOff>
      <xdr:row>46</xdr:row>
      <xdr:rowOff>26230</xdr:rowOff>
    </xdr:from>
    <xdr:to>
      <xdr:col>2</xdr:col>
      <xdr:colOff>117381</xdr:colOff>
      <xdr:row>46</xdr:row>
      <xdr:rowOff>278231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35B913CD-0A4F-4526-A3C9-042F9563DD3A}"/>
            </a:ext>
          </a:extLst>
        </xdr:cNvPr>
        <xdr:cNvSpPr/>
      </xdr:nvSpPr>
      <xdr:spPr>
        <a:xfrm>
          <a:off x="46572" y="10385620"/>
          <a:ext cx="1404309" cy="2596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2</xdr:col>
      <xdr:colOff>69441</xdr:colOff>
      <xdr:row>64</xdr:row>
      <xdr:rowOff>31954</xdr:rowOff>
    </xdr:from>
    <xdr:to>
      <xdr:col>5</xdr:col>
      <xdr:colOff>878451</xdr:colOff>
      <xdr:row>66</xdr:row>
      <xdr:rowOff>48597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D9DC45A-BDC9-4E6B-A4DC-D124B138A14C}"/>
            </a:ext>
          </a:extLst>
        </xdr:cNvPr>
        <xdr:cNvSpPr/>
      </xdr:nvSpPr>
      <xdr:spPr>
        <a:xfrm>
          <a:off x="1401036" y="14184199"/>
          <a:ext cx="3496965" cy="46812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 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iesgo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presuntivo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84189</xdr:colOff>
      <xdr:row>64</xdr:row>
      <xdr:rowOff>22431</xdr:rowOff>
    </xdr:from>
    <xdr:to>
      <xdr:col>2</xdr:col>
      <xdr:colOff>156903</xdr:colOff>
      <xdr:row>65</xdr:row>
      <xdr:rowOff>106343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AB5CB53C-3F00-492F-B356-C80942E393F4}"/>
            </a:ext>
          </a:extLst>
        </xdr:cNvPr>
        <xdr:cNvSpPr/>
      </xdr:nvSpPr>
      <xdr:spPr>
        <a:xfrm>
          <a:off x="86094" y="14172771"/>
          <a:ext cx="1406214" cy="2572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38523</xdr:colOff>
      <xdr:row>114</xdr:row>
      <xdr:rowOff>120431</xdr:rowOff>
    </xdr:from>
    <xdr:to>
      <xdr:col>9</xdr:col>
      <xdr:colOff>10950</xdr:colOff>
      <xdr:row>115</xdr:row>
      <xdr:rowOff>213038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C4B2C203-AAFC-4C6A-8035-8DEFEC1AB2C2}"/>
            </a:ext>
          </a:extLst>
        </xdr:cNvPr>
        <xdr:cNvSpPr/>
      </xdr:nvSpPr>
      <xdr:spPr>
        <a:xfrm>
          <a:off x="1372023" y="25811261"/>
          <a:ext cx="6327507" cy="2583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Pareja afectada u otra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vinculo con el usuario</a:t>
          </a:r>
        </a:p>
      </xdr:txBody>
    </xdr:sp>
    <xdr:clientData/>
  </xdr:twoCellAnchor>
  <xdr:twoCellAnchor>
    <xdr:from>
      <xdr:col>0</xdr:col>
      <xdr:colOff>107249</xdr:colOff>
      <xdr:row>114</xdr:row>
      <xdr:rowOff>122963</xdr:rowOff>
    </xdr:from>
    <xdr:to>
      <xdr:col>2</xdr:col>
      <xdr:colOff>96631</xdr:colOff>
      <xdr:row>115</xdr:row>
      <xdr:rowOff>179456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1EDEF6A4-F8C3-4AAB-90DF-4D9FE517262A}"/>
            </a:ext>
          </a:extLst>
        </xdr:cNvPr>
        <xdr:cNvSpPr/>
      </xdr:nvSpPr>
      <xdr:spPr>
        <a:xfrm>
          <a:off x="105344" y="25813793"/>
          <a:ext cx="1320977" cy="2241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48027</xdr:colOff>
      <xdr:row>132</xdr:row>
      <xdr:rowOff>86841</xdr:rowOff>
    </xdr:from>
    <xdr:to>
      <xdr:col>8</xdr:col>
      <xdr:colOff>11905</xdr:colOff>
      <xdr:row>134</xdr:row>
      <xdr:rowOff>60158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E2240C78-A57C-4C77-9F36-2ACF96B56061}"/>
            </a:ext>
          </a:extLst>
        </xdr:cNvPr>
        <xdr:cNvSpPr/>
      </xdr:nvSpPr>
      <xdr:spPr>
        <a:xfrm>
          <a:off x="1383432" y="29940096"/>
          <a:ext cx="5461708" cy="472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Consumo de alcohol, fuma drogas y adicciones no convencionales en los usuarios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xdr:txBody>
    </xdr:sp>
    <xdr:clientData/>
  </xdr:twoCellAnchor>
  <xdr:twoCellAnchor>
    <xdr:from>
      <xdr:col>0</xdr:col>
      <xdr:colOff>106246</xdr:colOff>
      <xdr:row>132</xdr:row>
      <xdr:rowOff>76814</xdr:rowOff>
    </xdr:from>
    <xdr:to>
      <xdr:col>2</xdr:col>
      <xdr:colOff>182971</xdr:colOff>
      <xdr:row>133</xdr:row>
      <xdr:rowOff>19439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90D9C1FC-6A9F-4D55-92AE-2B1F3B4995B2}"/>
            </a:ext>
          </a:extLst>
        </xdr:cNvPr>
        <xdr:cNvSpPr/>
      </xdr:nvSpPr>
      <xdr:spPr>
        <a:xfrm>
          <a:off x="104341" y="29928164"/>
          <a:ext cx="1410225" cy="2531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2</xdr:col>
      <xdr:colOff>47382</xdr:colOff>
      <xdr:row>147</xdr:row>
      <xdr:rowOff>85687</xdr:rowOff>
    </xdr:from>
    <xdr:to>
      <xdr:col>7</xdr:col>
      <xdr:colOff>11906</xdr:colOff>
      <xdr:row>148</xdr:row>
      <xdr:rowOff>190500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0CC62A18-E7C1-4434-9AD5-BA4FD3E5E128}"/>
            </a:ext>
          </a:extLst>
        </xdr:cNvPr>
        <xdr:cNvSpPr/>
      </xdr:nvSpPr>
      <xdr:spPr>
        <a:xfrm>
          <a:off x="1382787" y="33282217"/>
          <a:ext cx="4605104" cy="236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 personalizadas por servicio según mes</a:t>
          </a:r>
        </a:p>
      </xdr:txBody>
    </xdr:sp>
    <xdr:clientData/>
  </xdr:twoCellAnchor>
  <xdr:twoCellAnchor>
    <xdr:from>
      <xdr:col>0</xdr:col>
      <xdr:colOff>106246</xdr:colOff>
      <xdr:row>147</xdr:row>
      <xdr:rowOff>85686</xdr:rowOff>
    </xdr:from>
    <xdr:to>
      <xdr:col>2</xdr:col>
      <xdr:colOff>182971</xdr:colOff>
      <xdr:row>149</xdr:row>
      <xdr:rowOff>1510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82932F81-B4A9-42CE-ABC2-9BF611584036}"/>
            </a:ext>
          </a:extLst>
        </xdr:cNvPr>
        <xdr:cNvSpPr/>
      </xdr:nvSpPr>
      <xdr:spPr>
        <a:xfrm>
          <a:off x="104341" y="33282216"/>
          <a:ext cx="1410225" cy="247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10</xdr:col>
      <xdr:colOff>47268</xdr:colOff>
      <xdr:row>147</xdr:row>
      <xdr:rowOff>85687</xdr:rowOff>
    </xdr:from>
    <xdr:to>
      <xdr:col>17</xdr:col>
      <xdr:colOff>821531</xdr:colOff>
      <xdr:row>148</xdr:row>
      <xdr:rowOff>190500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0C3823FD-00E2-4343-A4E3-8154AC42210A}"/>
            </a:ext>
          </a:extLst>
        </xdr:cNvPr>
        <xdr:cNvSpPr/>
      </xdr:nvSpPr>
      <xdr:spPr>
        <a:xfrm>
          <a:off x="9078873" y="33282217"/>
          <a:ext cx="7455098" cy="236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personalizadas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706695</xdr:colOff>
      <xdr:row>147</xdr:row>
      <xdr:rowOff>85686</xdr:rowOff>
    </xdr:from>
    <xdr:to>
      <xdr:col>10</xdr:col>
      <xdr:colOff>156290</xdr:colOff>
      <xdr:row>149</xdr:row>
      <xdr:rowOff>1510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A89C34B7-BA74-4194-9F6B-86DCEE7C1AC7}"/>
            </a:ext>
          </a:extLst>
        </xdr:cNvPr>
        <xdr:cNvSpPr/>
      </xdr:nvSpPr>
      <xdr:spPr>
        <a:xfrm>
          <a:off x="7532310" y="33282216"/>
          <a:ext cx="1655585" cy="247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2</xdr:col>
      <xdr:colOff>426604</xdr:colOff>
      <xdr:row>6</xdr:row>
      <xdr:rowOff>95250</xdr:rowOff>
    </xdr:from>
    <xdr:to>
      <xdr:col>17</xdr:col>
      <xdr:colOff>814456</xdr:colOff>
      <xdr:row>7</xdr:row>
      <xdr:rowOff>179457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6DE23F1B-E751-4DEC-86C1-4A108CE767D8}"/>
            </a:ext>
          </a:extLst>
        </xdr:cNvPr>
        <xdr:cNvSpPr/>
      </xdr:nvSpPr>
      <xdr:spPr>
        <a:xfrm>
          <a:off x="1762009" y="2453640"/>
          <a:ext cx="14772507" cy="31471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EN LOS CAI SEGÚN MES </a:t>
          </a:r>
        </a:p>
      </xdr:txBody>
    </xdr:sp>
    <xdr:clientData/>
  </xdr:twoCellAnchor>
  <xdr:twoCellAnchor>
    <xdr:from>
      <xdr:col>1</xdr:col>
      <xdr:colOff>0</xdr:colOff>
      <xdr:row>6</xdr:row>
      <xdr:rowOff>95250</xdr:rowOff>
    </xdr:from>
    <xdr:to>
      <xdr:col>2</xdr:col>
      <xdr:colOff>498641</xdr:colOff>
      <xdr:row>7</xdr:row>
      <xdr:rowOff>180565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0F894A72-31FD-43E6-BB96-3A0AA845B041}"/>
            </a:ext>
          </a:extLst>
        </xdr:cNvPr>
        <xdr:cNvSpPr/>
      </xdr:nvSpPr>
      <xdr:spPr>
        <a:xfrm>
          <a:off x="133350" y="2453640"/>
          <a:ext cx="1698791" cy="3158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0</xdr:colOff>
      <xdr:row>144</xdr:row>
      <xdr:rowOff>120316</xdr:rowOff>
    </xdr:from>
    <xdr:to>
      <xdr:col>2</xdr:col>
      <xdr:colOff>498641</xdr:colOff>
      <xdr:row>145</xdr:row>
      <xdr:rowOff>220322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582AD871-3B5E-4DE4-9B08-A95EB20E341B}"/>
            </a:ext>
          </a:extLst>
        </xdr:cNvPr>
        <xdr:cNvSpPr/>
      </xdr:nvSpPr>
      <xdr:spPr>
        <a:xfrm>
          <a:off x="133350" y="32897746"/>
          <a:ext cx="1698791" cy="27717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461207</xdr:colOff>
      <xdr:row>144</xdr:row>
      <xdr:rowOff>120316</xdr:rowOff>
    </xdr:from>
    <xdr:to>
      <xdr:col>17</xdr:col>
      <xdr:colOff>828261</xdr:colOff>
      <xdr:row>146</xdr:row>
      <xdr:rowOff>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D10138FB-0003-49F5-B448-3E783F521279}"/>
            </a:ext>
          </a:extLst>
        </xdr:cNvPr>
        <xdr:cNvSpPr/>
      </xdr:nvSpPr>
      <xdr:spPr>
        <a:xfrm>
          <a:off x="1796612" y="32897746"/>
          <a:ext cx="14745994" cy="27782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1</xdr:col>
      <xdr:colOff>0</xdr:colOff>
      <xdr:row>111</xdr:row>
      <xdr:rowOff>150017</xdr:rowOff>
    </xdr:from>
    <xdr:to>
      <xdr:col>2</xdr:col>
      <xdr:colOff>504985</xdr:colOff>
      <xdr:row>113</xdr:row>
      <xdr:rowOff>100624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C8DCB5CE-0DCF-47C3-92C8-AEFA9CC9B391}"/>
            </a:ext>
          </a:extLst>
        </xdr:cNvPr>
        <xdr:cNvSpPr/>
      </xdr:nvSpPr>
      <xdr:spPr>
        <a:xfrm>
          <a:off x="133350" y="25257917"/>
          <a:ext cx="1707040" cy="35637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487608</xdr:colOff>
      <xdr:row>111</xdr:row>
      <xdr:rowOff>150018</xdr:rowOff>
    </xdr:from>
    <xdr:to>
      <xdr:col>17</xdr:col>
      <xdr:colOff>828261</xdr:colOff>
      <xdr:row>113</xdr:row>
      <xdr:rowOff>100264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272019A9-79A6-4850-AA06-F54D793272FB}"/>
            </a:ext>
          </a:extLst>
        </xdr:cNvPr>
        <xdr:cNvSpPr/>
      </xdr:nvSpPr>
      <xdr:spPr>
        <a:xfrm>
          <a:off x="1819203" y="25257918"/>
          <a:ext cx="14723403" cy="35601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DEL CASO</a:t>
          </a:r>
        </a:p>
      </xdr:txBody>
    </xdr:sp>
    <xdr:clientData/>
  </xdr:twoCellAnchor>
  <xdr:twoCellAnchor>
    <xdr:from>
      <xdr:col>2</xdr:col>
      <xdr:colOff>44047</xdr:colOff>
      <xdr:row>255</xdr:row>
      <xdr:rowOff>65461</xdr:rowOff>
    </xdr:from>
    <xdr:to>
      <xdr:col>6</xdr:col>
      <xdr:colOff>2004</xdr:colOff>
      <xdr:row>257</xdr:row>
      <xdr:rowOff>304799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662F5EE6-790E-43C6-A4C3-D6BEDBD2F40E}"/>
            </a:ext>
          </a:extLst>
        </xdr:cNvPr>
        <xdr:cNvSpPr/>
      </xdr:nvSpPr>
      <xdr:spPr>
        <a:xfrm>
          <a:off x="1379452" y="54918031"/>
          <a:ext cx="3661277" cy="5841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por los CAI en el año 2025 en relación al año 2024 para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el mismo periodo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86372</xdr:colOff>
      <xdr:row>255</xdr:row>
      <xdr:rowOff>67193</xdr:rowOff>
    </xdr:from>
    <xdr:to>
      <xdr:col>2</xdr:col>
      <xdr:colOff>159086</xdr:colOff>
      <xdr:row>256</xdr:row>
      <xdr:rowOff>118392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84F9860D-A35F-4194-B16B-DB8660261D41}"/>
            </a:ext>
          </a:extLst>
        </xdr:cNvPr>
        <xdr:cNvSpPr/>
      </xdr:nvSpPr>
      <xdr:spPr>
        <a:xfrm>
          <a:off x="88277" y="54919763"/>
          <a:ext cx="1406214" cy="226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>
    <xdr:from>
      <xdr:col>6</xdr:col>
      <xdr:colOff>501834</xdr:colOff>
      <xdr:row>263</xdr:row>
      <xdr:rowOff>61970</xdr:rowOff>
    </xdr:from>
    <xdr:to>
      <xdr:col>8</xdr:col>
      <xdr:colOff>380998</xdr:colOff>
      <xdr:row>265</xdr:row>
      <xdr:rowOff>30079</xdr:rowOff>
    </xdr:to>
    <xdr:sp macro="" textlink="">
      <xdr:nvSpPr>
        <xdr:cNvPr id="33" name="Flecha a la derecha con bandas 9">
          <a:extLst>
            <a:ext uri="{FF2B5EF4-FFF2-40B4-BE49-F238E27FC236}">
              <a16:creationId xmlns:a16="http://schemas.microsoft.com/office/drawing/2014/main" id="{676A437F-3671-4EF4-A9BD-D78D3566692B}"/>
            </a:ext>
          </a:extLst>
        </xdr:cNvPr>
        <xdr:cNvSpPr/>
      </xdr:nvSpPr>
      <xdr:spPr bwMode="auto">
        <a:xfrm>
          <a:off x="5542464" y="56789060"/>
          <a:ext cx="1667959" cy="40816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155402</xdr:colOff>
      <xdr:row>261</xdr:row>
      <xdr:rowOff>214607</xdr:rowOff>
    </xdr:from>
    <xdr:to>
      <xdr:col>14</xdr:col>
      <xdr:colOff>190502</xdr:colOff>
      <xdr:row>266</xdr:row>
      <xdr:rowOff>30079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AC7AA7F0-0A5D-426A-B5EC-B62674521EDB}"/>
            </a:ext>
          </a:extLst>
        </xdr:cNvPr>
        <xdr:cNvSpPr txBox="1"/>
      </xdr:nvSpPr>
      <xdr:spPr>
        <a:xfrm>
          <a:off x="7842077" y="56503547"/>
          <a:ext cx="5216700" cy="91275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 los casos atendidos en</a:t>
          </a:r>
          <a:r>
            <a:rPr lang="es-PE" sz="1100" b="0" i="1" baseline="0"/>
            <a:t> </a:t>
          </a:r>
          <a:r>
            <a:rPr lang="es-PE" sz="1100" b="0" i="1"/>
            <a:t>los CAI, se observa un</a:t>
          </a:r>
          <a:r>
            <a:rPr lang="es-PE" sz="1100" b="0" i="1" baseline="0"/>
            <a:t> incremento</a:t>
          </a:r>
          <a:r>
            <a:rPr lang="es-PE" sz="1100" b="0" i="1"/>
            <a:t> de 15,3</a:t>
          </a:r>
          <a:r>
            <a:rPr lang="es-PE" sz="1100" b="0" i="1" baseline="0"/>
            <a:t> </a:t>
          </a:r>
          <a:r>
            <a:rPr lang="es-PE" sz="1100" b="0" i="1"/>
            <a:t>puntos porcentuales en el periodo de enero</a:t>
          </a:r>
          <a:r>
            <a:rPr lang="es-PE" sz="1100" b="0" i="1" baseline="0"/>
            <a:t> a setiembre</a:t>
          </a:r>
          <a:r>
            <a:rPr lang="es-PE" sz="1100" b="0" i="1"/>
            <a:t> 2025, frente a lo registrado en el mismo periodo del año anterior.</a:t>
          </a:r>
        </a:p>
      </xdr:txBody>
    </xdr:sp>
    <xdr:clientData/>
  </xdr:twoCellAnchor>
  <xdr:twoCellAnchor>
    <xdr:from>
      <xdr:col>1</xdr:col>
      <xdr:colOff>0</xdr:colOff>
      <xdr:row>252</xdr:row>
      <xdr:rowOff>0</xdr:rowOff>
    </xdr:from>
    <xdr:to>
      <xdr:col>2</xdr:col>
      <xdr:colOff>501398</xdr:colOff>
      <xdr:row>253</xdr:row>
      <xdr:rowOff>163958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967EB9C3-FBB9-4039-9861-1926DBD09B2B}"/>
            </a:ext>
          </a:extLst>
        </xdr:cNvPr>
        <xdr:cNvSpPr/>
      </xdr:nvSpPr>
      <xdr:spPr>
        <a:xfrm>
          <a:off x="133350" y="54340125"/>
          <a:ext cx="1703453" cy="33921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478514</xdr:colOff>
      <xdr:row>252</xdr:row>
      <xdr:rowOff>0</xdr:rowOff>
    </xdr:from>
    <xdr:to>
      <xdr:col>17</xdr:col>
      <xdr:colOff>828261</xdr:colOff>
      <xdr:row>254</xdr:row>
      <xdr:rowOff>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2AC3D149-83D2-4CF0-A0D1-58CA46913617}"/>
            </a:ext>
          </a:extLst>
        </xdr:cNvPr>
        <xdr:cNvSpPr/>
      </xdr:nvSpPr>
      <xdr:spPr>
        <a:xfrm>
          <a:off x="1808204" y="54340125"/>
          <a:ext cx="14734402" cy="3429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oneCellAnchor>
    <xdr:from>
      <xdr:col>1</xdr:col>
      <xdr:colOff>1945</xdr:colOff>
      <xdr:row>82</xdr:row>
      <xdr:rowOff>56129</xdr:rowOff>
    </xdr:from>
    <xdr:ext cx="4300727" cy="777308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2BC4C86F-9DF7-4934-84E9-0E1F4473346E}"/>
            </a:ext>
          </a:extLst>
        </xdr:cNvPr>
        <xdr:cNvSpPr txBox="1"/>
      </xdr:nvSpPr>
      <xdr:spPr>
        <a:xfrm>
          <a:off x="135295" y="17909789"/>
          <a:ext cx="4300727" cy="777308"/>
        </a:xfrm>
        <a:prstGeom prst="rect">
          <a:avLst/>
        </a:prstGeom>
        <a:noFill/>
        <a:ln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PE" sz="1100" b="1"/>
            <a:t>Riesgo</a:t>
          </a:r>
          <a:r>
            <a:rPr lang="es-PE" sz="1100" b="1" baseline="0"/>
            <a:t> Presuntivo: </a:t>
          </a:r>
          <a:r>
            <a:rPr lang="es-PE" sz="1100" baseline="0"/>
            <a:t>está referida a la identificación de la relación actual del usuario con la persona afectada, el tiempo de unión y separación, historia de relaciones anteriores, composición familiar, situación laboral actual, otros antecedentes a especificar.</a:t>
          </a:r>
          <a:endParaRPr lang="es-PE" sz="1100"/>
        </a:p>
      </xdr:txBody>
    </xdr:sp>
    <xdr:clientData/>
  </xdr:oneCellAnchor>
  <xdr:twoCellAnchor>
    <xdr:from>
      <xdr:col>1</xdr:col>
      <xdr:colOff>4816</xdr:colOff>
      <xdr:row>3</xdr:row>
      <xdr:rowOff>38099</xdr:rowOff>
    </xdr:from>
    <xdr:to>
      <xdr:col>17</xdr:col>
      <xdr:colOff>798871</xdr:colOff>
      <xdr:row>6</xdr:row>
      <xdr:rowOff>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146AF594-E433-47E3-AC4C-C01130B43221}"/>
            </a:ext>
          </a:extLst>
        </xdr:cNvPr>
        <xdr:cNvSpPr txBox="1"/>
      </xdr:nvSpPr>
      <xdr:spPr>
        <a:xfrm>
          <a:off x="140071" y="1685924"/>
          <a:ext cx="16375050" cy="67627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Centro de Atención Institucional (CAI), son centros públicos especializados interdisciplinarios y gratuitos, que brindan atención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integral para contribuir al cese de la conducta violenta del hombre sentenciado por violencia contra la pareja o en proceso de sanción, a través de la reeducación de sus creencias, percepciones, ideas y pensamientos sobre la mujer, teniendo como finalidad la protección de la víctima.</a:t>
          </a:r>
        </a:p>
      </xdr:txBody>
    </xdr:sp>
    <xdr:clientData/>
  </xdr:twoCellAnchor>
  <xdr:twoCellAnchor>
    <xdr:from>
      <xdr:col>1</xdr:col>
      <xdr:colOff>0</xdr:colOff>
      <xdr:row>274</xdr:row>
      <xdr:rowOff>0</xdr:rowOff>
    </xdr:from>
    <xdr:to>
      <xdr:col>2</xdr:col>
      <xdr:colOff>501398</xdr:colOff>
      <xdr:row>275</xdr:row>
      <xdr:rowOff>163958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8F9DB82B-374D-448B-9B8B-72D39BA38E64}"/>
            </a:ext>
          </a:extLst>
        </xdr:cNvPr>
        <xdr:cNvSpPr/>
      </xdr:nvSpPr>
      <xdr:spPr>
        <a:xfrm>
          <a:off x="133350" y="58454925"/>
          <a:ext cx="1703453" cy="35826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478514</xdr:colOff>
      <xdr:row>274</xdr:row>
      <xdr:rowOff>0</xdr:rowOff>
    </xdr:from>
    <xdr:to>
      <xdr:col>17</xdr:col>
      <xdr:colOff>828261</xdr:colOff>
      <xdr:row>275</xdr:row>
      <xdr:rowOff>165652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49BB31F4-7D2C-469C-82E6-0C4998A74DC7}"/>
            </a:ext>
          </a:extLst>
        </xdr:cNvPr>
        <xdr:cNvSpPr/>
      </xdr:nvSpPr>
      <xdr:spPr>
        <a:xfrm>
          <a:off x="1808204" y="58454925"/>
          <a:ext cx="14734402" cy="35996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REGIÓN 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29741</xdr:colOff>
      <xdr:row>277</xdr:row>
      <xdr:rowOff>1</xdr:rowOff>
    </xdr:from>
    <xdr:to>
      <xdr:col>8</xdr:col>
      <xdr:colOff>0</xdr:colOff>
      <xdr:row>278</xdr:row>
      <xdr:rowOff>153276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D1BD75EA-0393-42C2-8330-2063D4086056}"/>
            </a:ext>
          </a:extLst>
        </xdr:cNvPr>
        <xdr:cNvSpPr/>
      </xdr:nvSpPr>
      <xdr:spPr>
        <a:xfrm>
          <a:off x="1361336" y="59026426"/>
          <a:ext cx="5468089" cy="3437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región, 2021 - 2025*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277</xdr:row>
      <xdr:rowOff>0</xdr:rowOff>
    </xdr:from>
    <xdr:to>
      <xdr:col>2</xdr:col>
      <xdr:colOff>139242</xdr:colOff>
      <xdr:row>278</xdr:row>
      <xdr:rowOff>75107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4464203E-0032-4681-A6FC-E43A5126A7FC}"/>
            </a:ext>
          </a:extLst>
        </xdr:cNvPr>
        <xdr:cNvSpPr/>
      </xdr:nvSpPr>
      <xdr:spPr>
        <a:xfrm>
          <a:off x="133350" y="59026425"/>
          <a:ext cx="1335582" cy="2656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10</xdr:col>
      <xdr:colOff>273358</xdr:colOff>
      <xdr:row>170</xdr:row>
      <xdr:rowOff>11713</xdr:rowOff>
    </xdr:from>
    <xdr:to>
      <xdr:col>15</xdr:col>
      <xdr:colOff>297657</xdr:colOff>
      <xdr:row>200</xdr:row>
      <xdr:rowOff>47626</xdr:rowOff>
    </xdr:to>
    <xdr:graphicFrame macro="">
      <xdr:nvGraphicFramePr>
        <xdr:cNvPr id="43" name="16 Gráfico">
          <a:extLst>
            <a:ext uri="{FF2B5EF4-FFF2-40B4-BE49-F238E27FC236}">
              <a16:creationId xmlns:a16="http://schemas.microsoft.com/office/drawing/2014/main" id="{0F8FAB16-3ADA-4004-A550-7C5467AA35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92175</xdr:colOff>
      <xdr:row>167</xdr:row>
      <xdr:rowOff>70831</xdr:rowOff>
    </xdr:from>
    <xdr:to>
      <xdr:col>10</xdr:col>
      <xdr:colOff>587</xdr:colOff>
      <xdr:row>169</xdr:row>
      <xdr:rowOff>9067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F1829B80-AA9A-4B05-A5D4-CF793B1BCE49}"/>
            </a:ext>
          </a:extLst>
        </xdr:cNvPr>
        <xdr:cNvSpPr/>
      </xdr:nvSpPr>
      <xdr:spPr>
        <a:xfrm>
          <a:off x="1429485" y="37349776"/>
          <a:ext cx="7600802" cy="2468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</xdr:txBody>
    </xdr:sp>
    <xdr:clientData/>
  </xdr:twoCellAnchor>
  <xdr:twoCellAnchor>
    <xdr:from>
      <xdr:col>1</xdr:col>
      <xdr:colOff>10027</xdr:colOff>
      <xdr:row>167</xdr:row>
      <xdr:rowOff>70831</xdr:rowOff>
    </xdr:from>
    <xdr:to>
      <xdr:col>2</xdr:col>
      <xdr:colOff>197041</xdr:colOff>
      <xdr:row>169</xdr:row>
      <xdr:rowOff>9067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52EF371F-5215-48AE-ADA0-617671DAB438}"/>
            </a:ext>
          </a:extLst>
        </xdr:cNvPr>
        <xdr:cNvSpPr/>
      </xdr:nvSpPr>
      <xdr:spPr>
        <a:xfrm>
          <a:off x="145282" y="37349776"/>
          <a:ext cx="1387164" cy="2468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88</xdr:row>
      <xdr:rowOff>28373</xdr:rowOff>
    </xdr:from>
    <xdr:to>
      <xdr:col>11</xdr:col>
      <xdr:colOff>791514</xdr:colOff>
      <xdr:row>89</xdr:row>
      <xdr:rowOff>107324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C80DE291-8AE6-4B4F-9ED4-F5D440D7A2CD}"/>
            </a:ext>
          </a:extLst>
        </xdr:cNvPr>
        <xdr:cNvSpPr/>
      </xdr:nvSpPr>
      <xdr:spPr>
        <a:xfrm>
          <a:off x="1019719" y="19028843"/>
          <a:ext cx="9561590" cy="36470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88</xdr:row>
      <xdr:rowOff>28372</xdr:rowOff>
    </xdr:from>
    <xdr:to>
      <xdr:col>1</xdr:col>
      <xdr:colOff>992899</xdr:colOff>
      <xdr:row>88</xdr:row>
      <xdr:rowOff>326571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83A42DB6-9BB4-46B1-A28E-B5BFE1681A15}"/>
            </a:ext>
          </a:extLst>
        </xdr:cNvPr>
        <xdr:cNvSpPr/>
      </xdr:nvSpPr>
      <xdr:spPr>
        <a:xfrm>
          <a:off x="149826" y="19028842"/>
          <a:ext cx="976423" cy="2581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</xdr:colOff>
      <xdr:row>96</xdr:row>
      <xdr:rowOff>35720</xdr:rowOff>
    </xdr:from>
    <xdr:to>
      <xdr:col>12</xdr:col>
      <xdr:colOff>28575</xdr:colOff>
      <xdr:row>98</xdr:row>
      <xdr:rowOff>104775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C21EE16A-2D52-44E8-8ADB-CE64AA07C27B}"/>
            </a:ext>
          </a:extLst>
        </xdr:cNvPr>
        <xdr:cNvSpPr txBox="1"/>
      </xdr:nvSpPr>
      <xdr:spPr>
        <a:xfrm>
          <a:off x="133351" y="21619370"/>
          <a:ext cx="10637519" cy="4291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923610</xdr:colOff>
      <xdr:row>100</xdr:row>
      <xdr:rowOff>28371</xdr:rowOff>
    </xdr:from>
    <xdr:to>
      <xdr:col>17</xdr:col>
      <xdr:colOff>534968</xdr:colOff>
      <xdr:row>101</xdr:row>
      <xdr:rowOff>91335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0AD5DDE4-958C-46E0-8C1E-4DDD362E088F}"/>
            </a:ext>
          </a:extLst>
        </xdr:cNvPr>
        <xdr:cNvSpPr/>
      </xdr:nvSpPr>
      <xdr:spPr>
        <a:xfrm>
          <a:off x="1058865" y="22353066"/>
          <a:ext cx="15192353" cy="3353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100</xdr:row>
      <xdr:rowOff>28372</xdr:rowOff>
    </xdr:from>
    <xdr:to>
      <xdr:col>2</xdr:col>
      <xdr:colOff>0</xdr:colOff>
      <xdr:row>101</xdr:row>
      <xdr:rowOff>13049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6D0B4C92-2F7C-40D2-B2C3-7EC5B7F9F4A2}"/>
            </a:ext>
          </a:extLst>
        </xdr:cNvPr>
        <xdr:cNvSpPr/>
      </xdr:nvSpPr>
      <xdr:spPr>
        <a:xfrm>
          <a:off x="149826" y="22353067"/>
          <a:ext cx="1183674" cy="2570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0</xdr:colOff>
      <xdr:row>108</xdr:row>
      <xdr:rowOff>35720</xdr:rowOff>
    </xdr:from>
    <xdr:to>
      <xdr:col>17</xdr:col>
      <xdr:colOff>828260</xdr:colOff>
      <xdr:row>110</xdr:row>
      <xdr:rowOff>170960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263323AE-A577-4B5A-BE1A-B932E1C07935}"/>
            </a:ext>
          </a:extLst>
        </xdr:cNvPr>
        <xdr:cNvSpPr txBox="1"/>
      </xdr:nvSpPr>
      <xdr:spPr>
        <a:xfrm>
          <a:off x="133350" y="24600695"/>
          <a:ext cx="16409255" cy="501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 editAs="oneCell">
    <xdr:from>
      <xdr:col>0</xdr:col>
      <xdr:colOff>120318</xdr:colOff>
      <xdr:row>0</xdr:row>
      <xdr:rowOff>90238</xdr:rowOff>
    </xdr:from>
    <xdr:to>
      <xdr:col>4</xdr:col>
      <xdr:colOff>742450</xdr:colOff>
      <xdr:row>0</xdr:row>
      <xdr:rowOff>666608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63771D3-AC48-470F-BA6F-DF60E73D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23" y="94048"/>
          <a:ext cx="3847297" cy="572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92175</xdr:colOff>
      <xdr:row>207</xdr:row>
      <xdr:rowOff>70831</xdr:rowOff>
    </xdr:from>
    <xdr:to>
      <xdr:col>10</xdr:col>
      <xdr:colOff>587</xdr:colOff>
      <xdr:row>209</xdr:row>
      <xdr:rowOff>9067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D5CC544A-89A7-47FF-A2D4-778B994904F6}"/>
            </a:ext>
          </a:extLst>
        </xdr:cNvPr>
        <xdr:cNvSpPr/>
      </xdr:nvSpPr>
      <xdr:spPr>
        <a:xfrm>
          <a:off x="1429485" y="46331851"/>
          <a:ext cx="7600802" cy="2468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2/</a:t>
          </a:r>
        </a:p>
      </xdr:txBody>
    </xdr:sp>
    <xdr:clientData/>
  </xdr:twoCellAnchor>
  <xdr:twoCellAnchor>
    <xdr:from>
      <xdr:col>1</xdr:col>
      <xdr:colOff>10027</xdr:colOff>
      <xdr:row>207</xdr:row>
      <xdr:rowOff>70831</xdr:rowOff>
    </xdr:from>
    <xdr:to>
      <xdr:col>2</xdr:col>
      <xdr:colOff>197041</xdr:colOff>
      <xdr:row>209</xdr:row>
      <xdr:rowOff>9067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D0E6D05E-3CC2-40A4-9CDA-6EFBB0A1DCD1}"/>
            </a:ext>
          </a:extLst>
        </xdr:cNvPr>
        <xdr:cNvSpPr/>
      </xdr:nvSpPr>
      <xdr:spPr>
        <a:xfrm>
          <a:off x="145282" y="46331851"/>
          <a:ext cx="1387164" cy="2468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285749</xdr:colOff>
      <xdr:row>209</xdr:row>
      <xdr:rowOff>47624</xdr:rowOff>
    </xdr:from>
    <xdr:to>
      <xdr:col>15</xdr:col>
      <xdr:colOff>310048</xdr:colOff>
      <xdr:row>247</xdr:row>
      <xdr:rowOff>154974</xdr:rowOff>
    </xdr:to>
    <xdr:graphicFrame macro="">
      <xdr:nvGraphicFramePr>
        <xdr:cNvPr id="55" name="16 Gráfico">
          <a:extLst>
            <a:ext uri="{FF2B5EF4-FFF2-40B4-BE49-F238E27FC236}">
              <a16:creationId xmlns:a16="http://schemas.microsoft.com/office/drawing/2014/main" id="{93BFF371-F318-46E5-BE4B-FDF6F8D6C9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1">
          <cell r="D11" t="str">
            <v>Arequipa</v>
          </cell>
          <cell r="E11" t="str">
            <v>Breña</v>
          </cell>
          <cell r="F11" t="str">
            <v>Carmen de 
la Legua Reynoso</v>
          </cell>
          <cell r="G11" t="str">
            <v>Huamanga</v>
          </cell>
          <cell r="H11" t="str">
            <v>Lima</v>
          </cell>
          <cell r="I11" t="str">
            <v>Madre de Dios</v>
          </cell>
          <cell r="J11" t="str">
            <v>Saylla</v>
          </cell>
        </row>
        <row r="24">
          <cell r="D24">
            <v>187</v>
          </cell>
          <cell r="E24">
            <v>506</v>
          </cell>
          <cell r="F24">
            <v>395</v>
          </cell>
          <cell r="G24">
            <v>438</v>
          </cell>
          <cell r="H24">
            <v>757</v>
          </cell>
          <cell r="I24">
            <v>145</v>
          </cell>
          <cell r="J24">
            <v>255</v>
          </cell>
        </row>
        <row r="29">
          <cell r="D29" t="str">
            <v>0 a 17 
años</v>
          </cell>
          <cell r="E29" t="str">
            <v>18 a 25 
años</v>
          </cell>
          <cell r="F29" t="str">
            <v>26 a 35 
años</v>
          </cell>
          <cell r="G29" t="str">
            <v>36 a 45 
años</v>
          </cell>
          <cell r="H29" t="str">
            <v>46 a 59 
años</v>
          </cell>
          <cell r="I29" t="str">
            <v>60 a más 
años</v>
          </cell>
        </row>
        <row r="43">
          <cell r="D43">
            <v>0</v>
          </cell>
          <cell r="E43">
            <v>0.10063361908311591</v>
          </cell>
          <cell r="F43">
            <v>0.33469996272828922</v>
          </cell>
          <cell r="G43">
            <v>0.3067461796496459</v>
          </cell>
          <cell r="H43">
            <v>0.20946701453596719</v>
          </cell>
          <cell r="I43">
            <v>4.8453224002981736E-2</v>
          </cell>
        </row>
        <row r="49">
          <cell r="D49" t="str">
            <v>No trabaja</v>
          </cell>
          <cell r="E49" t="str">
            <v>Si trabaja</v>
          </cell>
        </row>
        <row r="62">
          <cell r="D62">
            <v>144</v>
          </cell>
          <cell r="E62">
            <v>2539</v>
          </cell>
        </row>
        <row r="68">
          <cell r="D68" t="str">
            <v>Leve</v>
          </cell>
          <cell r="E68" t="str">
            <v>Moderado</v>
          </cell>
          <cell r="F68" t="str">
            <v>Severo</v>
          </cell>
        </row>
        <row r="81">
          <cell r="D81">
            <v>1001</v>
          </cell>
          <cell r="E81">
            <v>1649</v>
          </cell>
          <cell r="F81">
            <v>33</v>
          </cell>
        </row>
        <row r="118">
          <cell r="K118" t="str">
            <v>Pareja afectada</v>
          </cell>
          <cell r="L118">
            <v>0.99329109206112565</v>
          </cell>
        </row>
        <row r="119">
          <cell r="K119" t="str">
            <v>Otra persona afectada (*)</v>
          </cell>
          <cell r="L119">
            <v>6.7089079388743941E-3</v>
          </cell>
        </row>
        <row r="171">
          <cell r="G171" t="str">
            <v>Admisión</v>
          </cell>
          <cell r="H171" t="str">
            <v>Psicología</v>
          </cell>
          <cell r="I171" t="str">
            <v>Social</v>
          </cell>
          <cell r="J171" t="str">
            <v>Reeducación</v>
          </cell>
        </row>
        <row r="203">
          <cell r="G203">
            <v>2095</v>
          </cell>
          <cell r="H203">
            <v>14304</v>
          </cell>
          <cell r="I203">
            <v>15784</v>
          </cell>
          <cell r="J203">
            <v>55308</v>
          </cell>
        </row>
        <row r="211">
          <cell r="G211" t="str">
            <v>Admisión</v>
          </cell>
          <cell r="H211" t="str">
            <v>Psicología</v>
          </cell>
          <cell r="I211" t="str">
            <v>Social</v>
          </cell>
          <cell r="J211" t="str">
            <v>Reeducación</v>
          </cell>
        </row>
        <row r="248">
          <cell r="G248">
            <v>297</v>
          </cell>
          <cell r="H248">
            <v>2650</v>
          </cell>
          <cell r="I248">
            <v>2420</v>
          </cell>
          <cell r="J248">
            <v>6241</v>
          </cell>
        </row>
      </sheetData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189EB-AF0F-42DB-A1B1-A2EF51EA2F8F}">
  <sheetPr>
    <tabColor theme="1" tint="0.14999847407452621"/>
  </sheetPr>
  <dimension ref="A1:R291"/>
  <sheetViews>
    <sheetView showGridLines="0" tabSelected="1" view="pageBreakPreview" zoomScale="82" zoomScaleNormal="80" zoomScaleSheetLayoutView="82" workbookViewId="0">
      <selection activeCell="R34" sqref="R34"/>
    </sheetView>
  </sheetViews>
  <sheetFormatPr baseColWidth="10" defaultColWidth="7" defaultRowHeight="15" customHeight="1" x14ac:dyDescent="0.3"/>
  <cols>
    <col min="1" max="1" width="2" style="1" customWidth="1"/>
    <col min="2" max="2" width="17.5546875" style="1" customWidth="1"/>
    <col min="3" max="3" width="13.44140625" style="1" customWidth="1"/>
    <col min="4" max="4" width="14" style="1" customWidth="1"/>
    <col min="5" max="5" width="11.6640625" style="1" customWidth="1"/>
    <col min="6" max="6" width="14.88671875" style="1" customWidth="1"/>
    <col min="7" max="7" width="13.6640625" style="1" customWidth="1"/>
    <col min="8" max="9" width="12.44140625" style="1" customWidth="1"/>
    <col min="10" max="10" width="19.5546875" style="1" customWidth="1"/>
    <col min="11" max="11" width="11.109375" style="1" customWidth="1"/>
    <col min="12" max="12" width="13.88671875" style="1" customWidth="1"/>
    <col min="13" max="13" width="15.6640625" style="1" customWidth="1"/>
    <col min="14" max="14" width="15.33203125" style="1" customWidth="1"/>
    <col min="15" max="15" width="15" style="1" customWidth="1"/>
    <col min="16" max="16" width="13.44140625" style="1" customWidth="1"/>
    <col min="17" max="17" width="13" style="1" customWidth="1"/>
    <col min="18" max="18" width="14.44140625" style="1" customWidth="1"/>
    <col min="19" max="16384" width="7" style="1"/>
  </cols>
  <sheetData>
    <row r="1" spans="1:18" ht="54.75" customHeight="1" x14ac:dyDescent="0.3"/>
    <row r="2" spans="1:18" ht="53.25" customHeight="1" x14ac:dyDescent="0.45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2.5" customHeight="1" x14ac:dyDescent="0.3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8.75" customHeight="1" x14ac:dyDescent="0.3">
      <c r="A4" s="4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18.75" customHeight="1" x14ac:dyDescent="0.3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8" ht="18.75" customHeight="1" x14ac:dyDescent="0.3">
      <c r="A6" s="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8" s="4" customFormat="1" ht="18" x14ac:dyDescent="0.35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8" ht="16.5" customHeight="1" x14ac:dyDescent="0.3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8" ht="21.6" customHeight="1" x14ac:dyDescent="0.3">
      <c r="B9" s="10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8" s="4" customFormat="1" ht="13.5" customHeight="1" x14ac:dyDescent="0.3"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8" ht="45.6" customHeight="1" x14ac:dyDescent="0.35">
      <c r="B11" s="14" t="s">
        <v>2</v>
      </c>
      <c r="C11" s="15" t="s">
        <v>3</v>
      </c>
      <c r="D11" s="16" t="s">
        <v>4</v>
      </c>
      <c r="E11" s="16" t="s">
        <v>5</v>
      </c>
      <c r="F11" s="17" t="s">
        <v>6</v>
      </c>
      <c r="G11" s="16" t="s">
        <v>7</v>
      </c>
      <c r="H11" s="16" t="s">
        <v>8</v>
      </c>
      <c r="I11" s="17" t="s">
        <v>9</v>
      </c>
      <c r="J11" s="16" t="s">
        <v>10</v>
      </c>
      <c r="K11" s="9"/>
      <c r="L11" s="9"/>
      <c r="M11" s="9"/>
      <c r="N11" s="9"/>
      <c r="O11" s="9"/>
      <c r="P11" s="9"/>
    </row>
    <row r="12" spans="1:18" ht="18.600000000000001" customHeight="1" x14ac:dyDescent="0.35">
      <c r="B12" s="18" t="s">
        <v>11</v>
      </c>
      <c r="C12" s="19">
        <f>+SUM(D12:J12)</f>
        <v>314</v>
      </c>
      <c r="D12" s="20">
        <v>15</v>
      </c>
      <c r="E12" s="20">
        <v>66</v>
      </c>
      <c r="F12" s="20">
        <v>47</v>
      </c>
      <c r="G12" s="20">
        <v>49</v>
      </c>
      <c r="H12" s="20">
        <v>95</v>
      </c>
      <c r="I12" s="21">
        <v>16</v>
      </c>
      <c r="J12" s="20">
        <v>26</v>
      </c>
      <c r="K12" s="9"/>
      <c r="L12" s="9"/>
      <c r="M12" s="9"/>
      <c r="N12" s="9"/>
      <c r="O12" s="9"/>
      <c r="P12" s="9"/>
    </row>
    <row r="13" spans="1:18" ht="18.600000000000001" customHeight="1" x14ac:dyDescent="0.35">
      <c r="B13" s="22" t="s">
        <v>12</v>
      </c>
      <c r="C13" s="19">
        <f t="shared" ref="C13:C23" si="0">+SUM(D13:J13)</f>
        <v>247</v>
      </c>
      <c r="D13" s="21">
        <v>4</v>
      </c>
      <c r="E13" s="21">
        <v>63</v>
      </c>
      <c r="F13" s="21">
        <v>34</v>
      </c>
      <c r="G13" s="21">
        <v>48</v>
      </c>
      <c r="H13" s="21">
        <v>58</v>
      </c>
      <c r="I13" s="21">
        <v>15</v>
      </c>
      <c r="J13" s="21">
        <v>25</v>
      </c>
      <c r="K13" s="9"/>
      <c r="L13" s="9"/>
      <c r="M13" s="9"/>
      <c r="N13" s="9"/>
      <c r="O13" s="9"/>
      <c r="P13" s="9"/>
    </row>
    <row r="14" spans="1:18" ht="18.600000000000001" customHeight="1" x14ac:dyDescent="0.35">
      <c r="B14" s="22" t="s">
        <v>13</v>
      </c>
      <c r="C14" s="19">
        <f t="shared" si="0"/>
        <v>286</v>
      </c>
      <c r="D14" s="21">
        <v>7</v>
      </c>
      <c r="E14" s="21">
        <v>65</v>
      </c>
      <c r="F14" s="21">
        <v>48</v>
      </c>
      <c r="G14" s="21">
        <v>43</v>
      </c>
      <c r="H14" s="21">
        <v>83</v>
      </c>
      <c r="I14" s="21">
        <v>15</v>
      </c>
      <c r="J14" s="21">
        <v>25</v>
      </c>
      <c r="K14" s="9"/>
      <c r="L14" s="9"/>
      <c r="M14" s="9"/>
      <c r="N14" s="9"/>
      <c r="O14" s="9"/>
      <c r="P14" s="9"/>
    </row>
    <row r="15" spans="1:18" ht="18.600000000000001" customHeight="1" x14ac:dyDescent="0.35">
      <c r="B15" s="22" t="s">
        <v>14</v>
      </c>
      <c r="C15" s="19">
        <f t="shared" si="0"/>
        <v>286</v>
      </c>
      <c r="D15" s="21">
        <v>15</v>
      </c>
      <c r="E15" s="21">
        <v>61</v>
      </c>
      <c r="F15" s="21">
        <v>42</v>
      </c>
      <c r="G15" s="21">
        <v>48</v>
      </c>
      <c r="H15" s="21">
        <v>79</v>
      </c>
      <c r="I15" s="21">
        <v>17</v>
      </c>
      <c r="J15" s="21">
        <v>24</v>
      </c>
      <c r="K15" s="9"/>
      <c r="L15" s="9"/>
      <c r="M15" s="9"/>
      <c r="N15" s="9"/>
      <c r="O15" s="9"/>
      <c r="P15" s="9"/>
    </row>
    <row r="16" spans="1:18" ht="18.600000000000001" customHeight="1" x14ac:dyDescent="0.35">
      <c r="B16" s="22" t="s">
        <v>15</v>
      </c>
      <c r="C16" s="19">
        <f t="shared" si="0"/>
        <v>297</v>
      </c>
      <c r="D16" s="21">
        <v>15</v>
      </c>
      <c r="E16" s="21">
        <v>60</v>
      </c>
      <c r="F16" s="21">
        <v>46</v>
      </c>
      <c r="G16" s="21">
        <v>48</v>
      </c>
      <c r="H16" s="21">
        <v>85</v>
      </c>
      <c r="I16" s="21">
        <v>16</v>
      </c>
      <c r="J16" s="21">
        <v>27</v>
      </c>
      <c r="K16" s="9"/>
      <c r="L16" s="9"/>
      <c r="M16" s="9"/>
      <c r="N16" s="9"/>
      <c r="O16" s="9"/>
      <c r="P16" s="9"/>
    </row>
    <row r="17" spans="2:16" ht="18.600000000000001" customHeight="1" x14ac:dyDescent="0.35">
      <c r="B17" s="22" t="s">
        <v>16</v>
      </c>
      <c r="C17" s="19">
        <f t="shared" si="0"/>
        <v>287</v>
      </c>
      <c r="D17" s="21">
        <v>8</v>
      </c>
      <c r="E17" s="21">
        <v>32</v>
      </c>
      <c r="F17" s="21">
        <v>49</v>
      </c>
      <c r="G17" s="21">
        <v>51</v>
      </c>
      <c r="H17" s="21">
        <v>100</v>
      </c>
      <c r="I17" s="21">
        <v>19</v>
      </c>
      <c r="J17" s="21">
        <v>28</v>
      </c>
      <c r="K17" s="9"/>
      <c r="L17" s="9"/>
      <c r="M17" s="9"/>
      <c r="N17" s="9"/>
      <c r="O17" s="9"/>
      <c r="P17" s="9"/>
    </row>
    <row r="18" spans="2:16" ht="18.600000000000001" customHeight="1" x14ac:dyDescent="0.35">
      <c r="B18" s="22" t="s">
        <v>17</v>
      </c>
      <c r="C18" s="19">
        <f t="shared" si="0"/>
        <v>279</v>
      </c>
      <c r="D18" s="21">
        <v>22</v>
      </c>
      <c r="E18" s="21">
        <v>51</v>
      </c>
      <c r="F18" s="21">
        <v>34</v>
      </c>
      <c r="G18" s="21">
        <v>50</v>
      </c>
      <c r="H18" s="21">
        <v>79</v>
      </c>
      <c r="I18" s="21">
        <v>13</v>
      </c>
      <c r="J18" s="21">
        <v>30</v>
      </c>
      <c r="K18" s="9"/>
      <c r="L18" s="9"/>
      <c r="M18" s="9"/>
      <c r="N18" s="9"/>
      <c r="O18" s="9"/>
      <c r="P18" s="9"/>
    </row>
    <row r="19" spans="2:16" ht="18.600000000000001" customHeight="1" x14ac:dyDescent="0.35">
      <c r="B19" s="22" t="s">
        <v>18</v>
      </c>
      <c r="C19" s="19">
        <f t="shared" si="0"/>
        <v>346</v>
      </c>
      <c r="D19" s="21">
        <v>44</v>
      </c>
      <c r="E19" s="21">
        <v>54</v>
      </c>
      <c r="F19" s="21">
        <v>52</v>
      </c>
      <c r="G19" s="21">
        <v>50</v>
      </c>
      <c r="H19" s="21">
        <v>96</v>
      </c>
      <c r="I19" s="21">
        <v>20</v>
      </c>
      <c r="J19" s="21">
        <v>30</v>
      </c>
      <c r="K19" s="9"/>
      <c r="L19" s="9"/>
      <c r="M19" s="9"/>
      <c r="N19" s="9"/>
      <c r="O19" s="9"/>
      <c r="P19" s="9"/>
    </row>
    <row r="20" spans="2:16" ht="18.600000000000001" customHeight="1" thickBot="1" x14ac:dyDescent="0.4">
      <c r="B20" s="22" t="s">
        <v>19</v>
      </c>
      <c r="C20" s="19">
        <f t="shared" si="0"/>
        <v>341</v>
      </c>
      <c r="D20" s="21">
        <v>57</v>
      </c>
      <c r="E20" s="21">
        <v>54</v>
      </c>
      <c r="F20" s="21">
        <v>43</v>
      </c>
      <c r="G20" s="21">
        <v>51</v>
      </c>
      <c r="H20" s="21">
        <v>82</v>
      </c>
      <c r="I20" s="21">
        <v>14</v>
      </c>
      <c r="J20" s="21">
        <v>40</v>
      </c>
      <c r="K20" s="9"/>
      <c r="L20" s="9"/>
      <c r="M20" s="9"/>
      <c r="N20" s="9"/>
      <c r="O20" s="9"/>
      <c r="P20" s="9"/>
    </row>
    <row r="21" spans="2:16" ht="18.600000000000001" hidden="1" customHeight="1" x14ac:dyDescent="0.35">
      <c r="B21" s="22" t="s">
        <v>20</v>
      </c>
      <c r="C21" s="19">
        <f t="shared" si="0"/>
        <v>0</v>
      </c>
      <c r="D21" s="21"/>
      <c r="E21" s="21"/>
      <c r="F21" s="21"/>
      <c r="G21" s="21"/>
      <c r="H21" s="21"/>
      <c r="I21" s="21"/>
      <c r="J21" s="21"/>
      <c r="K21" s="9"/>
      <c r="L21" s="9"/>
      <c r="M21" s="9"/>
      <c r="N21" s="9"/>
      <c r="O21" s="9"/>
      <c r="P21" s="9"/>
    </row>
    <row r="22" spans="2:16" ht="18.600000000000001" hidden="1" customHeight="1" x14ac:dyDescent="0.35">
      <c r="B22" s="22" t="s">
        <v>21</v>
      </c>
      <c r="C22" s="19">
        <f t="shared" si="0"/>
        <v>0</v>
      </c>
      <c r="D22" s="21"/>
      <c r="E22" s="21"/>
      <c r="F22" s="21"/>
      <c r="G22" s="21"/>
      <c r="H22" s="21"/>
      <c r="I22" s="21"/>
      <c r="J22" s="21"/>
      <c r="K22" s="9"/>
      <c r="L22" s="9"/>
      <c r="M22" s="9"/>
      <c r="N22" s="9"/>
      <c r="O22" s="9"/>
      <c r="P22" s="9"/>
    </row>
    <row r="23" spans="2:16" ht="18.600000000000001" hidden="1" customHeight="1" thickBot="1" x14ac:dyDescent="0.4">
      <c r="B23" s="23" t="s">
        <v>22</v>
      </c>
      <c r="C23" s="24">
        <f t="shared" si="0"/>
        <v>0</v>
      </c>
      <c r="D23" s="25"/>
      <c r="E23" s="25"/>
      <c r="F23" s="25"/>
      <c r="G23" s="25"/>
      <c r="H23" s="25"/>
      <c r="I23" s="25"/>
      <c r="J23" s="25"/>
      <c r="K23" s="9"/>
      <c r="L23" s="9"/>
      <c r="M23" s="9"/>
      <c r="N23" s="9"/>
      <c r="O23" s="9"/>
      <c r="P23" s="9"/>
    </row>
    <row r="24" spans="2:16" ht="18.600000000000001" customHeight="1" x14ac:dyDescent="0.35">
      <c r="B24" s="26" t="s">
        <v>3</v>
      </c>
      <c r="C24" s="27">
        <f t="shared" ref="C24:I24" si="1">SUM(C12:C23)</f>
        <v>2683</v>
      </c>
      <c r="D24" s="28">
        <f t="shared" si="1"/>
        <v>187</v>
      </c>
      <c r="E24" s="28">
        <f t="shared" si="1"/>
        <v>506</v>
      </c>
      <c r="F24" s="28">
        <f t="shared" si="1"/>
        <v>395</v>
      </c>
      <c r="G24" s="28">
        <f t="shared" si="1"/>
        <v>438</v>
      </c>
      <c r="H24" s="28">
        <f t="shared" si="1"/>
        <v>757</v>
      </c>
      <c r="I24" s="28">
        <f t="shared" si="1"/>
        <v>145</v>
      </c>
      <c r="J24" s="28">
        <f>SUM(J12:J23)</f>
        <v>255</v>
      </c>
      <c r="K24" s="9"/>
      <c r="L24" s="9"/>
      <c r="M24" s="9"/>
      <c r="N24" s="9"/>
      <c r="O24" s="9"/>
      <c r="P24" s="9"/>
    </row>
    <row r="25" spans="2:16" ht="18.600000000000001" customHeight="1" thickBot="1" x14ac:dyDescent="0.4">
      <c r="B25" s="29" t="s">
        <v>23</v>
      </c>
      <c r="C25" s="30">
        <f>SUM(D25:J25)</f>
        <v>1</v>
      </c>
      <c r="D25" s="30">
        <f>+D24/$C$24</f>
        <v>6.9698099142750658E-2</v>
      </c>
      <c r="E25" s="30">
        <f t="shared" ref="E25:J25" si="2">+E24/$C$24</f>
        <v>0.18859485650391353</v>
      </c>
      <c r="F25" s="30">
        <f t="shared" si="2"/>
        <v>0.14722325754752144</v>
      </c>
      <c r="G25" s="30">
        <f t="shared" si="2"/>
        <v>0.16325009317927694</v>
      </c>
      <c r="H25" s="30">
        <f t="shared" si="2"/>
        <v>0.28214685054043981</v>
      </c>
      <c r="I25" s="30">
        <f t="shared" si="2"/>
        <v>5.4043980618710401E-2</v>
      </c>
      <c r="J25" s="30">
        <f t="shared" si="2"/>
        <v>9.504286246738726E-2</v>
      </c>
      <c r="K25" s="9"/>
      <c r="L25" s="9"/>
      <c r="M25" s="9"/>
      <c r="N25" s="9"/>
      <c r="O25" s="9"/>
      <c r="P25" s="9"/>
    </row>
    <row r="26" spans="2:16" ht="13.5" customHeight="1" x14ac:dyDescent="0.3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2:16" ht="15.75" customHeight="1" x14ac:dyDescent="0.3">
      <c r="B27" s="10"/>
      <c r="C27" s="10"/>
      <c r="D27" s="10"/>
      <c r="E27" s="10"/>
      <c r="F27" s="10"/>
      <c r="G27" s="10"/>
      <c r="H27" s="10"/>
      <c r="I27" s="10"/>
      <c r="J27" s="11"/>
      <c r="K27" s="11"/>
      <c r="L27" s="11"/>
      <c r="M27" s="11"/>
      <c r="N27" s="11"/>
      <c r="O27" s="11"/>
      <c r="P27" s="11"/>
    </row>
    <row r="28" spans="2:16" ht="14.25" customHeight="1" x14ac:dyDescent="0.3">
      <c r="B28" s="31"/>
      <c r="C28" s="32"/>
      <c r="D28" s="32"/>
      <c r="E28" s="33"/>
      <c r="F28" s="33"/>
      <c r="G28" s="33"/>
      <c r="H28" s="33"/>
      <c r="I28"/>
      <c r="J28" s="33"/>
      <c r="K28" s="33"/>
      <c r="L28" s="33"/>
      <c r="M28" s="33"/>
      <c r="N28" s="33"/>
      <c r="O28" s="33"/>
      <c r="P28" s="33"/>
    </row>
    <row r="29" spans="2:16" ht="33" customHeight="1" x14ac:dyDescent="0.3">
      <c r="B29" s="34" t="s">
        <v>24</v>
      </c>
      <c r="C29" s="35" t="s">
        <v>3</v>
      </c>
      <c r="D29" s="36" t="s">
        <v>25</v>
      </c>
      <c r="E29" s="36" t="s">
        <v>26</v>
      </c>
      <c r="F29" s="36" t="s">
        <v>27</v>
      </c>
      <c r="G29" s="36" t="s">
        <v>28</v>
      </c>
      <c r="H29" s="36" t="s">
        <v>29</v>
      </c>
      <c r="I29" s="36" t="s">
        <v>30</v>
      </c>
      <c r="J29" s="33"/>
      <c r="K29" s="33"/>
      <c r="L29" s="33"/>
      <c r="M29" s="33"/>
      <c r="N29" s="33"/>
      <c r="O29" s="37"/>
    </row>
    <row r="30" spans="2:16" ht="16.95" customHeight="1" x14ac:dyDescent="0.3">
      <c r="B30" s="18" t="s">
        <v>11</v>
      </c>
      <c r="C30" s="38">
        <f t="shared" ref="C30:C43" si="3">SUM(D30:I30)</f>
        <v>314</v>
      </c>
      <c r="D30" s="20">
        <v>0</v>
      </c>
      <c r="E30" s="20">
        <v>33</v>
      </c>
      <c r="F30" s="20">
        <v>91</v>
      </c>
      <c r="G30" s="20">
        <v>114</v>
      </c>
      <c r="H30" s="20">
        <v>67</v>
      </c>
      <c r="I30" s="20">
        <v>9</v>
      </c>
      <c r="J30" s="33"/>
      <c r="K30" s="33"/>
      <c r="L30" s="33"/>
      <c r="M30" s="33"/>
      <c r="N30" s="33"/>
      <c r="O30" s="37"/>
    </row>
    <row r="31" spans="2:16" ht="16.95" customHeight="1" x14ac:dyDescent="0.3">
      <c r="B31" s="22" t="s">
        <v>12</v>
      </c>
      <c r="C31" s="38">
        <f t="shared" si="3"/>
        <v>247</v>
      </c>
      <c r="D31" s="21">
        <v>0</v>
      </c>
      <c r="E31" s="21">
        <v>28</v>
      </c>
      <c r="F31" s="21">
        <v>72</v>
      </c>
      <c r="G31" s="21">
        <v>65</v>
      </c>
      <c r="H31" s="21">
        <v>65</v>
      </c>
      <c r="I31" s="21">
        <v>17</v>
      </c>
      <c r="J31" s="33"/>
      <c r="K31" s="33"/>
      <c r="L31" s="33"/>
      <c r="M31" s="33"/>
      <c r="N31" s="33"/>
      <c r="O31" s="37"/>
    </row>
    <row r="32" spans="2:16" ht="16.95" customHeight="1" x14ac:dyDescent="0.3">
      <c r="B32" s="22" t="s">
        <v>13</v>
      </c>
      <c r="C32" s="38">
        <f t="shared" si="3"/>
        <v>286</v>
      </c>
      <c r="D32" s="21">
        <v>0</v>
      </c>
      <c r="E32" s="21">
        <v>31</v>
      </c>
      <c r="F32" s="21">
        <v>103</v>
      </c>
      <c r="G32" s="21">
        <v>76</v>
      </c>
      <c r="H32" s="21">
        <v>65</v>
      </c>
      <c r="I32" s="21">
        <v>11</v>
      </c>
      <c r="J32" s="33"/>
      <c r="K32" s="33"/>
      <c r="L32" s="33"/>
      <c r="M32" s="33"/>
      <c r="N32" s="33"/>
      <c r="O32" s="37"/>
    </row>
    <row r="33" spans="2:16" ht="16.95" customHeight="1" x14ac:dyDescent="0.3">
      <c r="B33" s="22" t="s">
        <v>14</v>
      </c>
      <c r="C33" s="38">
        <f t="shared" si="3"/>
        <v>286</v>
      </c>
      <c r="D33" s="21">
        <v>0</v>
      </c>
      <c r="E33" s="21">
        <v>31</v>
      </c>
      <c r="F33" s="21">
        <v>95</v>
      </c>
      <c r="G33" s="21">
        <v>94</v>
      </c>
      <c r="H33" s="21">
        <v>52</v>
      </c>
      <c r="I33" s="21">
        <v>14</v>
      </c>
      <c r="J33" s="33"/>
      <c r="K33" s="33"/>
      <c r="L33" s="33"/>
      <c r="M33" s="33"/>
      <c r="N33" s="33"/>
      <c r="O33" s="37"/>
    </row>
    <row r="34" spans="2:16" ht="16.95" customHeight="1" x14ac:dyDescent="0.3">
      <c r="B34" s="22" t="s">
        <v>15</v>
      </c>
      <c r="C34" s="38">
        <f t="shared" si="3"/>
        <v>297</v>
      </c>
      <c r="D34" s="21">
        <v>0</v>
      </c>
      <c r="E34" s="21">
        <v>30</v>
      </c>
      <c r="F34" s="21">
        <v>104</v>
      </c>
      <c r="G34" s="21">
        <v>90</v>
      </c>
      <c r="H34" s="21">
        <v>56</v>
      </c>
      <c r="I34" s="21">
        <v>17</v>
      </c>
      <c r="J34" s="33"/>
      <c r="K34" s="33"/>
      <c r="L34" s="33"/>
      <c r="M34" s="33"/>
      <c r="N34" s="33"/>
      <c r="O34" s="37"/>
    </row>
    <row r="35" spans="2:16" ht="16.95" customHeight="1" x14ac:dyDescent="0.3">
      <c r="B35" s="22" t="s">
        <v>16</v>
      </c>
      <c r="C35" s="38">
        <f t="shared" si="3"/>
        <v>287</v>
      </c>
      <c r="D35" s="21">
        <v>0</v>
      </c>
      <c r="E35" s="21">
        <v>27</v>
      </c>
      <c r="F35" s="21">
        <v>91</v>
      </c>
      <c r="G35" s="21">
        <v>87</v>
      </c>
      <c r="H35" s="21">
        <v>63</v>
      </c>
      <c r="I35" s="21">
        <v>19</v>
      </c>
      <c r="J35" s="33"/>
      <c r="K35" s="33"/>
      <c r="L35" s="33"/>
      <c r="M35" s="33"/>
      <c r="N35" s="33"/>
      <c r="O35" s="37"/>
    </row>
    <row r="36" spans="2:16" ht="16.95" customHeight="1" x14ac:dyDescent="0.3">
      <c r="B36" s="22" t="s">
        <v>17</v>
      </c>
      <c r="C36" s="38">
        <f t="shared" si="3"/>
        <v>279</v>
      </c>
      <c r="D36" s="21">
        <v>0</v>
      </c>
      <c r="E36" s="21">
        <v>33</v>
      </c>
      <c r="F36" s="21">
        <v>113</v>
      </c>
      <c r="G36" s="21">
        <v>74</v>
      </c>
      <c r="H36" s="21">
        <v>48</v>
      </c>
      <c r="I36" s="21">
        <v>11</v>
      </c>
      <c r="J36" s="33"/>
      <c r="K36" s="33"/>
      <c r="L36" s="33"/>
      <c r="M36" s="33"/>
      <c r="N36" s="33"/>
      <c r="O36" s="37"/>
    </row>
    <row r="37" spans="2:16" ht="16.95" customHeight="1" x14ac:dyDescent="0.3">
      <c r="B37" s="22" t="s">
        <v>18</v>
      </c>
      <c r="C37" s="38">
        <f t="shared" si="3"/>
        <v>346</v>
      </c>
      <c r="D37" s="21">
        <v>0</v>
      </c>
      <c r="E37" s="21">
        <v>23</v>
      </c>
      <c r="F37" s="21">
        <v>112</v>
      </c>
      <c r="G37" s="21">
        <v>127</v>
      </c>
      <c r="H37" s="21">
        <v>69</v>
      </c>
      <c r="I37" s="21">
        <v>15</v>
      </c>
      <c r="J37" s="33"/>
      <c r="K37" s="33"/>
      <c r="L37" s="33"/>
      <c r="M37" s="33"/>
      <c r="N37" s="33"/>
      <c r="O37" s="37"/>
    </row>
    <row r="38" spans="2:16" ht="16.95" customHeight="1" thickBot="1" x14ac:dyDescent="0.35">
      <c r="B38" s="22" t="s">
        <v>19</v>
      </c>
      <c r="C38" s="38">
        <f t="shared" si="3"/>
        <v>341</v>
      </c>
      <c r="D38" s="21">
        <v>0</v>
      </c>
      <c r="E38" s="21">
        <v>34</v>
      </c>
      <c r="F38" s="21">
        <v>117</v>
      </c>
      <c r="G38" s="21">
        <v>96</v>
      </c>
      <c r="H38" s="21">
        <v>77</v>
      </c>
      <c r="I38" s="21">
        <v>17</v>
      </c>
      <c r="J38" s="33"/>
      <c r="K38" s="33"/>
      <c r="L38" s="33"/>
      <c r="M38" s="33"/>
      <c r="N38" s="33"/>
      <c r="O38" s="37"/>
    </row>
    <row r="39" spans="2:16" ht="16.95" hidden="1" customHeight="1" x14ac:dyDescent="0.3">
      <c r="B39" s="22" t="s">
        <v>20</v>
      </c>
      <c r="C39" s="38">
        <f t="shared" si="3"/>
        <v>0</v>
      </c>
      <c r="D39" s="21"/>
      <c r="E39" s="21"/>
      <c r="F39" s="21"/>
      <c r="G39" s="21"/>
      <c r="H39" s="21"/>
      <c r="I39" s="21"/>
      <c r="J39" s="33"/>
      <c r="K39" s="33"/>
      <c r="L39" s="33"/>
      <c r="M39" s="33"/>
      <c r="N39" s="33"/>
      <c r="O39" s="37"/>
    </row>
    <row r="40" spans="2:16" ht="16.95" hidden="1" customHeight="1" x14ac:dyDescent="0.3">
      <c r="B40" s="22" t="s">
        <v>21</v>
      </c>
      <c r="C40" s="38">
        <f t="shared" si="3"/>
        <v>0</v>
      </c>
      <c r="D40" s="21"/>
      <c r="E40" s="21"/>
      <c r="F40" s="21"/>
      <c r="G40" s="21"/>
      <c r="H40" s="21"/>
      <c r="I40" s="21"/>
      <c r="J40" s="33"/>
      <c r="K40" s="33"/>
      <c r="L40" s="33"/>
      <c r="M40" s="33"/>
      <c r="N40" s="33"/>
      <c r="O40" s="37"/>
    </row>
    <row r="41" spans="2:16" ht="16.95" hidden="1" customHeight="1" thickBot="1" x14ac:dyDescent="0.35">
      <c r="B41" s="23" t="s">
        <v>22</v>
      </c>
      <c r="C41" s="39">
        <f t="shared" si="3"/>
        <v>0</v>
      </c>
      <c r="D41" s="40"/>
      <c r="E41" s="40"/>
      <c r="F41" s="40"/>
      <c r="G41" s="40"/>
      <c r="H41" s="40"/>
      <c r="I41" s="40"/>
      <c r="J41" s="33"/>
      <c r="K41" s="33"/>
      <c r="L41" s="33"/>
      <c r="M41" s="33"/>
      <c r="N41" s="33"/>
      <c r="O41" s="37"/>
    </row>
    <row r="42" spans="2:16" ht="16.95" customHeight="1" x14ac:dyDescent="0.3">
      <c r="B42" s="41" t="s">
        <v>3</v>
      </c>
      <c r="C42" s="42">
        <f t="shared" ref="C42:I42" si="4">SUM(C30:C41)</f>
        <v>2683</v>
      </c>
      <c r="D42" s="42">
        <f t="shared" si="4"/>
        <v>0</v>
      </c>
      <c r="E42" s="42">
        <f t="shared" si="4"/>
        <v>270</v>
      </c>
      <c r="F42" s="42">
        <f t="shared" si="4"/>
        <v>898</v>
      </c>
      <c r="G42" s="42">
        <f t="shared" si="4"/>
        <v>823</v>
      </c>
      <c r="H42" s="42">
        <f t="shared" si="4"/>
        <v>562</v>
      </c>
      <c r="I42" s="42">
        <f t="shared" si="4"/>
        <v>130</v>
      </c>
      <c r="J42" s="33"/>
      <c r="K42" s="33"/>
      <c r="L42" s="33"/>
      <c r="M42" s="33"/>
      <c r="N42" s="33"/>
      <c r="O42" s="37"/>
    </row>
    <row r="43" spans="2:16" ht="16.95" customHeight="1" thickBot="1" x14ac:dyDescent="0.35">
      <c r="B43" s="29" t="s">
        <v>23</v>
      </c>
      <c r="C43" s="30">
        <f t="shared" si="3"/>
        <v>0.99999999999999989</v>
      </c>
      <c r="D43" s="30">
        <f t="shared" ref="D43:I43" si="5">IF($C$42=0,"",D42/$C$42)</f>
        <v>0</v>
      </c>
      <c r="E43" s="30">
        <f t="shared" si="5"/>
        <v>0.10063361908311591</v>
      </c>
      <c r="F43" s="30">
        <f t="shared" si="5"/>
        <v>0.33469996272828922</v>
      </c>
      <c r="G43" s="30">
        <f t="shared" si="5"/>
        <v>0.3067461796496459</v>
      </c>
      <c r="H43" s="30">
        <f t="shared" si="5"/>
        <v>0.20946701453596719</v>
      </c>
      <c r="I43" s="30">
        <f t="shared" si="5"/>
        <v>4.8453224002981736E-2</v>
      </c>
      <c r="J43" s="33"/>
      <c r="K43" s="33"/>
    </row>
    <row r="44" spans="2:16" ht="19.2" customHeight="1" x14ac:dyDescent="0.3">
      <c r="B44" s="32"/>
      <c r="C44" s="32"/>
      <c r="D44" s="32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</row>
    <row r="45" spans="2:16" ht="15.6" x14ac:dyDescent="0.3">
      <c r="B45" s="43"/>
      <c r="C45" s="32"/>
      <c r="D45" s="32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</row>
    <row r="46" spans="2:16" ht="15.75" customHeight="1" x14ac:dyDescent="0.3">
      <c r="B46" s="44"/>
      <c r="C46" s="32"/>
      <c r="D46" s="32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</row>
    <row r="47" spans="2:16" ht="40.5" customHeight="1" x14ac:dyDescent="0.3">
      <c r="B47" s="45"/>
      <c r="C47" s="45"/>
      <c r="D47" s="45"/>
      <c r="E47" s="45"/>
      <c r="F47" s="46"/>
      <c r="G47" s="47"/>
    </row>
    <row r="48" spans="2:16" ht="12.75" customHeight="1" x14ac:dyDescent="0.3">
      <c r="B48" s="48"/>
      <c r="C48" s="32"/>
      <c r="D48" s="32"/>
      <c r="E48" s="33"/>
      <c r="F48" s="33"/>
      <c r="G48" s="33"/>
      <c r="H48" s="33"/>
      <c r="I48" s="33"/>
      <c r="J48" s="33"/>
    </row>
    <row r="49" spans="2:5" ht="25.5" customHeight="1" x14ac:dyDescent="0.3">
      <c r="B49" s="34" t="s">
        <v>31</v>
      </c>
      <c r="C49" s="35" t="s">
        <v>3</v>
      </c>
      <c r="D49" s="49" t="s">
        <v>32</v>
      </c>
      <c r="E49" s="36" t="s">
        <v>33</v>
      </c>
    </row>
    <row r="50" spans="2:5" ht="18.600000000000001" customHeight="1" x14ac:dyDescent="0.3">
      <c r="B50" s="50" t="s">
        <v>11</v>
      </c>
      <c r="C50" s="51">
        <f t="shared" ref="C50:C61" si="6">SUM(D50:E50)</f>
        <v>314</v>
      </c>
      <c r="D50" s="20">
        <v>13</v>
      </c>
      <c r="E50" s="20">
        <v>301</v>
      </c>
    </row>
    <row r="51" spans="2:5" ht="18.600000000000001" customHeight="1" x14ac:dyDescent="0.3">
      <c r="B51" s="52" t="s">
        <v>12</v>
      </c>
      <c r="C51" s="38">
        <f t="shared" si="6"/>
        <v>247</v>
      </c>
      <c r="D51" s="21">
        <v>15</v>
      </c>
      <c r="E51" s="21">
        <v>232</v>
      </c>
    </row>
    <row r="52" spans="2:5" ht="18.600000000000001" customHeight="1" x14ac:dyDescent="0.3">
      <c r="B52" s="52" t="s">
        <v>13</v>
      </c>
      <c r="C52" s="38">
        <f t="shared" si="6"/>
        <v>286</v>
      </c>
      <c r="D52" s="21">
        <v>21</v>
      </c>
      <c r="E52" s="21">
        <v>265</v>
      </c>
    </row>
    <row r="53" spans="2:5" ht="18.600000000000001" customHeight="1" x14ac:dyDescent="0.3">
      <c r="B53" s="52" t="s">
        <v>14</v>
      </c>
      <c r="C53" s="38">
        <f t="shared" si="6"/>
        <v>286</v>
      </c>
      <c r="D53" s="21">
        <v>17</v>
      </c>
      <c r="E53" s="21">
        <v>269</v>
      </c>
    </row>
    <row r="54" spans="2:5" ht="18.600000000000001" customHeight="1" x14ac:dyDescent="0.3">
      <c r="B54" s="52" t="s">
        <v>15</v>
      </c>
      <c r="C54" s="38">
        <f t="shared" si="6"/>
        <v>297</v>
      </c>
      <c r="D54" s="21">
        <v>12</v>
      </c>
      <c r="E54" s="21">
        <v>285</v>
      </c>
    </row>
    <row r="55" spans="2:5" ht="18.600000000000001" customHeight="1" x14ac:dyDescent="0.3">
      <c r="B55" s="52" t="s">
        <v>16</v>
      </c>
      <c r="C55" s="38">
        <f t="shared" si="6"/>
        <v>287</v>
      </c>
      <c r="D55" s="21">
        <v>9</v>
      </c>
      <c r="E55" s="21">
        <v>278</v>
      </c>
    </row>
    <row r="56" spans="2:5" ht="18.600000000000001" customHeight="1" x14ac:dyDescent="0.3">
      <c r="B56" s="52" t="s">
        <v>17</v>
      </c>
      <c r="C56" s="38">
        <f t="shared" si="6"/>
        <v>279</v>
      </c>
      <c r="D56" s="21">
        <v>16</v>
      </c>
      <c r="E56" s="21">
        <v>263</v>
      </c>
    </row>
    <row r="57" spans="2:5" ht="18.600000000000001" customHeight="1" x14ac:dyDescent="0.3">
      <c r="B57" s="52" t="s">
        <v>18</v>
      </c>
      <c r="C57" s="38">
        <f t="shared" si="6"/>
        <v>346</v>
      </c>
      <c r="D57" s="21">
        <v>17</v>
      </c>
      <c r="E57" s="21">
        <v>329</v>
      </c>
    </row>
    <row r="58" spans="2:5" ht="18.600000000000001" customHeight="1" thickBot="1" x14ac:dyDescent="0.35">
      <c r="B58" s="52" t="s">
        <v>19</v>
      </c>
      <c r="C58" s="38">
        <f t="shared" si="6"/>
        <v>341</v>
      </c>
      <c r="D58" s="21">
        <v>24</v>
      </c>
      <c r="E58" s="21">
        <v>317</v>
      </c>
    </row>
    <row r="59" spans="2:5" ht="18.600000000000001" hidden="1" customHeight="1" x14ac:dyDescent="0.3">
      <c r="B59" s="52" t="s">
        <v>20</v>
      </c>
      <c r="C59" s="38">
        <f t="shared" si="6"/>
        <v>0</v>
      </c>
      <c r="D59" s="21"/>
      <c r="E59" s="21"/>
    </row>
    <row r="60" spans="2:5" ht="18" hidden="1" customHeight="1" x14ac:dyDescent="0.3">
      <c r="B60" s="52" t="s">
        <v>21</v>
      </c>
      <c r="C60" s="38">
        <f t="shared" si="6"/>
        <v>0</v>
      </c>
      <c r="D60" s="21"/>
      <c r="E60" s="21"/>
    </row>
    <row r="61" spans="2:5" ht="18" hidden="1" customHeight="1" thickBot="1" x14ac:dyDescent="0.35">
      <c r="B61" s="53" t="s">
        <v>22</v>
      </c>
      <c r="C61" s="39">
        <f t="shared" si="6"/>
        <v>0</v>
      </c>
      <c r="D61" s="40"/>
      <c r="E61" s="40"/>
    </row>
    <row r="62" spans="2:5" ht="18.600000000000001" customHeight="1" x14ac:dyDescent="0.3">
      <c r="B62" s="54" t="s">
        <v>3</v>
      </c>
      <c r="C62" s="55">
        <f>SUM(C50:C61)</f>
        <v>2683</v>
      </c>
      <c r="D62" s="56">
        <f>SUM(D50:D61)</f>
        <v>144</v>
      </c>
      <c r="E62" s="56">
        <f>SUM(E50:E61)</f>
        <v>2539</v>
      </c>
    </row>
    <row r="63" spans="2:5" ht="18.600000000000001" customHeight="1" thickBot="1" x14ac:dyDescent="0.35">
      <c r="B63" s="29" t="s">
        <v>23</v>
      </c>
      <c r="C63" s="30">
        <f>SUM(D63:E63)</f>
        <v>1</v>
      </c>
      <c r="D63" s="30">
        <f>IF($C$62=0,"",D62/$C$62)</f>
        <v>5.3671263510995153E-2</v>
      </c>
      <c r="E63" s="30">
        <f>IF($C$62=0,"",E62/$C$62)</f>
        <v>0.94632873648900484</v>
      </c>
    </row>
    <row r="64" spans="2:5" ht="13.8" x14ac:dyDescent="0.3"/>
    <row r="65" spans="2:16" ht="13.5" customHeight="1" x14ac:dyDescent="0.3">
      <c r="B65" s="10"/>
      <c r="C65" s="10"/>
      <c r="D65" s="10"/>
      <c r="E65" s="10"/>
      <c r="F65" s="10"/>
      <c r="G65" s="57"/>
      <c r="H65" s="57"/>
      <c r="I65" s="57"/>
      <c r="J65" s="57"/>
      <c r="K65" s="57"/>
      <c r="L65" s="57"/>
      <c r="M65" s="57"/>
      <c r="N65" s="57"/>
      <c r="O65" s="57"/>
      <c r="P65" s="57"/>
    </row>
    <row r="66" spans="2:16" ht="21.75" customHeight="1" x14ac:dyDescent="0.3">
      <c r="B66" s="10"/>
      <c r="C66" s="10"/>
      <c r="D66" s="10"/>
      <c r="E66" s="10"/>
      <c r="F66" s="10"/>
      <c r="G66" s="57"/>
      <c r="H66" s="57"/>
      <c r="I66" s="57"/>
      <c r="J66" s="57"/>
      <c r="K66" s="57"/>
      <c r="L66" s="57"/>
      <c r="M66" s="57"/>
      <c r="N66" s="57"/>
      <c r="O66" s="57"/>
      <c r="P66" s="57"/>
    </row>
    <row r="67" spans="2:16" ht="11.25" customHeight="1" x14ac:dyDescent="0.3">
      <c r="B67" s="58"/>
      <c r="C67" s="58"/>
      <c r="D67" s="58"/>
      <c r="E67" s="58"/>
      <c r="F67" s="58"/>
    </row>
    <row r="68" spans="2:16" ht="22.5" customHeight="1" x14ac:dyDescent="0.3">
      <c r="B68" s="34" t="s">
        <v>31</v>
      </c>
      <c r="C68" s="35" t="s">
        <v>3</v>
      </c>
      <c r="D68" s="49" t="s">
        <v>34</v>
      </c>
      <c r="E68" s="59" t="s">
        <v>35</v>
      </c>
      <c r="F68" s="36" t="s">
        <v>36</v>
      </c>
    </row>
    <row r="69" spans="2:16" ht="20.399999999999999" customHeight="1" x14ac:dyDescent="0.3">
      <c r="B69" s="50" t="s">
        <v>11</v>
      </c>
      <c r="C69" s="51">
        <f t="shared" ref="C69:C80" si="7">SUM(D69:F69)</f>
        <v>314</v>
      </c>
      <c r="D69" s="20">
        <v>122</v>
      </c>
      <c r="E69" s="20">
        <v>181</v>
      </c>
      <c r="F69" s="20">
        <v>11</v>
      </c>
    </row>
    <row r="70" spans="2:16" ht="20.399999999999999" customHeight="1" x14ac:dyDescent="0.3">
      <c r="B70" s="52" t="s">
        <v>12</v>
      </c>
      <c r="C70" s="38">
        <f t="shared" si="7"/>
        <v>247</v>
      </c>
      <c r="D70" s="21">
        <v>103</v>
      </c>
      <c r="E70" s="21">
        <v>142</v>
      </c>
      <c r="F70" s="21">
        <v>2</v>
      </c>
    </row>
    <row r="71" spans="2:16" ht="20.399999999999999" customHeight="1" x14ac:dyDescent="0.3">
      <c r="B71" s="52" t="s">
        <v>13</v>
      </c>
      <c r="C71" s="38">
        <f t="shared" si="7"/>
        <v>286</v>
      </c>
      <c r="D71" s="21">
        <v>111</v>
      </c>
      <c r="E71" s="21">
        <v>171</v>
      </c>
      <c r="F71" s="21">
        <v>4</v>
      </c>
    </row>
    <row r="72" spans="2:16" ht="20.399999999999999" customHeight="1" x14ac:dyDescent="0.3">
      <c r="B72" s="52" t="s">
        <v>14</v>
      </c>
      <c r="C72" s="38">
        <f t="shared" si="7"/>
        <v>286</v>
      </c>
      <c r="D72" s="21">
        <v>95</v>
      </c>
      <c r="E72" s="21">
        <v>190</v>
      </c>
      <c r="F72" s="21">
        <v>1</v>
      </c>
    </row>
    <row r="73" spans="2:16" ht="20.399999999999999" customHeight="1" x14ac:dyDescent="0.3">
      <c r="B73" s="52" t="s">
        <v>15</v>
      </c>
      <c r="C73" s="38">
        <f t="shared" si="7"/>
        <v>297</v>
      </c>
      <c r="D73" s="21">
        <v>103</v>
      </c>
      <c r="E73" s="21">
        <v>191</v>
      </c>
      <c r="F73" s="21">
        <v>3</v>
      </c>
    </row>
    <row r="74" spans="2:16" ht="20.399999999999999" customHeight="1" x14ac:dyDescent="0.3">
      <c r="B74" s="52" t="s">
        <v>16</v>
      </c>
      <c r="C74" s="38">
        <f t="shared" si="7"/>
        <v>287</v>
      </c>
      <c r="D74" s="21">
        <v>107</v>
      </c>
      <c r="E74" s="21">
        <v>177</v>
      </c>
      <c r="F74" s="21">
        <v>3</v>
      </c>
    </row>
    <row r="75" spans="2:16" ht="20.399999999999999" customHeight="1" x14ac:dyDescent="0.3">
      <c r="B75" s="52" t="s">
        <v>17</v>
      </c>
      <c r="C75" s="38">
        <f t="shared" si="7"/>
        <v>279</v>
      </c>
      <c r="D75" s="21">
        <v>78</v>
      </c>
      <c r="E75" s="21">
        <v>199</v>
      </c>
      <c r="F75" s="21">
        <v>2</v>
      </c>
    </row>
    <row r="76" spans="2:16" ht="20.399999999999999" customHeight="1" x14ac:dyDescent="0.3">
      <c r="B76" s="52" t="s">
        <v>18</v>
      </c>
      <c r="C76" s="38">
        <f t="shared" si="7"/>
        <v>346</v>
      </c>
      <c r="D76" s="21">
        <v>111</v>
      </c>
      <c r="E76" s="21">
        <v>230</v>
      </c>
      <c r="F76" s="21">
        <v>5</v>
      </c>
    </row>
    <row r="77" spans="2:16" ht="20.399999999999999" customHeight="1" thickBot="1" x14ac:dyDescent="0.35">
      <c r="B77" s="52" t="s">
        <v>19</v>
      </c>
      <c r="C77" s="38">
        <f t="shared" si="7"/>
        <v>341</v>
      </c>
      <c r="D77" s="21">
        <v>171</v>
      </c>
      <c r="E77" s="21">
        <v>168</v>
      </c>
      <c r="F77" s="21">
        <v>2</v>
      </c>
    </row>
    <row r="78" spans="2:16" ht="20.399999999999999" hidden="1" customHeight="1" x14ac:dyDescent="0.3">
      <c r="B78" s="52" t="s">
        <v>20</v>
      </c>
      <c r="C78" s="38">
        <f t="shared" si="7"/>
        <v>0</v>
      </c>
      <c r="D78" s="21"/>
      <c r="E78" s="21"/>
      <c r="F78" s="21"/>
    </row>
    <row r="79" spans="2:16" ht="20.399999999999999" hidden="1" customHeight="1" x14ac:dyDescent="0.3">
      <c r="B79" s="52" t="s">
        <v>21</v>
      </c>
      <c r="C79" s="38">
        <f t="shared" si="7"/>
        <v>0</v>
      </c>
      <c r="D79" s="21"/>
      <c r="E79" s="21"/>
      <c r="F79" s="21"/>
    </row>
    <row r="80" spans="2:16" ht="20.25" hidden="1" customHeight="1" thickBot="1" x14ac:dyDescent="0.35">
      <c r="B80" s="53" t="s">
        <v>22</v>
      </c>
      <c r="C80" s="39">
        <f t="shared" si="7"/>
        <v>0</v>
      </c>
      <c r="D80" s="40"/>
      <c r="E80" s="40"/>
      <c r="F80" s="40"/>
    </row>
    <row r="81" spans="2:12" ht="20.399999999999999" customHeight="1" x14ac:dyDescent="0.3">
      <c r="B81" s="60" t="s">
        <v>3</v>
      </c>
      <c r="C81" s="61">
        <f>SUM(C69:C80)</f>
        <v>2683</v>
      </c>
      <c r="D81" s="56">
        <f>SUM(D69:D80)</f>
        <v>1001</v>
      </c>
      <c r="E81" s="56">
        <f>SUM(E69:E80)</f>
        <v>1649</v>
      </c>
      <c r="F81" s="56">
        <f>SUM(F69:F80)</f>
        <v>33</v>
      </c>
    </row>
    <row r="82" spans="2:12" ht="20.399999999999999" customHeight="1" thickBot="1" x14ac:dyDescent="0.35">
      <c r="B82" s="29" t="s">
        <v>23</v>
      </c>
      <c r="C82" s="30">
        <f>SUM(D82:F82)</f>
        <v>1</v>
      </c>
      <c r="D82" s="30">
        <f>IF($C$81=0,"",D81/$C$81)</f>
        <v>0.37308982482295938</v>
      </c>
      <c r="E82" s="30">
        <f>IF($C$81=0,"",E81/$C$81)</f>
        <v>0.61461051062243754</v>
      </c>
      <c r="F82" s="30">
        <f>IF($C$81=0,"",F81/$C$81)</f>
        <v>1.2299664554603056E-2</v>
      </c>
    </row>
    <row r="83" spans="2:12" ht="15" customHeight="1" x14ac:dyDescent="0.3">
      <c r="B83" s="62"/>
      <c r="C83" s="62"/>
      <c r="D83" s="62"/>
      <c r="E83" s="62"/>
      <c r="F83" s="62"/>
    </row>
    <row r="84" spans="2:12" ht="15" customHeight="1" x14ac:dyDescent="0.3">
      <c r="B84" s="63"/>
      <c r="C84" s="63"/>
      <c r="D84" s="63"/>
      <c r="E84" s="63"/>
      <c r="F84" s="63"/>
    </row>
    <row r="85" spans="2:12" ht="15.75" customHeight="1" x14ac:dyDescent="0.3">
      <c r="B85" s="63"/>
      <c r="C85" s="63"/>
      <c r="D85" s="63"/>
      <c r="E85" s="63"/>
      <c r="F85" s="63"/>
    </row>
    <row r="86" spans="2:12" ht="15.75" customHeight="1" x14ac:dyDescent="0.3"/>
    <row r="87" spans="2:12" ht="13.8" x14ac:dyDescent="0.3"/>
    <row r="88" spans="2:12" ht="15.6" x14ac:dyDescent="0.3">
      <c r="B88" s="64"/>
      <c r="C88" s="65"/>
      <c r="D88" s="65"/>
      <c r="E88" s="65"/>
      <c r="F88" s="65"/>
      <c r="G88" s="65"/>
      <c r="H88" s="65"/>
      <c r="I88" s="65"/>
      <c r="J88" s="65"/>
      <c r="K88" s="65"/>
      <c r="L88"/>
    </row>
    <row r="89" spans="2:12" ht="23.25" customHeight="1" x14ac:dyDescent="0.3">
      <c r="B89" s="66"/>
      <c r="C89" s="66"/>
      <c r="D89" s="66"/>
      <c r="E89" s="66"/>
      <c r="F89" s="66"/>
      <c r="G89" s="66"/>
      <c r="H89" s="66"/>
      <c r="I89" s="66"/>
      <c r="J89" s="66"/>
      <c r="K89" s="66"/>
      <c r="L89"/>
    </row>
    <row r="90" spans="2:12" ht="23.25" customHeight="1" x14ac:dyDescent="0.3">
      <c r="B90" s="67"/>
      <c r="C90" s="67"/>
      <c r="D90" s="67"/>
      <c r="E90" s="67"/>
      <c r="F90" s="67"/>
      <c r="G90" s="67"/>
      <c r="H90" s="67"/>
      <c r="I90" s="67"/>
      <c r="J90" s="67"/>
      <c r="K90" s="67"/>
      <c r="L90"/>
    </row>
    <row r="91" spans="2:12" ht="79.2" x14ac:dyDescent="0.3">
      <c r="B91" s="68" t="s">
        <v>37</v>
      </c>
      <c r="C91" s="69" t="s">
        <v>3</v>
      </c>
      <c r="D91" s="68" t="s">
        <v>38</v>
      </c>
      <c r="E91" s="68" t="s">
        <v>39</v>
      </c>
      <c r="F91" s="68" t="s">
        <v>40</v>
      </c>
      <c r="G91" s="68" t="s">
        <v>41</v>
      </c>
      <c r="H91" s="70" t="s">
        <v>42</v>
      </c>
      <c r="I91" s="68" t="s">
        <v>43</v>
      </c>
      <c r="J91" s="68" t="s">
        <v>44</v>
      </c>
      <c r="K91" s="68" t="s">
        <v>45</v>
      </c>
      <c r="L91" s="71" t="s">
        <v>46</v>
      </c>
    </row>
    <row r="92" spans="2:12" ht="15.6" customHeight="1" x14ac:dyDescent="0.3">
      <c r="B92" s="72" t="s">
        <v>47</v>
      </c>
      <c r="C92" s="73">
        <f>SUM(D92:L92)</f>
        <v>2</v>
      </c>
      <c r="D92" s="74">
        <v>0</v>
      </c>
      <c r="E92" s="74">
        <v>0</v>
      </c>
      <c r="F92" s="74">
        <v>0</v>
      </c>
      <c r="G92" s="74">
        <v>0</v>
      </c>
      <c r="H92" s="74">
        <v>0</v>
      </c>
      <c r="I92" s="74">
        <v>0</v>
      </c>
      <c r="J92" s="74">
        <v>2</v>
      </c>
      <c r="K92" s="74">
        <v>0</v>
      </c>
      <c r="L92" s="74">
        <v>0</v>
      </c>
    </row>
    <row r="93" spans="2:12" ht="15.6" customHeight="1" x14ac:dyDescent="0.3">
      <c r="B93" s="72" t="s">
        <v>48</v>
      </c>
      <c r="C93" s="73">
        <f>SUM(D93:L93)</f>
        <v>1159</v>
      </c>
      <c r="D93" s="74">
        <v>166</v>
      </c>
      <c r="E93" s="74">
        <v>2</v>
      </c>
      <c r="F93" s="74">
        <v>1</v>
      </c>
      <c r="G93" s="74">
        <v>0</v>
      </c>
      <c r="H93" s="74">
        <v>2</v>
      </c>
      <c r="I93" s="74">
        <v>6</v>
      </c>
      <c r="J93" s="74">
        <v>973</v>
      </c>
      <c r="K93" s="74">
        <v>6</v>
      </c>
      <c r="L93" s="74">
        <v>3</v>
      </c>
    </row>
    <row r="94" spans="2:12" ht="15.6" customHeight="1" thickBot="1" x14ac:dyDescent="0.35">
      <c r="B94" s="75" t="s">
        <v>49</v>
      </c>
      <c r="C94" s="76">
        <f>SUM(D94:L94)</f>
        <v>1522</v>
      </c>
      <c r="D94" s="77">
        <v>257</v>
      </c>
      <c r="E94" s="77">
        <v>2</v>
      </c>
      <c r="F94" s="77">
        <v>0</v>
      </c>
      <c r="G94" s="77">
        <v>0</v>
      </c>
      <c r="H94" s="77">
        <v>0</v>
      </c>
      <c r="I94" s="77">
        <v>8</v>
      </c>
      <c r="J94" s="77">
        <v>1249</v>
      </c>
      <c r="K94" s="77">
        <v>4</v>
      </c>
      <c r="L94" s="77">
        <v>2</v>
      </c>
    </row>
    <row r="95" spans="2:12" ht="13.8" x14ac:dyDescent="0.3">
      <c r="B95" s="78" t="s">
        <v>3</v>
      </c>
      <c r="C95" s="79">
        <f t="shared" ref="C95:L95" si="8">SUM(C92:C94)</f>
        <v>2683</v>
      </c>
      <c r="D95" s="80">
        <f t="shared" si="8"/>
        <v>423</v>
      </c>
      <c r="E95" s="80">
        <f t="shared" si="8"/>
        <v>4</v>
      </c>
      <c r="F95" s="80">
        <f t="shared" si="8"/>
        <v>1</v>
      </c>
      <c r="G95" s="80">
        <f t="shared" si="8"/>
        <v>0</v>
      </c>
      <c r="H95" s="80">
        <f t="shared" si="8"/>
        <v>2</v>
      </c>
      <c r="I95" s="80">
        <f t="shared" si="8"/>
        <v>14</v>
      </c>
      <c r="J95" s="80">
        <f t="shared" si="8"/>
        <v>2224</v>
      </c>
      <c r="K95" s="80">
        <f t="shared" si="8"/>
        <v>10</v>
      </c>
      <c r="L95" s="80">
        <f t="shared" si="8"/>
        <v>5</v>
      </c>
    </row>
    <row r="96" spans="2:12" ht="18" customHeight="1" thickBot="1" x14ac:dyDescent="0.35">
      <c r="B96" s="81" t="s">
        <v>23</v>
      </c>
      <c r="C96" s="82">
        <f>SUM(D96:L96)</f>
        <v>1</v>
      </c>
      <c r="D96" s="82">
        <f>D95/$C$95</f>
        <v>0.15765933656354827</v>
      </c>
      <c r="E96" s="82">
        <f t="shared" ref="E96:L96" si="9">E95/$C$95</f>
        <v>1.4908684308609765E-3</v>
      </c>
      <c r="F96" s="82">
        <f t="shared" si="9"/>
        <v>3.7271710771524412E-4</v>
      </c>
      <c r="G96" s="82">
        <f t="shared" si="9"/>
        <v>0</v>
      </c>
      <c r="H96" s="82">
        <f t="shared" si="9"/>
        <v>7.4543421543048823E-4</v>
      </c>
      <c r="I96" s="82">
        <f t="shared" si="9"/>
        <v>5.2180395080134176E-3</v>
      </c>
      <c r="J96" s="82">
        <f t="shared" si="9"/>
        <v>0.82892284755870294</v>
      </c>
      <c r="K96" s="82">
        <f t="shared" si="9"/>
        <v>3.7271710771524412E-3</v>
      </c>
      <c r="L96" s="82">
        <f t="shared" si="9"/>
        <v>1.8635855385762206E-3</v>
      </c>
    </row>
    <row r="97" spans="2:18" ht="14.4" x14ac:dyDescent="0.3">
      <c r="B97" s="83"/>
      <c r="C97" s="83"/>
      <c r="D97" s="83"/>
      <c r="E97" s="83"/>
      <c r="F97" s="83"/>
      <c r="G97" s="83"/>
      <c r="H97" s="83"/>
      <c r="I97" s="83"/>
      <c r="J97" s="83"/>
      <c r="K97" s="83"/>
      <c r="L97"/>
    </row>
    <row r="98" spans="2:18" ht="14.4" x14ac:dyDescent="0.3">
      <c r="B98" s="84"/>
      <c r="C98" s="84"/>
      <c r="D98" s="84"/>
      <c r="E98" s="84"/>
      <c r="F98" s="84"/>
      <c r="G98" s="84"/>
      <c r="H98" s="84"/>
      <c r="I98" s="84"/>
      <c r="J98" s="84"/>
      <c r="K98" s="84"/>
      <c r="L98"/>
    </row>
    <row r="99" spans="2:18" ht="14.4" x14ac:dyDescent="0.3">
      <c r="B99" s="85"/>
      <c r="C99" s="86"/>
      <c r="D99" s="87"/>
      <c r="E99" s="87"/>
      <c r="F99" s="88"/>
      <c r="G99" s="89"/>
      <c r="H99" s="86"/>
      <c r="I99" s="86"/>
      <c r="J99" s="87"/>
      <c r="K99" s="87"/>
      <c r="L99"/>
    </row>
    <row r="100" spans="2:18" ht="15.6" x14ac:dyDescent="0.3">
      <c r="B100" s="64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90"/>
      <c r="N100" s="64"/>
      <c r="O100" s="65"/>
      <c r="P100" s="65"/>
      <c r="Q100" s="65"/>
      <c r="R100" s="91"/>
    </row>
    <row r="101" spans="2:18" ht="21" customHeight="1" x14ac:dyDescent="0.3"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92"/>
      <c r="M101" s="90"/>
      <c r="N101" s="90"/>
      <c r="O101" s="90"/>
      <c r="P101" s="90"/>
      <c r="Q101" s="90"/>
      <c r="R101" s="90"/>
    </row>
    <row r="102" spans="2:18" ht="14.4" x14ac:dyDescent="0.3"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93"/>
      <c r="M102" s="90"/>
      <c r="N102" s="90"/>
      <c r="O102" s="90"/>
      <c r="P102" s="90"/>
      <c r="Q102" s="90"/>
      <c r="R102" s="90"/>
    </row>
    <row r="103" spans="2:18" ht="72" customHeight="1" x14ac:dyDescent="0.3">
      <c r="B103" s="68" t="s">
        <v>37</v>
      </c>
      <c r="C103" s="69" t="s">
        <v>3</v>
      </c>
      <c r="D103" s="68" t="s">
        <v>38</v>
      </c>
      <c r="E103" s="68" t="s">
        <v>39</v>
      </c>
      <c r="F103" s="68" t="s">
        <v>50</v>
      </c>
      <c r="G103" s="68" t="s">
        <v>51</v>
      </c>
      <c r="H103" s="70" t="s">
        <v>52</v>
      </c>
      <c r="I103" s="68" t="s">
        <v>53</v>
      </c>
      <c r="J103" s="68" t="s">
        <v>54</v>
      </c>
      <c r="K103" s="68" t="s">
        <v>55</v>
      </c>
      <c r="L103" s="68" t="s">
        <v>56</v>
      </c>
      <c r="M103" s="68" t="s">
        <v>57</v>
      </c>
      <c r="N103" s="68" t="s">
        <v>58</v>
      </c>
      <c r="O103" s="68" t="s">
        <v>59</v>
      </c>
      <c r="P103" s="68" t="s">
        <v>60</v>
      </c>
      <c r="Q103" s="68" t="s">
        <v>61</v>
      </c>
      <c r="R103" s="68" t="s">
        <v>46</v>
      </c>
    </row>
    <row r="104" spans="2:18" ht="13.8" x14ac:dyDescent="0.3">
      <c r="B104" s="72" t="s">
        <v>47</v>
      </c>
      <c r="C104" s="73">
        <f>SUM(D104:R104)</f>
        <v>2</v>
      </c>
      <c r="D104" s="74">
        <v>0</v>
      </c>
      <c r="E104" s="74">
        <v>0</v>
      </c>
      <c r="F104" s="74">
        <v>0</v>
      </c>
      <c r="G104" s="74">
        <v>0</v>
      </c>
      <c r="H104" s="74">
        <v>0</v>
      </c>
      <c r="I104" s="74">
        <v>0</v>
      </c>
      <c r="J104" s="74">
        <v>0</v>
      </c>
      <c r="K104" s="74">
        <v>0</v>
      </c>
      <c r="L104" s="74">
        <v>0</v>
      </c>
      <c r="M104" s="74">
        <v>2</v>
      </c>
      <c r="N104" s="74">
        <v>0</v>
      </c>
      <c r="O104" s="74">
        <v>0</v>
      </c>
      <c r="P104" s="74">
        <v>0</v>
      </c>
      <c r="Q104" s="74">
        <v>0</v>
      </c>
      <c r="R104" s="74">
        <v>0</v>
      </c>
    </row>
    <row r="105" spans="2:18" ht="13.8" x14ac:dyDescent="0.3">
      <c r="B105" s="72" t="s">
        <v>48</v>
      </c>
      <c r="C105" s="73">
        <f>SUM(D105:R105)</f>
        <v>1159</v>
      </c>
      <c r="D105" s="74">
        <v>181</v>
      </c>
      <c r="E105" s="74">
        <v>2</v>
      </c>
      <c r="F105" s="74">
        <v>0</v>
      </c>
      <c r="G105" s="74">
        <v>0</v>
      </c>
      <c r="H105" s="74">
        <v>0</v>
      </c>
      <c r="I105" s="74">
        <v>0</v>
      </c>
      <c r="J105" s="74">
        <v>0</v>
      </c>
      <c r="K105" s="74">
        <v>2</v>
      </c>
      <c r="L105" s="74">
        <v>0</v>
      </c>
      <c r="M105" s="74">
        <v>972</v>
      </c>
      <c r="N105" s="74">
        <v>0</v>
      </c>
      <c r="O105" s="74">
        <v>1</v>
      </c>
      <c r="P105" s="74">
        <v>1</v>
      </c>
      <c r="Q105" s="74">
        <v>0</v>
      </c>
      <c r="R105" s="74">
        <v>0</v>
      </c>
    </row>
    <row r="106" spans="2:18" ht="14.4" thickBot="1" x14ac:dyDescent="0.35">
      <c r="B106" s="75" t="s">
        <v>49</v>
      </c>
      <c r="C106" s="76">
        <f>SUM(D106:R106)</f>
        <v>1522</v>
      </c>
      <c r="D106" s="77">
        <v>266</v>
      </c>
      <c r="E106" s="77">
        <v>2</v>
      </c>
      <c r="F106" s="77">
        <v>0</v>
      </c>
      <c r="G106" s="77">
        <v>0</v>
      </c>
      <c r="H106" s="77">
        <v>0</v>
      </c>
      <c r="I106" s="77">
        <v>0</v>
      </c>
      <c r="J106" s="77">
        <v>0</v>
      </c>
      <c r="K106" s="77">
        <v>0</v>
      </c>
      <c r="L106" s="77">
        <v>0</v>
      </c>
      <c r="M106" s="77">
        <v>1253</v>
      </c>
      <c r="N106" s="77">
        <v>1</v>
      </c>
      <c r="O106" s="77">
        <v>0</v>
      </c>
      <c r="P106" s="77">
        <v>0</v>
      </c>
      <c r="Q106" s="77">
        <v>0</v>
      </c>
      <c r="R106" s="77">
        <v>0</v>
      </c>
    </row>
    <row r="107" spans="2:18" ht="13.8" x14ac:dyDescent="0.3">
      <c r="B107" s="78" t="s">
        <v>3</v>
      </c>
      <c r="C107" s="79">
        <f t="shared" ref="C107:R107" si="10">SUM(C104:C106)</f>
        <v>2683</v>
      </c>
      <c r="D107" s="80">
        <f t="shared" si="10"/>
        <v>447</v>
      </c>
      <c r="E107" s="80">
        <f t="shared" si="10"/>
        <v>4</v>
      </c>
      <c r="F107" s="80">
        <f t="shared" si="10"/>
        <v>0</v>
      </c>
      <c r="G107" s="80">
        <f t="shared" si="10"/>
        <v>0</v>
      </c>
      <c r="H107" s="80">
        <f t="shared" si="10"/>
        <v>0</v>
      </c>
      <c r="I107" s="80">
        <f t="shared" si="10"/>
        <v>0</v>
      </c>
      <c r="J107" s="80">
        <f t="shared" si="10"/>
        <v>0</v>
      </c>
      <c r="K107" s="80">
        <f t="shared" si="10"/>
        <v>2</v>
      </c>
      <c r="L107" s="80">
        <f t="shared" si="10"/>
        <v>0</v>
      </c>
      <c r="M107" s="80">
        <f t="shared" si="10"/>
        <v>2227</v>
      </c>
      <c r="N107" s="80">
        <f t="shared" si="10"/>
        <v>1</v>
      </c>
      <c r="O107" s="80">
        <f t="shared" si="10"/>
        <v>1</v>
      </c>
      <c r="P107" s="80">
        <f t="shared" si="10"/>
        <v>1</v>
      </c>
      <c r="Q107" s="80">
        <f t="shared" si="10"/>
        <v>0</v>
      </c>
      <c r="R107" s="80">
        <f t="shared" si="10"/>
        <v>0</v>
      </c>
    </row>
    <row r="108" spans="2:18" ht="14.4" thickBot="1" x14ac:dyDescent="0.35">
      <c r="B108" s="81" t="s">
        <v>23</v>
      </c>
      <c r="C108" s="82">
        <f>SUM(D108:R108)</f>
        <v>1</v>
      </c>
      <c r="D108" s="82">
        <f>D107/$C$107</f>
        <v>0.16660454714871412</v>
      </c>
      <c r="E108" s="82">
        <f t="shared" ref="E108:R108" si="11">E107/$C$107</f>
        <v>1.4908684308609765E-3</v>
      </c>
      <c r="F108" s="82">
        <f t="shared" si="11"/>
        <v>0</v>
      </c>
      <c r="G108" s="82">
        <f t="shared" si="11"/>
        <v>0</v>
      </c>
      <c r="H108" s="82">
        <f t="shared" si="11"/>
        <v>0</v>
      </c>
      <c r="I108" s="82">
        <f t="shared" si="11"/>
        <v>0</v>
      </c>
      <c r="J108" s="82">
        <f t="shared" si="11"/>
        <v>0</v>
      </c>
      <c r="K108" s="82">
        <f t="shared" si="11"/>
        <v>7.4543421543048823E-4</v>
      </c>
      <c r="L108" s="82">
        <f t="shared" si="11"/>
        <v>0</v>
      </c>
      <c r="M108" s="82">
        <f t="shared" si="11"/>
        <v>0.83004099888184868</v>
      </c>
      <c r="N108" s="82">
        <f t="shared" si="11"/>
        <v>3.7271710771524412E-4</v>
      </c>
      <c r="O108" s="82">
        <f t="shared" si="11"/>
        <v>3.7271710771524412E-4</v>
      </c>
      <c r="P108" s="82">
        <f t="shared" si="11"/>
        <v>3.7271710771524412E-4</v>
      </c>
      <c r="Q108" s="82">
        <f t="shared" si="11"/>
        <v>0</v>
      </c>
      <c r="R108" s="82">
        <f t="shared" si="11"/>
        <v>0</v>
      </c>
    </row>
    <row r="109" spans="2:18" ht="14.4" x14ac:dyDescent="0.3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94"/>
      <c r="M109" s="90"/>
      <c r="N109" s="90"/>
      <c r="O109" s="90"/>
      <c r="P109" s="90"/>
      <c r="Q109" s="90"/>
      <c r="R109" s="90"/>
    </row>
    <row r="110" spans="2:18" ht="14.4" x14ac:dyDescent="0.3"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94"/>
      <c r="M110" s="90"/>
      <c r="N110" s="90"/>
      <c r="O110" s="90"/>
      <c r="P110" s="90"/>
      <c r="Q110" s="90"/>
      <c r="R110" s="90"/>
    </row>
    <row r="111" spans="2:18" ht="14.4" x14ac:dyDescent="0.3">
      <c r="B111" s="85"/>
      <c r="C111" s="86"/>
      <c r="D111" s="87"/>
      <c r="E111" s="87"/>
      <c r="F111" s="88"/>
      <c r="G111" s="89"/>
      <c r="H111" s="86"/>
      <c r="I111" s="86"/>
      <c r="J111" s="87"/>
      <c r="K111" s="87"/>
      <c r="L111" s="95"/>
      <c r="M111" s="96"/>
      <c r="N111" s="96"/>
      <c r="O111" s="96"/>
      <c r="P111" s="96"/>
      <c r="Q111" s="96"/>
      <c r="R111" s="96"/>
    </row>
    <row r="112" spans="2:18" ht="13.8" x14ac:dyDescent="0.3"/>
    <row r="113" spans="2:16" ht="18.75" customHeight="1" x14ac:dyDescent="0.3"/>
    <row r="114" spans="2:16" ht="13.8" x14ac:dyDescent="0.3">
      <c r="B114" s="44"/>
    </row>
    <row r="115" spans="2:16" ht="13.8" x14ac:dyDescent="0.3"/>
    <row r="116" spans="2:16" ht="21" customHeight="1" x14ac:dyDescent="0.3">
      <c r="B116" s="10"/>
      <c r="C116" s="10"/>
      <c r="D116" s="10"/>
      <c r="E116" s="10"/>
      <c r="F116" s="10"/>
      <c r="G116" s="10"/>
      <c r="H116" s="10"/>
      <c r="I116" s="10"/>
      <c r="J116" s="10"/>
      <c r="K116" s="11"/>
      <c r="L116" s="11"/>
      <c r="M116" s="11"/>
      <c r="N116" s="11"/>
      <c r="O116" s="11"/>
      <c r="P116" s="11"/>
    </row>
    <row r="117" spans="2:16" ht="21.75" customHeight="1" x14ac:dyDescent="0.3">
      <c r="B117" s="97" t="s">
        <v>62</v>
      </c>
      <c r="C117" s="97"/>
      <c r="D117" s="97"/>
      <c r="E117" s="97"/>
      <c r="F117" s="98"/>
      <c r="G117" s="99" t="s">
        <v>3</v>
      </c>
      <c r="H117" s="100" t="s">
        <v>23</v>
      </c>
      <c r="I117" s="101" t="s">
        <v>63</v>
      </c>
      <c r="J117"/>
    </row>
    <row r="118" spans="2:16" ht="18" customHeight="1" x14ac:dyDescent="0.3">
      <c r="B118" s="102" t="s">
        <v>64</v>
      </c>
      <c r="C118" s="18" t="s">
        <v>65</v>
      </c>
      <c r="D118" s="18"/>
      <c r="E118" s="18"/>
      <c r="F118" s="103"/>
      <c r="G118" s="104">
        <f>SUM(I118:I126)</f>
        <v>2665</v>
      </c>
      <c r="H118" s="105">
        <f>G118/G128</f>
        <v>0.99329109206112565</v>
      </c>
      <c r="I118" s="106">
        <v>416</v>
      </c>
      <c r="J118"/>
      <c r="K118" s="107" t="s">
        <v>64</v>
      </c>
      <c r="L118" s="108">
        <f>+H118</f>
        <v>0.99329109206112565</v>
      </c>
    </row>
    <row r="119" spans="2:16" ht="18" customHeight="1" x14ac:dyDescent="0.3">
      <c r="B119" s="102"/>
      <c r="C119" s="22" t="s">
        <v>66</v>
      </c>
      <c r="D119" s="22"/>
      <c r="E119" s="22"/>
      <c r="F119" s="109"/>
      <c r="G119" s="104"/>
      <c r="H119" s="105"/>
      <c r="I119" s="110">
        <v>89</v>
      </c>
      <c r="J119"/>
      <c r="K119" s="107" t="s">
        <v>67</v>
      </c>
      <c r="L119" s="108">
        <f>+H127</f>
        <v>6.7089079388743941E-3</v>
      </c>
    </row>
    <row r="120" spans="2:16" ht="18" customHeight="1" x14ac:dyDescent="0.3">
      <c r="B120" s="102"/>
      <c r="C120" s="22" t="s">
        <v>68</v>
      </c>
      <c r="D120" s="22"/>
      <c r="E120" s="22"/>
      <c r="F120" s="109"/>
      <c r="G120" s="104"/>
      <c r="H120" s="105"/>
      <c r="I120" s="110">
        <v>573</v>
      </c>
      <c r="J120"/>
      <c r="K120" s="107"/>
      <c r="L120" s="108">
        <f>SUM(L118:L119)</f>
        <v>1</v>
      </c>
    </row>
    <row r="121" spans="2:16" ht="18" customHeight="1" x14ac:dyDescent="0.3">
      <c r="B121" s="102"/>
      <c r="C121" s="22" t="s">
        <v>69</v>
      </c>
      <c r="D121" s="22"/>
      <c r="E121" s="22"/>
      <c r="F121" s="109"/>
      <c r="G121" s="104"/>
      <c r="H121" s="105"/>
      <c r="I121" s="110">
        <v>1297</v>
      </c>
      <c r="J121"/>
    </row>
    <row r="122" spans="2:16" ht="18" customHeight="1" x14ac:dyDescent="0.3">
      <c r="B122" s="102"/>
      <c r="C122" s="22" t="s">
        <v>70</v>
      </c>
      <c r="D122" s="22"/>
      <c r="E122" s="22"/>
      <c r="F122" s="109"/>
      <c r="G122" s="104"/>
      <c r="H122" s="105"/>
      <c r="I122" s="110">
        <v>50</v>
      </c>
      <c r="J122"/>
    </row>
    <row r="123" spans="2:16" ht="18" customHeight="1" x14ac:dyDescent="0.3">
      <c r="B123" s="102"/>
      <c r="C123" s="22" t="s">
        <v>71</v>
      </c>
      <c r="D123" s="22"/>
      <c r="E123" s="22"/>
      <c r="F123" s="109"/>
      <c r="G123" s="104"/>
      <c r="H123" s="105"/>
      <c r="I123" s="110">
        <v>201</v>
      </c>
      <c r="J123"/>
    </row>
    <row r="124" spans="2:16" ht="18" customHeight="1" x14ac:dyDescent="0.3">
      <c r="B124" s="102"/>
      <c r="C124" s="52" t="s">
        <v>72</v>
      </c>
      <c r="D124" s="52"/>
      <c r="E124" s="52"/>
      <c r="F124" s="111"/>
      <c r="G124" s="104"/>
      <c r="H124" s="105"/>
      <c r="I124" s="110">
        <v>2</v>
      </c>
      <c r="J124"/>
    </row>
    <row r="125" spans="2:16" ht="18" customHeight="1" x14ac:dyDescent="0.3">
      <c r="B125" s="102"/>
      <c r="C125" s="52" t="s">
        <v>73</v>
      </c>
      <c r="D125" s="52"/>
      <c r="E125" s="52"/>
      <c r="F125" s="111"/>
      <c r="G125" s="104"/>
      <c r="H125" s="105"/>
      <c r="I125" s="110">
        <v>5</v>
      </c>
      <c r="J125"/>
    </row>
    <row r="126" spans="2:16" ht="18" customHeight="1" x14ac:dyDescent="0.3">
      <c r="B126" s="112"/>
      <c r="C126" s="22" t="s">
        <v>74</v>
      </c>
      <c r="D126" s="22"/>
      <c r="E126" s="22"/>
      <c r="F126" s="109"/>
      <c r="G126" s="113"/>
      <c r="H126" s="114"/>
      <c r="I126" s="110">
        <v>32</v>
      </c>
      <c r="J126"/>
    </row>
    <row r="127" spans="2:16" ht="36" customHeight="1" thickBot="1" x14ac:dyDescent="0.35">
      <c r="B127" s="115" t="s">
        <v>67</v>
      </c>
      <c r="C127" s="116" t="s">
        <v>75</v>
      </c>
      <c r="D127" s="117"/>
      <c r="E127" s="117"/>
      <c r="F127" s="118"/>
      <c r="G127" s="119">
        <f>+I127</f>
        <v>18</v>
      </c>
      <c r="H127" s="120">
        <f>G127/$G$128</f>
        <v>6.7089079388743941E-3</v>
      </c>
      <c r="I127" s="121">
        <v>18</v>
      </c>
      <c r="J127"/>
    </row>
    <row r="128" spans="2:16" ht="15" customHeight="1" x14ac:dyDescent="0.3">
      <c r="B128" s="122" t="s">
        <v>76</v>
      </c>
      <c r="C128" s="122"/>
      <c r="D128" s="122"/>
      <c r="E128" s="122"/>
      <c r="F128" s="122"/>
      <c r="G128" s="123">
        <f>SUM(G118:G127)</f>
        <v>2683</v>
      </c>
      <c r="H128" s="124">
        <f>SUM(H118:H127)</f>
        <v>1</v>
      </c>
      <c r="I128" s="123">
        <f>SUM(I118:I127)</f>
        <v>2683</v>
      </c>
      <c r="J128"/>
    </row>
    <row r="129" spans="2:10" ht="15" customHeight="1" thickBot="1" x14ac:dyDescent="0.35">
      <c r="B129" s="125" t="s">
        <v>23</v>
      </c>
      <c r="C129" s="125"/>
      <c r="D129" s="125"/>
      <c r="E129" s="125"/>
      <c r="F129" s="125"/>
      <c r="G129" s="126"/>
      <c r="H129" s="127"/>
      <c r="I129" s="126"/>
      <c r="J129"/>
    </row>
    <row r="130" spans="2:10" ht="4.5" customHeight="1" x14ac:dyDescent="0.3">
      <c r="B130" s="128"/>
      <c r="C130" s="128"/>
      <c r="D130" s="128"/>
      <c r="E130" s="128"/>
      <c r="F130" s="128"/>
      <c r="G130" s="129"/>
      <c r="H130" s="129"/>
      <c r="I130" s="130"/>
      <c r="J130"/>
    </row>
    <row r="131" spans="2:10" ht="20.25" customHeight="1" x14ac:dyDescent="0.3">
      <c r="B131" s="131" t="s">
        <v>77</v>
      </c>
      <c r="C131" s="132"/>
      <c r="E131" s="132"/>
      <c r="F131" s="132"/>
      <c r="G131" s="133"/>
      <c r="H131" s="133"/>
      <c r="I131" s="134"/>
      <c r="J131"/>
    </row>
    <row r="132" spans="2:10" ht="20.25" customHeight="1" x14ac:dyDescent="0.3">
      <c r="B132" s="131"/>
      <c r="C132" s="132"/>
      <c r="E132" s="132"/>
      <c r="F132" s="132"/>
      <c r="G132" s="133"/>
      <c r="H132" s="133"/>
      <c r="I132" s="134"/>
      <c r="J132"/>
    </row>
    <row r="133" spans="2:10" ht="24.75" customHeight="1" x14ac:dyDescent="0.3">
      <c r="B133" s="10"/>
      <c r="C133" s="10"/>
      <c r="D133" s="10"/>
      <c r="E133" s="10"/>
      <c r="F133" s="10"/>
      <c r="G133" s="10"/>
      <c r="H133" s="133"/>
      <c r="I133" s="134"/>
      <c r="J133" s="135"/>
    </row>
    <row r="134" spans="2:10" ht="15" customHeight="1" x14ac:dyDescent="0.3">
      <c r="B134" s="10"/>
      <c r="C134" s="10"/>
      <c r="D134" s="10"/>
      <c r="E134" s="10"/>
      <c r="F134" s="10"/>
      <c r="G134" s="10"/>
      <c r="H134" s="133"/>
      <c r="I134" s="136"/>
      <c r="J134" s="135"/>
    </row>
    <row r="135" spans="2:10" ht="15" customHeight="1" x14ac:dyDescent="0.3">
      <c r="H135" s="133"/>
      <c r="I135" s="134"/>
      <c r="J135" s="135"/>
    </row>
    <row r="136" spans="2:10" ht="15" customHeight="1" x14ac:dyDescent="0.3">
      <c r="B136" s="97" t="s">
        <v>78</v>
      </c>
      <c r="C136" s="137" t="s">
        <v>79</v>
      </c>
      <c r="D136" s="137" t="s">
        <v>80</v>
      </c>
      <c r="E136" s="137" t="s">
        <v>81</v>
      </c>
      <c r="F136" s="137" t="s">
        <v>82</v>
      </c>
      <c r="G136" s="137" t="s">
        <v>83</v>
      </c>
      <c r="H136" s="137" t="s">
        <v>84</v>
      </c>
      <c r="I136" s="134"/>
      <c r="J136" s="135"/>
    </row>
    <row r="137" spans="2:10" ht="15" customHeight="1" x14ac:dyDescent="0.3">
      <c r="B137" s="97"/>
      <c r="C137" s="137"/>
      <c r="D137" s="137"/>
      <c r="E137" s="137"/>
      <c r="F137" s="137"/>
      <c r="G137" s="137"/>
      <c r="H137" s="137"/>
      <c r="I137" s="134"/>
      <c r="J137" s="135"/>
    </row>
    <row r="138" spans="2:10" ht="24.75" customHeight="1" x14ac:dyDescent="0.3">
      <c r="B138" s="23" t="s">
        <v>85</v>
      </c>
      <c r="C138" s="40">
        <v>318</v>
      </c>
      <c r="D138" s="40">
        <v>1</v>
      </c>
      <c r="E138" s="40">
        <v>12</v>
      </c>
      <c r="F138" s="40">
        <v>188</v>
      </c>
      <c r="G138" s="40">
        <v>650</v>
      </c>
      <c r="H138" s="40">
        <v>1514</v>
      </c>
      <c r="I138" s="134"/>
      <c r="J138" s="135"/>
    </row>
    <row r="139" spans="2:10" ht="24.75" customHeight="1" x14ac:dyDescent="0.3">
      <c r="B139" s="138" t="s">
        <v>86</v>
      </c>
      <c r="C139" s="139">
        <v>1903</v>
      </c>
      <c r="D139" s="139">
        <v>65</v>
      </c>
      <c r="E139" s="139">
        <v>37</v>
      </c>
      <c r="F139" s="139">
        <v>79</v>
      </c>
      <c r="G139" s="139">
        <v>78</v>
      </c>
      <c r="H139" s="139">
        <v>521</v>
      </c>
      <c r="I139" s="134"/>
      <c r="J139" s="135"/>
    </row>
    <row r="140" spans="2:10" ht="24.75" customHeight="1" x14ac:dyDescent="0.3">
      <c r="B140" s="138" t="s">
        <v>87</v>
      </c>
      <c r="C140" s="139">
        <v>2601</v>
      </c>
      <c r="D140" s="139">
        <v>9</v>
      </c>
      <c r="E140" s="139">
        <v>3</v>
      </c>
      <c r="F140" s="139">
        <v>9</v>
      </c>
      <c r="G140" s="139">
        <v>8</v>
      </c>
      <c r="H140" s="139">
        <v>53</v>
      </c>
      <c r="I140" s="134"/>
      <c r="J140" s="135"/>
    </row>
    <row r="141" spans="2:10" ht="29.25" customHeight="1" x14ac:dyDescent="0.3">
      <c r="B141" s="140" t="s">
        <v>88</v>
      </c>
      <c r="C141" s="139">
        <v>2622</v>
      </c>
      <c r="D141" s="139">
        <v>7</v>
      </c>
      <c r="E141" s="139">
        <v>3</v>
      </c>
      <c r="F141" s="139">
        <v>6</v>
      </c>
      <c r="G141" s="139">
        <v>7</v>
      </c>
      <c r="H141" s="139">
        <v>38</v>
      </c>
      <c r="I141" s="134"/>
      <c r="J141" s="135"/>
    </row>
    <row r="142" spans="2:10" ht="12" customHeight="1" x14ac:dyDescent="0.3">
      <c r="B142" s="141"/>
      <c r="C142" s="142"/>
      <c r="D142" s="142"/>
      <c r="E142" s="142"/>
      <c r="F142" s="142"/>
      <c r="G142" s="142"/>
      <c r="H142" s="142"/>
      <c r="I142" s="143"/>
    </row>
    <row r="143" spans="2:10" ht="21" customHeight="1" x14ac:dyDescent="0.3">
      <c r="B143" s="144" t="s">
        <v>89</v>
      </c>
      <c r="C143" s="144"/>
      <c r="D143" s="144"/>
      <c r="E143" s="144"/>
      <c r="F143" s="144"/>
      <c r="G143" s="144"/>
      <c r="H143" s="143"/>
      <c r="I143" s="143"/>
    </row>
    <row r="144" spans="2:10" ht="9.75" customHeight="1" x14ac:dyDescent="0.3">
      <c r="B144" s="44"/>
    </row>
    <row r="146" spans="2:18" ht="16.5" customHeight="1" x14ac:dyDescent="0.3">
      <c r="B146" s="145"/>
      <c r="C146" s="145"/>
      <c r="D146" s="145"/>
      <c r="E146" s="145"/>
      <c r="F146" s="145"/>
      <c r="G146" s="145"/>
      <c r="H146" s="145"/>
      <c r="I146" s="145"/>
      <c r="J146" s="145"/>
      <c r="K146" s="145"/>
      <c r="L146" s="145"/>
      <c r="M146" s="145"/>
      <c r="N146" s="145"/>
      <c r="O146" s="145"/>
      <c r="P146" s="145"/>
    </row>
    <row r="147" spans="2:18" ht="2.25" customHeight="1" x14ac:dyDescent="0.3">
      <c r="B147" s="32"/>
      <c r="C147" s="32"/>
      <c r="D147" s="32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</row>
    <row r="148" spans="2:18" ht="10.5" customHeight="1" x14ac:dyDescent="0.3">
      <c r="B148" s="32"/>
      <c r="C148" s="32"/>
      <c r="D148" s="32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</row>
    <row r="149" spans="2:18" ht="15.6" x14ac:dyDescent="0.3">
      <c r="B149" s="146"/>
      <c r="C149" s="147"/>
      <c r="D149" s="147"/>
      <c r="E149" s="147"/>
      <c r="F149" s="147"/>
      <c r="G149" s="148"/>
      <c r="H149" s="13"/>
      <c r="J149" s="10"/>
      <c r="K149" s="10"/>
      <c r="L149" s="10"/>
      <c r="M149" s="10"/>
      <c r="N149" s="10"/>
      <c r="O149" s="11"/>
    </row>
    <row r="150" spans="2:18" ht="3" customHeight="1" x14ac:dyDescent="0.3">
      <c r="B150" s="48"/>
      <c r="C150" s="32"/>
      <c r="D150" s="32"/>
      <c r="E150" s="33"/>
      <c r="F150" s="33"/>
      <c r="G150" s="33"/>
      <c r="H150" s="149"/>
      <c r="I150" s="33"/>
      <c r="J150" s="33"/>
      <c r="K150" s="33"/>
      <c r="L150" s="33"/>
      <c r="M150" s="33"/>
      <c r="N150" s="33"/>
      <c r="O150" s="33"/>
      <c r="P150" s="33"/>
    </row>
    <row r="151" spans="2:18" ht="38.25" customHeight="1" x14ac:dyDescent="0.3">
      <c r="B151" s="150" t="s">
        <v>31</v>
      </c>
      <c r="C151" s="35" t="s">
        <v>3</v>
      </c>
      <c r="D151" s="151" t="s">
        <v>90</v>
      </c>
      <c r="E151" s="151" t="s">
        <v>91</v>
      </c>
      <c r="F151" s="151" t="s">
        <v>92</v>
      </c>
      <c r="G151" s="152" t="s">
        <v>93</v>
      </c>
      <c r="H151" s="153"/>
      <c r="J151" s="154" t="s">
        <v>31</v>
      </c>
      <c r="K151" s="35" t="s">
        <v>3</v>
      </c>
      <c r="L151" s="151" t="s">
        <v>4</v>
      </c>
      <c r="M151" s="151" t="s">
        <v>5</v>
      </c>
      <c r="N151" s="155" t="s">
        <v>6</v>
      </c>
      <c r="O151" s="151" t="s">
        <v>7</v>
      </c>
      <c r="P151" s="151" t="s">
        <v>8</v>
      </c>
      <c r="Q151" s="151" t="s">
        <v>9</v>
      </c>
      <c r="R151" s="151" t="s">
        <v>10</v>
      </c>
    </row>
    <row r="152" spans="2:18" ht="23.25" customHeight="1" x14ac:dyDescent="0.3">
      <c r="B152" s="50" t="s">
        <v>11</v>
      </c>
      <c r="C152" s="156">
        <f t="shared" ref="C152:C163" si="12">SUM(D152:G152)</f>
        <v>12359</v>
      </c>
      <c r="D152" s="157">
        <v>244</v>
      </c>
      <c r="E152" s="157">
        <v>2111</v>
      </c>
      <c r="F152" s="157">
        <v>2446</v>
      </c>
      <c r="G152" s="157">
        <v>7558</v>
      </c>
      <c r="H152" s="153"/>
      <c r="J152" s="50" t="s">
        <v>11</v>
      </c>
      <c r="K152" s="156">
        <f>SUM(L152:R152)</f>
        <v>12359</v>
      </c>
      <c r="L152" s="157">
        <v>565</v>
      </c>
      <c r="M152" s="157">
        <v>1782</v>
      </c>
      <c r="N152" s="157">
        <v>1352</v>
      </c>
      <c r="O152" s="157">
        <v>2823</v>
      </c>
      <c r="P152" s="157">
        <v>4202</v>
      </c>
      <c r="Q152" s="158">
        <v>624</v>
      </c>
      <c r="R152" s="157">
        <v>1011</v>
      </c>
    </row>
    <row r="153" spans="2:18" ht="23.25" customHeight="1" x14ac:dyDescent="0.3">
      <c r="B153" s="52" t="s">
        <v>12</v>
      </c>
      <c r="C153" s="156">
        <f t="shared" si="12"/>
        <v>9742</v>
      </c>
      <c r="D153" s="158">
        <v>205</v>
      </c>
      <c r="E153" s="158">
        <v>1746</v>
      </c>
      <c r="F153" s="158">
        <v>1756</v>
      </c>
      <c r="G153" s="158">
        <v>6035</v>
      </c>
      <c r="H153" s="153"/>
      <c r="J153" s="52" t="s">
        <v>12</v>
      </c>
      <c r="K153" s="156">
        <f t="shared" ref="K153:K163" si="13">SUM(L153:R153)</f>
        <v>9742</v>
      </c>
      <c r="L153" s="158">
        <v>536</v>
      </c>
      <c r="M153" s="158">
        <v>1700</v>
      </c>
      <c r="N153" s="158">
        <v>1206</v>
      </c>
      <c r="O153" s="158">
        <v>2767</v>
      </c>
      <c r="P153" s="158">
        <v>2208</v>
      </c>
      <c r="Q153" s="158">
        <v>446</v>
      </c>
      <c r="R153" s="158">
        <v>879</v>
      </c>
    </row>
    <row r="154" spans="2:18" ht="23.25" customHeight="1" x14ac:dyDescent="0.3">
      <c r="B154" s="52" t="s">
        <v>13</v>
      </c>
      <c r="C154" s="156">
        <f t="shared" si="12"/>
        <v>11104</v>
      </c>
      <c r="D154" s="158">
        <v>254</v>
      </c>
      <c r="E154" s="158">
        <v>1509</v>
      </c>
      <c r="F154" s="158">
        <v>2013</v>
      </c>
      <c r="G154" s="158">
        <v>7328</v>
      </c>
      <c r="H154" s="153"/>
      <c r="J154" s="52" t="s">
        <v>13</v>
      </c>
      <c r="K154" s="156">
        <f t="shared" si="13"/>
        <v>11104</v>
      </c>
      <c r="L154" s="158">
        <v>475</v>
      </c>
      <c r="M154" s="158">
        <v>1881</v>
      </c>
      <c r="N154" s="158">
        <v>1375</v>
      </c>
      <c r="O154" s="158">
        <v>2900</v>
      </c>
      <c r="P154" s="158">
        <v>3206</v>
      </c>
      <c r="Q154" s="158">
        <v>515</v>
      </c>
      <c r="R154" s="158">
        <v>752</v>
      </c>
    </row>
    <row r="155" spans="2:18" ht="23.25" customHeight="1" x14ac:dyDescent="0.3">
      <c r="B155" s="52" t="s">
        <v>14</v>
      </c>
      <c r="C155" s="156">
        <f t="shared" si="12"/>
        <v>10870</v>
      </c>
      <c r="D155" s="158">
        <v>272</v>
      </c>
      <c r="E155" s="158">
        <v>1784</v>
      </c>
      <c r="F155" s="158">
        <v>1910</v>
      </c>
      <c r="G155" s="158">
        <v>6904</v>
      </c>
      <c r="H155" s="153"/>
      <c r="J155" s="52" t="s">
        <v>14</v>
      </c>
      <c r="K155" s="156">
        <f t="shared" si="13"/>
        <v>10870</v>
      </c>
      <c r="L155" s="158">
        <v>475</v>
      </c>
      <c r="M155" s="158">
        <v>1861</v>
      </c>
      <c r="N155" s="158">
        <v>1401</v>
      </c>
      <c r="O155" s="158">
        <v>2926</v>
      </c>
      <c r="P155" s="158">
        <v>2501</v>
      </c>
      <c r="Q155" s="158">
        <v>774</v>
      </c>
      <c r="R155" s="158">
        <v>932</v>
      </c>
    </row>
    <row r="156" spans="2:18" ht="23.25" customHeight="1" x14ac:dyDescent="0.3">
      <c r="B156" s="52" t="s">
        <v>15</v>
      </c>
      <c r="C156" s="156">
        <f t="shared" si="12"/>
        <v>11830</v>
      </c>
      <c r="D156" s="158">
        <v>296</v>
      </c>
      <c r="E156" s="158">
        <v>1881</v>
      </c>
      <c r="F156" s="158">
        <v>2069</v>
      </c>
      <c r="G156" s="158">
        <v>7584</v>
      </c>
      <c r="H156" s="153"/>
      <c r="J156" s="52" t="s">
        <v>15</v>
      </c>
      <c r="K156" s="156">
        <f t="shared" si="13"/>
        <v>11830</v>
      </c>
      <c r="L156" s="158">
        <v>565</v>
      </c>
      <c r="M156" s="158">
        <v>2234</v>
      </c>
      <c r="N156" s="158">
        <v>1397</v>
      </c>
      <c r="O156" s="158">
        <v>3231</v>
      </c>
      <c r="P156" s="158">
        <v>2988</v>
      </c>
      <c r="Q156" s="158">
        <v>665</v>
      </c>
      <c r="R156" s="158">
        <v>750</v>
      </c>
    </row>
    <row r="157" spans="2:18" ht="23.25" customHeight="1" x14ac:dyDescent="0.3">
      <c r="B157" s="52" t="s">
        <v>16</v>
      </c>
      <c r="C157" s="156">
        <f t="shared" si="12"/>
        <v>11765</v>
      </c>
      <c r="D157" s="158">
        <v>283</v>
      </c>
      <c r="E157" s="158">
        <v>1801</v>
      </c>
      <c r="F157" s="158">
        <v>2192</v>
      </c>
      <c r="G157" s="158">
        <v>7489</v>
      </c>
      <c r="H157" s="153"/>
      <c r="J157" s="52" t="s">
        <v>16</v>
      </c>
      <c r="K157" s="156">
        <f t="shared" si="13"/>
        <v>11765</v>
      </c>
      <c r="L157" s="158">
        <v>503</v>
      </c>
      <c r="M157" s="158">
        <v>2034</v>
      </c>
      <c r="N157" s="158">
        <v>1358</v>
      </c>
      <c r="O157" s="158">
        <v>2962</v>
      </c>
      <c r="P157" s="158">
        <v>3500</v>
      </c>
      <c r="Q157" s="158">
        <v>550</v>
      </c>
      <c r="R157" s="158">
        <v>858</v>
      </c>
    </row>
    <row r="158" spans="2:18" ht="23.25" customHeight="1" x14ac:dyDescent="0.3">
      <c r="B158" s="52" t="s">
        <v>17</v>
      </c>
      <c r="C158" s="156">
        <f t="shared" si="12"/>
        <v>9610</v>
      </c>
      <c r="D158" s="158">
        <v>228</v>
      </c>
      <c r="E158" s="158">
        <v>1663</v>
      </c>
      <c r="F158" s="158">
        <v>1696</v>
      </c>
      <c r="G158" s="158">
        <v>6023</v>
      </c>
      <c r="H158" s="153"/>
      <c r="J158" s="52" t="s">
        <v>17</v>
      </c>
      <c r="K158" s="156">
        <f t="shared" si="13"/>
        <v>9610</v>
      </c>
      <c r="L158" s="158">
        <v>524</v>
      </c>
      <c r="M158" s="158">
        <v>1057</v>
      </c>
      <c r="N158" s="158">
        <v>1045</v>
      </c>
      <c r="O158" s="158">
        <v>2910</v>
      </c>
      <c r="P158" s="158">
        <v>2744</v>
      </c>
      <c r="Q158" s="158">
        <v>649</v>
      </c>
      <c r="R158" s="158">
        <v>681</v>
      </c>
    </row>
    <row r="159" spans="2:18" ht="23.25" customHeight="1" x14ac:dyDescent="0.3">
      <c r="B159" s="52" t="s">
        <v>18</v>
      </c>
      <c r="C159" s="156">
        <f t="shared" si="12"/>
        <v>10211</v>
      </c>
      <c r="D159" s="158">
        <v>313</v>
      </c>
      <c r="E159" s="158">
        <v>1809</v>
      </c>
      <c r="F159" s="158">
        <v>1702</v>
      </c>
      <c r="G159" s="158">
        <v>6387</v>
      </c>
      <c r="H159" s="153"/>
      <c r="J159" s="52" t="s">
        <v>18</v>
      </c>
      <c r="K159" s="156">
        <f t="shared" si="13"/>
        <v>10211</v>
      </c>
      <c r="L159" s="158">
        <v>822</v>
      </c>
      <c r="M159" s="158">
        <v>2048</v>
      </c>
      <c r="N159" s="158">
        <v>1381</v>
      </c>
      <c r="O159" s="158">
        <v>2575</v>
      </c>
      <c r="P159" s="158">
        <v>2305</v>
      </c>
      <c r="Q159" s="158">
        <v>564</v>
      </c>
      <c r="R159" s="158">
        <v>516</v>
      </c>
    </row>
    <row r="160" spans="2:18" ht="23.25" customHeight="1" thickBot="1" x14ac:dyDescent="0.35">
      <c r="B160" s="52" t="s">
        <v>19</v>
      </c>
      <c r="C160" s="156">
        <f t="shared" si="12"/>
        <v>11608</v>
      </c>
      <c r="D160" s="158">
        <v>297</v>
      </c>
      <c r="E160" s="158">
        <v>2650</v>
      </c>
      <c r="F160" s="158">
        <v>2420</v>
      </c>
      <c r="G160" s="158">
        <v>6241</v>
      </c>
      <c r="H160" s="153"/>
      <c r="J160" s="52" t="s">
        <v>19</v>
      </c>
      <c r="K160" s="156">
        <f t="shared" si="13"/>
        <v>11608</v>
      </c>
      <c r="L160" s="158">
        <v>1202</v>
      </c>
      <c r="M160" s="158">
        <v>2564</v>
      </c>
      <c r="N160" s="158">
        <v>1393</v>
      </c>
      <c r="O160" s="158">
        <v>2300</v>
      </c>
      <c r="P160" s="158">
        <v>2634</v>
      </c>
      <c r="Q160" s="158">
        <v>679</v>
      </c>
      <c r="R160" s="158">
        <v>836</v>
      </c>
    </row>
    <row r="161" spans="2:18" ht="23.25" hidden="1" customHeight="1" x14ac:dyDescent="0.3">
      <c r="B161" s="52" t="s">
        <v>20</v>
      </c>
      <c r="C161" s="156">
        <f t="shared" si="12"/>
        <v>0</v>
      </c>
      <c r="D161" s="158"/>
      <c r="E161" s="158"/>
      <c r="F161" s="158"/>
      <c r="G161" s="158"/>
      <c r="H161" s="153"/>
      <c r="J161" s="52" t="s">
        <v>20</v>
      </c>
      <c r="K161" s="156">
        <f t="shared" si="13"/>
        <v>0</v>
      </c>
      <c r="L161" s="158"/>
      <c r="M161" s="158"/>
      <c r="N161" s="158"/>
      <c r="O161" s="158"/>
      <c r="P161" s="158"/>
      <c r="Q161" s="158"/>
      <c r="R161" s="158"/>
    </row>
    <row r="162" spans="2:18" ht="23.25" hidden="1" customHeight="1" x14ac:dyDescent="0.3">
      <c r="B162" s="52" t="s">
        <v>21</v>
      </c>
      <c r="C162" s="156">
        <f t="shared" si="12"/>
        <v>0</v>
      </c>
      <c r="D162" s="158"/>
      <c r="E162" s="158"/>
      <c r="F162" s="158"/>
      <c r="G162" s="158"/>
      <c r="H162" s="153"/>
      <c r="J162" s="52" t="s">
        <v>21</v>
      </c>
      <c r="K162" s="156">
        <f t="shared" si="13"/>
        <v>0</v>
      </c>
      <c r="L162" s="158"/>
      <c r="M162" s="158"/>
      <c r="N162" s="158"/>
      <c r="O162" s="158"/>
      <c r="P162" s="158"/>
      <c r="Q162" s="158"/>
      <c r="R162" s="158"/>
    </row>
    <row r="163" spans="2:18" ht="25.5" hidden="1" customHeight="1" thickBot="1" x14ac:dyDescent="0.35">
      <c r="B163" s="53" t="s">
        <v>22</v>
      </c>
      <c r="C163" s="156">
        <f t="shared" si="12"/>
        <v>0</v>
      </c>
      <c r="D163" s="159"/>
      <c r="E163" s="159"/>
      <c r="F163" s="159"/>
      <c r="G163" s="159"/>
      <c r="H163" s="153"/>
      <c r="J163" s="53" t="s">
        <v>22</v>
      </c>
      <c r="K163" s="160">
        <f t="shared" si="13"/>
        <v>0</v>
      </c>
      <c r="L163" s="159"/>
      <c r="M163" s="159"/>
      <c r="N163" s="159"/>
      <c r="O163" s="159"/>
      <c r="P163" s="159"/>
      <c r="Q163" s="159"/>
      <c r="R163" s="159"/>
    </row>
    <row r="164" spans="2:18" ht="20.25" customHeight="1" x14ac:dyDescent="0.3">
      <c r="B164" s="60" t="s">
        <v>3</v>
      </c>
      <c r="C164" s="61">
        <f>SUM(C152:C163)</f>
        <v>99099</v>
      </c>
      <c r="D164" s="56">
        <f>SUM(D152:D163)</f>
        <v>2392</v>
      </c>
      <c r="E164" s="56">
        <f>SUM(E152:E163)</f>
        <v>16954</v>
      </c>
      <c r="F164" s="56">
        <f>SUM(F152:F163)</f>
        <v>18204</v>
      </c>
      <c r="G164" s="56">
        <f>SUM(G152:G163)</f>
        <v>61549</v>
      </c>
      <c r="H164" s="153"/>
      <c r="J164" s="60" t="s">
        <v>3</v>
      </c>
      <c r="K164" s="61">
        <f t="shared" ref="K164:Q164" si="14">SUM(K152:K163)</f>
        <v>99099</v>
      </c>
      <c r="L164" s="56">
        <f t="shared" si="14"/>
        <v>5667</v>
      </c>
      <c r="M164" s="56">
        <f t="shared" si="14"/>
        <v>17161</v>
      </c>
      <c r="N164" s="56">
        <f t="shared" si="14"/>
        <v>11908</v>
      </c>
      <c r="O164" s="56">
        <f t="shared" si="14"/>
        <v>25394</v>
      </c>
      <c r="P164" s="56">
        <f t="shared" si="14"/>
        <v>26288</v>
      </c>
      <c r="Q164" s="56">
        <f t="shared" si="14"/>
        <v>5466</v>
      </c>
      <c r="R164" s="56">
        <f>SUM(R152:R163)</f>
        <v>7215</v>
      </c>
    </row>
    <row r="165" spans="2:18" ht="20.25" customHeight="1" thickBot="1" x14ac:dyDescent="0.35">
      <c r="B165" s="161" t="s">
        <v>23</v>
      </c>
      <c r="C165" s="30">
        <f>SUM(D165:G165)</f>
        <v>1</v>
      </c>
      <c r="D165" s="30">
        <f>IF($C$164=0,"",D164/$C$164)</f>
        <v>2.4137478682933228E-2</v>
      </c>
      <c r="E165" s="30">
        <f>IF($C$164=0,"",E164/$C$164)</f>
        <v>0.17108144380871654</v>
      </c>
      <c r="F165" s="30">
        <f>IF($C$164=0,"",F164/$C$164)</f>
        <v>0.18369509278600188</v>
      </c>
      <c r="G165" s="30">
        <f>IF($C$164=0,"",G164/$C$164)</f>
        <v>0.62108598472234833</v>
      </c>
      <c r="H165" s="162"/>
      <c r="J165" s="161" t="s">
        <v>23</v>
      </c>
      <c r="K165" s="30">
        <f>SUM(L165:R165)</f>
        <v>1</v>
      </c>
      <c r="L165" s="30">
        <f t="shared" ref="L165:Q165" si="15">+L164/$K$164</f>
        <v>5.7185239003420825E-2</v>
      </c>
      <c r="M165" s="30">
        <f t="shared" si="15"/>
        <v>0.17317026407935499</v>
      </c>
      <c r="N165" s="30">
        <f t="shared" si="15"/>
        <v>0.12016266561721108</v>
      </c>
      <c r="O165" s="30">
        <f t="shared" si="15"/>
        <v>0.25624880170334718</v>
      </c>
      <c r="P165" s="30">
        <f t="shared" si="15"/>
        <v>0.26527008345190162</v>
      </c>
      <c r="Q165" s="30">
        <f t="shared" si="15"/>
        <v>5.5156964247873336E-2</v>
      </c>
      <c r="R165" s="30">
        <f>+R164/$K$164</f>
        <v>7.2805981896890984E-2</v>
      </c>
    </row>
    <row r="166" spans="2:18" ht="8.25" customHeight="1" x14ac:dyDescent="0.3">
      <c r="B166" s="163"/>
      <c r="C166" s="162"/>
      <c r="D166" s="162"/>
      <c r="E166" s="162"/>
      <c r="F166" s="162"/>
      <c r="G166" s="162"/>
      <c r="H166" s="162"/>
      <c r="J166" s="163"/>
      <c r="K166" s="162"/>
      <c r="L166" s="162"/>
      <c r="M166" s="162"/>
      <c r="N166" s="162"/>
      <c r="O166" s="162"/>
    </row>
    <row r="167" spans="2:18" ht="6" customHeight="1" x14ac:dyDescent="0.3"/>
    <row r="168" spans="2:18" ht="12" customHeight="1" x14ac:dyDescent="0.3"/>
    <row r="169" spans="2:18" ht="12" customHeight="1" x14ac:dyDescent="0.3"/>
    <row r="170" spans="2:18" ht="3" customHeight="1" x14ac:dyDescent="0.3"/>
    <row r="171" spans="2:18" ht="23.25" customHeight="1" x14ac:dyDescent="0.3">
      <c r="B171" s="97" t="s">
        <v>94</v>
      </c>
      <c r="C171" s="97"/>
      <c r="D171" s="97"/>
      <c r="E171" s="97"/>
      <c r="F171" s="164" t="s">
        <v>3</v>
      </c>
      <c r="G171" s="165" t="s">
        <v>90</v>
      </c>
      <c r="H171" s="165" t="s">
        <v>91</v>
      </c>
      <c r="I171" s="165" t="s">
        <v>92</v>
      </c>
      <c r="J171" s="152" t="s">
        <v>93</v>
      </c>
    </row>
    <row r="172" spans="2:18" ht="18.75" customHeight="1" x14ac:dyDescent="0.3">
      <c r="B172" s="166" t="s">
        <v>95</v>
      </c>
      <c r="C172" s="167"/>
      <c r="D172" s="167"/>
      <c r="E172" s="167"/>
      <c r="F172" s="168">
        <f>+SUM(G172:J172)</f>
        <v>2342</v>
      </c>
      <c r="G172" s="157">
        <v>2095</v>
      </c>
      <c r="H172" s="157">
        <v>67</v>
      </c>
      <c r="I172" s="157">
        <v>76</v>
      </c>
      <c r="J172" s="157">
        <v>104</v>
      </c>
    </row>
    <row r="173" spans="2:18" ht="18.75" customHeight="1" x14ac:dyDescent="0.3">
      <c r="B173" s="169" t="s">
        <v>96</v>
      </c>
      <c r="C173" s="170"/>
      <c r="D173" s="170"/>
      <c r="E173" s="170"/>
      <c r="F173" s="171">
        <f t="shared" ref="F173:F202" si="16">+SUM(G173:J173)</f>
        <v>2342</v>
      </c>
      <c r="G173" s="158">
        <v>0</v>
      </c>
      <c r="H173" s="158">
        <v>2310</v>
      </c>
      <c r="I173" s="158">
        <v>4</v>
      </c>
      <c r="J173" s="158">
        <v>28</v>
      </c>
    </row>
    <row r="174" spans="2:18" ht="18.75" customHeight="1" x14ac:dyDescent="0.3">
      <c r="B174" s="169" t="s">
        <v>97</v>
      </c>
      <c r="C174" s="170"/>
      <c r="D174" s="170"/>
      <c r="E174" s="170"/>
      <c r="F174" s="171">
        <f t="shared" si="16"/>
        <v>2342</v>
      </c>
      <c r="G174" s="158">
        <v>0</v>
      </c>
      <c r="H174" s="158">
        <v>0</v>
      </c>
      <c r="I174" s="158">
        <v>2342</v>
      </c>
      <c r="J174" s="158">
        <v>0</v>
      </c>
    </row>
    <row r="175" spans="2:18" ht="18.75" customHeight="1" x14ac:dyDescent="0.3">
      <c r="B175" s="169" t="s">
        <v>98</v>
      </c>
      <c r="C175" s="170"/>
      <c r="D175" s="170"/>
      <c r="E175" s="170"/>
      <c r="F175" s="171">
        <f t="shared" si="16"/>
        <v>2342</v>
      </c>
      <c r="G175" s="158">
        <v>0</v>
      </c>
      <c r="H175" s="158">
        <v>0</v>
      </c>
      <c r="I175" s="158">
        <v>0</v>
      </c>
      <c r="J175" s="158">
        <v>2342</v>
      </c>
    </row>
    <row r="176" spans="2:18" ht="18.75" customHeight="1" x14ac:dyDescent="0.3">
      <c r="B176" s="169" t="s">
        <v>99</v>
      </c>
      <c r="C176" s="170"/>
      <c r="D176" s="170"/>
      <c r="E176" s="170"/>
      <c r="F176" s="171">
        <f t="shared" si="16"/>
        <v>2326</v>
      </c>
      <c r="G176" s="158">
        <v>0</v>
      </c>
      <c r="H176" s="158">
        <v>83</v>
      </c>
      <c r="I176" s="158">
        <v>450</v>
      </c>
      <c r="J176" s="158">
        <v>1793</v>
      </c>
    </row>
    <row r="177" spans="2:10" ht="18.75" customHeight="1" x14ac:dyDescent="0.3">
      <c r="B177" s="169" t="s">
        <v>100</v>
      </c>
      <c r="C177" s="170"/>
      <c r="D177" s="170"/>
      <c r="E177" s="170"/>
      <c r="F177" s="171">
        <f t="shared" si="16"/>
        <v>2273</v>
      </c>
      <c r="G177" s="158">
        <v>0</v>
      </c>
      <c r="H177" s="158">
        <v>403</v>
      </c>
      <c r="I177" s="158">
        <v>38</v>
      </c>
      <c r="J177" s="158">
        <v>1832</v>
      </c>
    </row>
    <row r="178" spans="2:10" ht="18.75" customHeight="1" x14ac:dyDescent="0.3">
      <c r="B178" s="169" t="s">
        <v>101</v>
      </c>
      <c r="C178" s="170"/>
      <c r="D178" s="170"/>
      <c r="E178" s="170"/>
      <c r="F178" s="171">
        <f t="shared" si="16"/>
        <v>2119</v>
      </c>
      <c r="G178" s="158">
        <v>0</v>
      </c>
      <c r="H178" s="158">
        <v>2119</v>
      </c>
      <c r="I178" s="158">
        <v>0</v>
      </c>
      <c r="J178" s="158">
        <v>0</v>
      </c>
    </row>
    <row r="179" spans="2:10" ht="18.75" customHeight="1" x14ac:dyDescent="0.3">
      <c r="B179" s="169" t="s">
        <v>102</v>
      </c>
      <c r="C179" s="170"/>
      <c r="D179" s="170"/>
      <c r="E179" s="170"/>
      <c r="F179" s="171">
        <f t="shared" si="16"/>
        <v>2327</v>
      </c>
      <c r="G179" s="158">
        <v>0</v>
      </c>
      <c r="H179" s="158">
        <v>2327</v>
      </c>
      <c r="I179" s="158">
        <v>0</v>
      </c>
      <c r="J179" s="158">
        <v>0</v>
      </c>
    </row>
    <row r="180" spans="2:10" ht="18.75" customHeight="1" x14ac:dyDescent="0.3">
      <c r="B180" s="169" t="s">
        <v>103</v>
      </c>
      <c r="C180" s="170"/>
      <c r="D180" s="170"/>
      <c r="E180" s="170"/>
      <c r="F180" s="171">
        <f t="shared" si="16"/>
        <v>1981</v>
      </c>
      <c r="G180" s="158">
        <v>0</v>
      </c>
      <c r="H180" s="158">
        <v>1981</v>
      </c>
      <c r="I180" s="158">
        <v>0</v>
      </c>
      <c r="J180" s="158">
        <v>0</v>
      </c>
    </row>
    <row r="181" spans="2:10" ht="18.75" customHeight="1" x14ac:dyDescent="0.3">
      <c r="B181" s="169" t="s">
        <v>104</v>
      </c>
      <c r="C181" s="170"/>
      <c r="D181" s="170"/>
      <c r="E181" s="170"/>
      <c r="F181" s="171">
        <f t="shared" si="16"/>
        <v>1903</v>
      </c>
      <c r="G181" s="158">
        <v>0</v>
      </c>
      <c r="H181" s="158">
        <v>0</v>
      </c>
      <c r="I181" s="158">
        <v>1903</v>
      </c>
      <c r="J181" s="158">
        <v>0</v>
      </c>
    </row>
    <row r="182" spans="2:10" ht="18.75" customHeight="1" x14ac:dyDescent="0.3">
      <c r="B182" s="169" t="s">
        <v>105</v>
      </c>
      <c r="C182" s="170"/>
      <c r="D182" s="170"/>
      <c r="E182" s="170"/>
      <c r="F182" s="171">
        <f t="shared" si="16"/>
        <v>1903</v>
      </c>
      <c r="G182" s="158">
        <v>0</v>
      </c>
      <c r="H182" s="158">
        <v>0</v>
      </c>
      <c r="I182" s="158">
        <v>1903</v>
      </c>
      <c r="J182" s="158">
        <v>0</v>
      </c>
    </row>
    <row r="183" spans="2:10" ht="18.75" customHeight="1" x14ac:dyDescent="0.3">
      <c r="B183" s="169" t="s">
        <v>106</v>
      </c>
      <c r="C183" s="170"/>
      <c r="D183" s="170"/>
      <c r="E183" s="170"/>
      <c r="F183" s="171">
        <f t="shared" si="16"/>
        <v>1880</v>
      </c>
      <c r="G183" s="158">
        <v>0</v>
      </c>
      <c r="H183" s="158">
        <v>0</v>
      </c>
      <c r="I183" s="158">
        <v>1880</v>
      </c>
      <c r="J183" s="158">
        <v>0</v>
      </c>
    </row>
    <row r="184" spans="2:10" ht="18.75" customHeight="1" x14ac:dyDescent="0.3">
      <c r="B184" s="169" t="s">
        <v>107</v>
      </c>
      <c r="C184" s="170"/>
      <c r="D184" s="170"/>
      <c r="E184" s="170"/>
      <c r="F184" s="171">
        <f t="shared" si="16"/>
        <v>1898</v>
      </c>
      <c r="G184" s="158">
        <v>0</v>
      </c>
      <c r="H184" s="158">
        <v>0</v>
      </c>
      <c r="I184" s="158">
        <v>1898</v>
      </c>
      <c r="J184" s="158">
        <v>0</v>
      </c>
    </row>
    <row r="185" spans="2:10" ht="18.75" customHeight="1" x14ac:dyDescent="0.3">
      <c r="B185" s="169" t="s">
        <v>108</v>
      </c>
      <c r="C185" s="170"/>
      <c r="D185" s="170"/>
      <c r="E185" s="170"/>
      <c r="F185" s="171">
        <f t="shared" si="16"/>
        <v>2001</v>
      </c>
      <c r="G185" s="158">
        <v>0</v>
      </c>
      <c r="H185" s="158">
        <v>0</v>
      </c>
      <c r="I185" s="158">
        <v>2001</v>
      </c>
      <c r="J185" s="158">
        <v>0</v>
      </c>
    </row>
    <row r="186" spans="2:10" ht="18.75" customHeight="1" x14ac:dyDescent="0.3">
      <c r="B186" s="169" t="s">
        <v>109</v>
      </c>
      <c r="C186" s="170"/>
      <c r="D186" s="170"/>
      <c r="E186" s="170"/>
      <c r="F186" s="171">
        <f t="shared" si="16"/>
        <v>695</v>
      </c>
      <c r="G186" s="158">
        <v>0</v>
      </c>
      <c r="H186" s="158">
        <v>227</v>
      </c>
      <c r="I186" s="158">
        <v>3</v>
      </c>
      <c r="J186" s="158">
        <v>465</v>
      </c>
    </row>
    <row r="187" spans="2:10" ht="18.75" customHeight="1" x14ac:dyDescent="0.3">
      <c r="B187" s="169" t="s">
        <v>110</v>
      </c>
      <c r="C187" s="170"/>
      <c r="D187" s="170"/>
      <c r="E187" s="170"/>
      <c r="F187" s="171">
        <f t="shared" si="16"/>
        <v>2344</v>
      </c>
      <c r="G187" s="158">
        <v>0</v>
      </c>
      <c r="H187" s="158">
        <v>0</v>
      </c>
      <c r="I187" s="158">
        <v>0</v>
      </c>
      <c r="J187" s="158">
        <v>2344</v>
      </c>
    </row>
    <row r="188" spans="2:10" ht="18.75" customHeight="1" x14ac:dyDescent="0.3">
      <c r="B188" s="169" t="s">
        <v>111</v>
      </c>
      <c r="C188" s="170"/>
      <c r="D188" s="170"/>
      <c r="E188" s="170"/>
      <c r="F188" s="171">
        <f t="shared" si="16"/>
        <v>32994</v>
      </c>
      <c r="G188" s="158">
        <v>0</v>
      </c>
      <c r="H188" s="158">
        <v>0</v>
      </c>
      <c r="I188" s="158">
        <v>0</v>
      </c>
      <c r="J188" s="158">
        <v>32994</v>
      </c>
    </row>
    <row r="189" spans="2:10" ht="18.75" customHeight="1" x14ac:dyDescent="0.3">
      <c r="B189" s="169" t="s">
        <v>112</v>
      </c>
      <c r="C189" s="170"/>
      <c r="D189" s="170"/>
      <c r="E189" s="170"/>
      <c r="F189" s="171">
        <f t="shared" si="16"/>
        <v>1395</v>
      </c>
      <c r="G189" s="158">
        <v>0</v>
      </c>
      <c r="H189" s="158">
        <v>0</v>
      </c>
      <c r="I189" s="158">
        <v>0</v>
      </c>
      <c r="J189" s="158">
        <v>1395</v>
      </c>
    </row>
    <row r="190" spans="2:10" ht="18.75" customHeight="1" x14ac:dyDescent="0.3">
      <c r="B190" s="169" t="s">
        <v>113</v>
      </c>
      <c r="C190" s="170"/>
      <c r="D190" s="170"/>
      <c r="E190" s="170"/>
      <c r="F190" s="171">
        <f t="shared" si="16"/>
        <v>70</v>
      </c>
      <c r="G190" s="158">
        <v>0</v>
      </c>
      <c r="H190" s="158">
        <v>0</v>
      </c>
      <c r="I190" s="158">
        <v>70</v>
      </c>
      <c r="J190" s="158">
        <v>0</v>
      </c>
    </row>
    <row r="191" spans="2:10" ht="18.75" customHeight="1" x14ac:dyDescent="0.3">
      <c r="B191" s="169" t="s">
        <v>100</v>
      </c>
      <c r="C191" s="170"/>
      <c r="D191" s="170"/>
      <c r="E191" s="170"/>
      <c r="F191" s="171">
        <f t="shared" si="16"/>
        <v>391</v>
      </c>
      <c r="G191" s="158">
        <v>0</v>
      </c>
      <c r="H191" s="158">
        <v>85</v>
      </c>
      <c r="I191" s="158">
        <v>11</v>
      </c>
      <c r="J191" s="158">
        <v>295</v>
      </c>
    </row>
    <row r="192" spans="2:10" ht="18.75" customHeight="1" x14ac:dyDescent="0.3">
      <c r="B192" s="169" t="s">
        <v>114</v>
      </c>
      <c r="C192" s="170"/>
      <c r="D192" s="170"/>
      <c r="E192" s="170"/>
      <c r="F192" s="171">
        <f t="shared" si="16"/>
        <v>896</v>
      </c>
      <c r="G192" s="158">
        <v>0</v>
      </c>
      <c r="H192" s="158">
        <v>0</v>
      </c>
      <c r="I192" s="158">
        <v>0</v>
      </c>
      <c r="J192" s="158">
        <v>896</v>
      </c>
    </row>
    <row r="193" spans="2:10" ht="18.75" customHeight="1" x14ac:dyDescent="0.3">
      <c r="B193" s="169" t="s">
        <v>115</v>
      </c>
      <c r="C193" s="170"/>
      <c r="D193" s="170"/>
      <c r="E193" s="170"/>
      <c r="F193" s="171">
        <f t="shared" si="16"/>
        <v>892</v>
      </c>
      <c r="G193" s="158">
        <v>0</v>
      </c>
      <c r="H193" s="158">
        <v>0</v>
      </c>
      <c r="I193" s="158">
        <v>0</v>
      </c>
      <c r="J193" s="158">
        <v>892</v>
      </c>
    </row>
    <row r="194" spans="2:10" ht="18.75" customHeight="1" x14ac:dyDescent="0.3">
      <c r="B194" s="169" t="s">
        <v>116</v>
      </c>
      <c r="C194" s="170"/>
      <c r="D194" s="170"/>
      <c r="E194" s="170"/>
      <c r="F194" s="171">
        <f t="shared" si="16"/>
        <v>880</v>
      </c>
      <c r="G194" s="158">
        <v>0</v>
      </c>
      <c r="H194" s="158">
        <v>0</v>
      </c>
      <c r="I194" s="158">
        <v>0</v>
      </c>
      <c r="J194" s="158">
        <v>880</v>
      </c>
    </row>
    <row r="195" spans="2:10" ht="18.75" customHeight="1" x14ac:dyDescent="0.3">
      <c r="B195" s="169" t="s">
        <v>117</v>
      </c>
      <c r="C195" s="170"/>
      <c r="D195" s="170"/>
      <c r="E195" s="170"/>
      <c r="F195" s="171">
        <f t="shared" si="16"/>
        <v>792</v>
      </c>
      <c r="G195" s="158">
        <v>0</v>
      </c>
      <c r="H195" s="158">
        <v>792</v>
      </c>
      <c r="I195" s="158">
        <v>0</v>
      </c>
      <c r="J195" s="158">
        <v>0</v>
      </c>
    </row>
    <row r="196" spans="2:10" ht="18.75" customHeight="1" x14ac:dyDescent="0.3">
      <c r="B196" s="169" t="s">
        <v>118</v>
      </c>
      <c r="C196" s="170"/>
      <c r="D196" s="170"/>
      <c r="E196" s="170"/>
      <c r="F196" s="171">
        <f t="shared" si="16"/>
        <v>791</v>
      </c>
      <c r="G196" s="158">
        <v>0</v>
      </c>
      <c r="H196" s="158">
        <v>791</v>
      </c>
      <c r="I196" s="158">
        <v>0</v>
      </c>
      <c r="J196" s="158">
        <v>0</v>
      </c>
    </row>
    <row r="197" spans="2:10" ht="18.75" customHeight="1" x14ac:dyDescent="0.3">
      <c r="B197" s="169" t="s">
        <v>119</v>
      </c>
      <c r="C197" s="170"/>
      <c r="D197" s="170"/>
      <c r="E197" s="170"/>
      <c r="F197" s="171">
        <f t="shared" si="16"/>
        <v>743</v>
      </c>
      <c r="G197" s="158">
        <v>0</v>
      </c>
      <c r="H197" s="158">
        <v>743</v>
      </c>
      <c r="I197" s="158">
        <v>0</v>
      </c>
      <c r="J197" s="158">
        <v>0</v>
      </c>
    </row>
    <row r="198" spans="2:10" ht="18.75" customHeight="1" x14ac:dyDescent="0.3">
      <c r="B198" s="169" t="s">
        <v>120</v>
      </c>
      <c r="C198" s="170"/>
      <c r="D198" s="170"/>
      <c r="E198" s="170"/>
      <c r="F198" s="171">
        <f t="shared" si="16"/>
        <v>734</v>
      </c>
      <c r="G198" s="158">
        <v>0</v>
      </c>
      <c r="H198" s="158">
        <v>0</v>
      </c>
      <c r="I198" s="158">
        <v>734</v>
      </c>
      <c r="J198" s="158">
        <v>0</v>
      </c>
    </row>
    <row r="199" spans="2:10" ht="18.75" customHeight="1" x14ac:dyDescent="0.3">
      <c r="B199" s="169" t="s">
        <v>121</v>
      </c>
      <c r="C199" s="170"/>
      <c r="D199" s="170"/>
      <c r="E199" s="170"/>
      <c r="F199" s="171">
        <f t="shared" si="16"/>
        <v>721</v>
      </c>
      <c r="G199" s="158">
        <v>0</v>
      </c>
      <c r="H199" s="158">
        <v>0</v>
      </c>
      <c r="I199" s="158">
        <v>721</v>
      </c>
      <c r="J199" s="158">
        <v>0</v>
      </c>
    </row>
    <row r="200" spans="2:10" ht="18.75" customHeight="1" x14ac:dyDescent="0.3">
      <c r="B200" s="169" t="s">
        <v>122</v>
      </c>
      <c r="C200" s="170"/>
      <c r="D200" s="170"/>
      <c r="E200" s="170"/>
      <c r="F200" s="171">
        <f t="shared" si="16"/>
        <v>720</v>
      </c>
      <c r="G200" s="158">
        <v>0</v>
      </c>
      <c r="H200" s="158">
        <v>0</v>
      </c>
      <c r="I200" s="158">
        <v>720</v>
      </c>
      <c r="J200" s="158">
        <v>0</v>
      </c>
    </row>
    <row r="201" spans="2:10" ht="18.75" customHeight="1" x14ac:dyDescent="0.3">
      <c r="B201" s="169" t="s">
        <v>123</v>
      </c>
      <c r="C201" s="170"/>
      <c r="D201" s="170"/>
      <c r="E201" s="170"/>
      <c r="F201" s="171">
        <f t="shared" si="16"/>
        <v>965</v>
      </c>
      <c r="G201" s="158">
        <v>0</v>
      </c>
      <c r="H201" s="158">
        <v>965</v>
      </c>
      <c r="I201" s="158">
        <v>0</v>
      </c>
      <c r="J201" s="158">
        <v>0</v>
      </c>
    </row>
    <row r="202" spans="2:10" ht="18.75" customHeight="1" thickBot="1" x14ac:dyDescent="0.35">
      <c r="B202" s="172" t="s">
        <v>124</v>
      </c>
      <c r="C202" s="173"/>
      <c r="D202" s="173"/>
      <c r="E202" s="173"/>
      <c r="F202" s="174">
        <f t="shared" si="16"/>
        <v>11489</v>
      </c>
      <c r="G202" s="159">
        <v>0</v>
      </c>
      <c r="H202" s="159">
        <v>1411</v>
      </c>
      <c r="I202" s="159">
        <v>1030</v>
      </c>
      <c r="J202" s="159">
        <v>9048</v>
      </c>
    </row>
    <row r="203" spans="2:10" ht="18" customHeight="1" x14ac:dyDescent="0.3">
      <c r="B203" s="175" t="s">
        <v>3</v>
      </c>
      <c r="C203" s="175"/>
      <c r="D203" s="175"/>
      <c r="E203" s="175"/>
      <c r="F203" s="61">
        <f>SUM(F172:F202)</f>
        <v>87491</v>
      </c>
      <c r="G203" s="56">
        <f>SUM(G172:G202)</f>
        <v>2095</v>
      </c>
      <c r="H203" s="56">
        <f>SUM(H172:H202)</f>
        <v>14304</v>
      </c>
      <c r="I203" s="56">
        <f>SUM(I172:I202)</f>
        <v>15784</v>
      </c>
      <c r="J203" s="56">
        <f>SUM(J172:J202)</f>
        <v>55308</v>
      </c>
    </row>
    <row r="204" spans="2:10" ht="18" customHeight="1" thickBot="1" x14ac:dyDescent="0.35">
      <c r="B204" s="176" t="s">
        <v>23</v>
      </c>
      <c r="C204" s="176"/>
      <c r="D204" s="176"/>
      <c r="E204" s="176"/>
      <c r="F204" s="30">
        <f>SUM(G204:J204)</f>
        <v>1</v>
      </c>
      <c r="G204" s="30">
        <f>+G203/F203</f>
        <v>2.3945320090066408E-2</v>
      </c>
      <c r="H204" s="30">
        <f>+H203/F203</f>
        <v>0.16349110194191402</v>
      </c>
      <c r="I204" s="30">
        <f>+I203/F203</f>
        <v>0.18040712759026642</v>
      </c>
      <c r="J204" s="30">
        <f>+J203/F203</f>
        <v>0.63215645037775314</v>
      </c>
    </row>
    <row r="205" spans="2:10" ht="13.8" x14ac:dyDescent="0.3">
      <c r="B205" s="1" t="s">
        <v>125</v>
      </c>
    </row>
    <row r="206" spans="2:10" ht="13.8" x14ac:dyDescent="0.3"/>
    <row r="207" spans="2:10" ht="13.8" x14ac:dyDescent="0.3"/>
    <row r="208" spans="2:10" ht="12" customHeight="1" x14ac:dyDescent="0.3"/>
    <row r="209" spans="2:10" ht="12" customHeight="1" x14ac:dyDescent="0.3"/>
    <row r="210" spans="2:10" ht="6" customHeight="1" x14ac:dyDescent="0.3"/>
    <row r="211" spans="2:10" ht="23.25" customHeight="1" x14ac:dyDescent="0.3">
      <c r="B211" s="97" t="s">
        <v>94</v>
      </c>
      <c r="C211" s="97"/>
      <c r="D211" s="97"/>
      <c r="E211" s="97"/>
      <c r="F211" s="164" t="s">
        <v>3</v>
      </c>
      <c r="G211" s="165" t="s">
        <v>90</v>
      </c>
      <c r="H211" s="165" t="s">
        <v>91</v>
      </c>
      <c r="I211" s="165" t="s">
        <v>92</v>
      </c>
      <c r="J211" s="152" t="s">
        <v>93</v>
      </c>
    </row>
    <row r="212" spans="2:10" ht="14.4" x14ac:dyDescent="0.3">
      <c r="B212" s="166" t="s">
        <v>126</v>
      </c>
      <c r="C212" s="167"/>
      <c r="D212" s="167"/>
      <c r="E212" s="167"/>
      <c r="F212" s="168">
        <f>+SUM(G212:J212)</f>
        <v>341</v>
      </c>
      <c r="G212" s="157">
        <v>297</v>
      </c>
      <c r="H212" s="157">
        <v>19</v>
      </c>
      <c r="I212" s="157">
        <v>1</v>
      </c>
      <c r="J212" s="157">
        <v>24</v>
      </c>
    </row>
    <row r="213" spans="2:10" ht="14.4" x14ac:dyDescent="0.3">
      <c r="B213" s="169" t="s">
        <v>96</v>
      </c>
      <c r="C213" s="170"/>
      <c r="D213" s="170"/>
      <c r="E213" s="170"/>
      <c r="F213" s="168">
        <f t="shared" ref="F213:F247" si="17">+SUM(G213:J213)</f>
        <v>341</v>
      </c>
      <c r="G213" s="158">
        <v>0</v>
      </c>
      <c r="H213" s="158">
        <v>341</v>
      </c>
      <c r="I213" s="158">
        <v>0</v>
      </c>
      <c r="J213" s="158">
        <v>0</v>
      </c>
    </row>
    <row r="214" spans="2:10" ht="14.4" x14ac:dyDescent="0.3">
      <c r="B214" s="169" t="s">
        <v>97</v>
      </c>
      <c r="C214" s="170"/>
      <c r="D214" s="170"/>
      <c r="E214" s="170"/>
      <c r="F214" s="168">
        <f t="shared" si="17"/>
        <v>341</v>
      </c>
      <c r="G214" s="158">
        <v>0</v>
      </c>
      <c r="H214" s="158">
        <v>0</v>
      </c>
      <c r="I214" s="158">
        <v>341</v>
      </c>
      <c r="J214" s="158">
        <v>0</v>
      </c>
    </row>
    <row r="215" spans="2:10" ht="14.4" x14ac:dyDescent="0.3">
      <c r="B215" s="169" t="s">
        <v>98</v>
      </c>
      <c r="C215" s="170"/>
      <c r="D215" s="170"/>
      <c r="E215" s="170"/>
      <c r="F215" s="168">
        <f t="shared" si="17"/>
        <v>341</v>
      </c>
      <c r="G215" s="158">
        <v>0</v>
      </c>
      <c r="H215" s="158">
        <v>0</v>
      </c>
      <c r="I215" s="158">
        <v>0</v>
      </c>
      <c r="J215" s="158">
        <v>341</v>
      </c>
    </row>
    <row r="216" spans="2:10" ht="14.4" x14ac:dyDescent="0.3">
      <c r="B216" s="169" t="s">
        <v>99</v>
      </c>
      <c r="C216" s="170"/>
      <c r="D216" s="170"/>
      <c r="E216" s="170"/>
      <c r="F216" s="168">
        <f t="shared" si="17"/>
        <v>340</v>
      </c>
      <c r="G216" s="158">
        <v>0</v>
      </c>
      <c r="H216" s="158">
        <v>28</v>
      </c>
      <c r="I216" s="158">
        <v>1</v>
      </c>
      <c r="J216" s="158">
        <v>311</v>
      </c>
    </row>
    <row r="217" spans="2:10" ht="14.4" x14ac:dyDescent="0.3">
      <c r="B217" s="169" t="s">
        <v>127</v>
      </c>
      <c r="C217" s="170"/>
      <c r="D217" s="170"/>
      <c r="E217" s="170"/>
      <c r="F217" s="168">
        <f t="shared" si="17"/>
        <v>380</v>
      </c>
      <c r="G217" s="158">
        <v>0</v>
      </c>
      <c r="H217" s="158">
        <v>0</v>
      </c>
      <c r="I217" s="158">
        <v>380</v>
      </c>
      <c r="J217" s="158">
        <v>0</v>
      </c>
    </row>
    <row r="218" spans="2:10" ht="14.4" x14ac:dyDescent="0.3">
      <c r="B218" s="169" t="s">
        <v>128</v>
      </c>
      <c r="C218" s="170"/>
      <c r="D218" s="170"/>
      <c r="E218" s="170"/>
      <c r="F218" s="168">
        <f t="shared" si="17"/>
        <v>269</v>
      </c>
      <c r="G218" s="158">
        <v>0</v>
      </c>
      <c r="H218" s="158">
        <v>109</v>
      </c>
      <c r="I218" s="158">
        <v>6</v>
      </c>
      <c r="J218" s="158">
        <v>154</v>
      </c>
    </row>
    <row r="219" spans="2:10" ht="14.4" x14ac:dyDescent="0.3">
      <c r="B219" s="169" t="s">
        <v>101</v>
      </c>
      <c r="C219" s="170"/>
      <c r="D219" s="170"/>
      <c r="E219" s="170"/>
      <c r="F219" s="168">
        <f t="shared" si="17"/>
        <v>369</v>
      </c>
      <c r="G219" s="158">
        <v>0</v>
      </c>
      <c r="H219" s="158">
        <v>369</v>
      </c>
      <c r="I219" s="158">
        <v>0</v>
      </c>
      <c r="J219" s="158">
        <v>0</v>
      </c>
    </row>
    <row r="220" spans="2:10" ht="14.4" x14ac:dyDescent="0.3">
      <c r="B220" s="169" t="s">
        <v>102</v>
      </c>
      <c r="C220" s="170"/>
      <c r="D220" s="170"/>
      <c r="E220" s="170"/>
      <c r="F220" s="168">
        <f t="shared" si="17"/>
        <v>353</v>
      </c>
      <c r="G220" s="158">
        <v>0</v>
      </c>
      <c r="H220" s="158">
        <v>352</v>
      </c>
      <c r="I220" s="158">
        <v>0</v>
      </c>
      <c r="J220" s="158">
        <v>1</v>
      </c>
    </row>
    <row r="221" spans="2:10" ht="14.4" x14ac:dyDescent="0.3">
      <c r="B221" s="169" t="s">
        <v>103</v>
      </c>
      <c r="C221" s="170"/>
      <c r="D221" s="170"/>
      <c r="E221" s="170"/>
      <c r="F221" s="168">
        <f t="shared" si="17"/>
        <v>277</v>
      </c>
      <c r="G221" s="158">
        <v>0</v>
      </c>
      <c r="H221" s="158">
        <v>273</v>
      </c>
      <c r="I221" s="158">
        <v>2</v>
      </c>
      <c r="J221" s="158">
        <v>2</v>
      </c>
    </row>
    <row r="222" spans="2:10" ht="14.4" x14ac:dyDescent="0.3">
      <c r="B222" s="169" t="s">
        <v>104</v>
      </c>
      <c r="C222" s="170"/>
      <c r="D222" s="170"/>
      <c r="E222" s="170"/>
      <c r="F222" s="168">
        <f t="shared" si="17"/>
        <v>228</v>
      </c>
      <c r="G222" s="158">
        <v>0</v>
      </c>
      <c r="H222" s="158">
        <v>0</v>
      </c>
      <c r="I222" s="158">
        <v>228</v>
      </c>
      <c r="J222" s="158">
        <v>0</v>
      </c>
    </row>
    <row r="223" spans="2:10" ht="14.4" x14ac:dyDescent="0.3">
      <c r="B223" s="169" t="s">
        <v>105</v>
      </c>
      <c r="C223" s="170"/>
      <c r="D223" s="170"/>
      <c r="E223" s="170"/>
      <c r="F223" s="168">
        <f t="shared" si="17"/>
        <v>234</v>
      </c>
      <c r="G223" s="158">
        <v>0</v>
      </c>
      <c r="H223" s="158">
        <v>0</v>
      </c>
      <c r="I223" s="158">
        <v>234</v>
      </c>
      <c r="J223" s="158">
        <v>0</v>
      </c>
    </row>
    <row r="224" spans="2:10" ht="14.4" x14ac:dyDescent="0.3">
      <c r="B224" s="169" t="s">
        <v>106</v>
      </c>
      <c r="C224" s="170"/>
      <c r="D224" s="170"/>
      <c r="E224" s="170"/>
      <c r="F224" s="168">
        <f t="shared" si="17"/>
        <v>232</v>
      </c>
      <c r="G224" s="158">
        <v>0</v>
      </c>
      <c r="H224" s="158">
        <v>0</v>
      </c>
      <c r="I224" s="158">
        <v>232</v>
      </c>
      <c r="J224" s="158">
        <v>0</v>
      </c>
    </row>
    <row r="225" spans="2:10" ht="14.4" x14ac:dyDescent="0.3">
      <c r="B225" s="169" t="s">
        <v>107</v>
      </c>
      <c r="C225" s="170"/>
      <c r="D225" s="170"/>
      <c r="E225" s="170"/>
      <c r="F225" s="168">
        <f t="shared" si="17"/>
        <v>237</v>
      </c>
      <c r="G225" s="158">
        <v>0</v>
      </c>
      <c r="H225" s="158">
        <v>0</v>
      </c>
      <c r="I225" s="158">
        <v>237</v>
      </c>
      <c r="J225" s="158">
        <v>0</v>
      </c>
    </row>
    <row r="226" spans="2:10" ht="14.4" x14ac:dyDescent="0.3">
      <c r="B226" s="169" t="s">
        <v>129</v>
      </c>
      <c r="C226" s="170"/>
      <c r="D226" s="170"/>
      <c r="E226" s="170"/>
      <c r="F226" s="168">
        <f t="shared" si="17"/>
        <v>206</v>
      </c>
      <c r="G226" s="158">
        <v>0</v>
      </c>
      <c r="H226" s="158">
        <v>206</v>
      </c>
      <c r="I226" s="158">
        <v>0</v>
      </c>
      <c r="J226" s="158">
        <v>0</v>
      </c>
    </row>
    <row r="227" spans="2:10" ht="14.4" x14ac:dyDescent="0.3">
      <c r="B227" s="169" t="s">
        <v>130</v>
      </c>
      <c r="C227" s="170"/>
      <c r="D227" s="170"/>
      <c r="E227" s="170"/>
      <c r="F227" s="168">
        <f t="shared" si="17"/>
        <v>177</v>
      </c>
      <c r="G227" s="158">
        <v>0</v>
      </c>
      <c r="H227" s="158">
        <v>0</v>
      </c>
      <c r="I227" s="158">
        <v>177</v>
      </c>
      <c r="J227" s="158">
        <v>0</v>
      </c>
    </row>
    <row r="228" spans="2:10" ht="14.4" x14ac:dyDescent="0.3">
      <c r="B228" s="169" t="s">
        <v>131</v>
      </c>
      <c r="C228" s="170"/>
      <c r="D228" s="170"/>
      <c r="E228" s="170"/>
      <c r="F228" s="168">
        <f t="shared" si="17"/>
        <v>230</v>
      </c>
      <c r="G228" s="158">
        <v>0</v>
      </c>
      <c r="H228" s="158">
        <v>76</v>
      </c>
      <c r="I228" s="158">
        <v>86</v>
      </c>
      <c r="J228" s="158">
        <v>68</v>
      </c>
    </row>
    <row r="229" spans="2:10" ht="14.4" x14ac:dyDescent="0.3">
      <c r="B229" s="169" t="s">
        <v>132</v>
      </c>
      <c r="C229" s="170"/>
      <c r="D229" s="170"/>
      <c r="E229" s="170"/>
      <c r="F229" s="168">
        <f t="shared" si="17"/>
        <v>140</v>
      </c>
      <c r="G229" s="158">
        <v>0</v>
      </c>
      <c r="H229" s="158">
        <v>64</v>
      </c>
      <c r="I229" s="158">
        <v>2</v>
      </c>
      <c r="J229" s="158">
        <v>74</v>
      </c>
    </row>
    <row r="230" spans="2:10" ht="14.4" x14ac:dyDescent="0.3">
      <c r="B230" s="169" t="s">
        <v>110</v>
      </c>
      <c r="C230" s="170"/>
      <c r="D230" s="170"/>
      <c r="E230" s="170"/>
      <c r="F230" s="168">
        <f t="shared" si="17"/>
        <v>226</v>
      </c>
      <c r="G230" s="158">
        <v>0</v>
      </c>
      <c r="H230" s="158">
        <v>0</v>
      </c>
      <c r="I230" s="158">
        <v>0</v>
      </c>
      <c r="J230" s="158">
        <v>226</v>
      </c>
    </row>
    <row r="231" spans="2:10" ht="14.4" x14ac:dyDescent="0.3">
      <c r="B231" s="169" t="s">
        <v>111</v>
      </c>
      <c r="C231" s="170"/>
      <c r="D231" s="170"/>
      <c r="E231" s="170"/>
      <c r="F231" s="168">
        <f t="shared" si="17"/>
        <v>4133</v>
      </c>
      <c r="G231" s="158">
        <v>0</v>
      </c>
      <c r="H231" s="158">
        <v>0</v>
      </c>
      <c r="I231" s="158">
        <v>0</v>
      </c>
      <c r="J231" s="158">
        <v>4133</v>
      </c>
    </row>
    <row r="232" spans="2:10" ht="14.4" x14ac:dyDescent="0.3">
      <c r="B232" s="169" t="s">
        <v>112</v>
      </c>
      <c r="C232" s="170"/>
      <c r="D232" s="170"/>
      <c r="E232" s="170"/>
      <c r="F232" s="168">
        <f t="shared" si="17"/>
        <v>126</v>
      </c>
      <c r="G232" s="158">
        <v>0</v>
      </c>
      <c r="H232" s="158">
        <v>0</v>
      </c>
      <c r="I232" s="158">
        <v>0</v>
      </c>
      <c r="J232" s="158">
        <v>126</v>
      </c>
    </row>
    <row r="233" spans="2:10" ht="14.4" x14ac:dyDescent="0.3">
      <c r="B233" s="169" t="s">
        <v>113</v>
      </c>
      <c r="C233" s="170"/>
      <c r="D233" s="170"/>
      <c r="E233" s="170"/>
      <c r="F233" s="168">
        <f t="shared" si="17"/>
        <v>18</v>
      </c>
      <c r="G233" s="158">
        <v>0</v>
      </c>
      <c r="H233" s="158">
        <v>0</v>
      </c>
      <c r="I233" s="158">
        <v>18</v>
      </c>
      <c r="J233" s="158">
        <v>0</v>
      </c>
    </row>
    <row r="234" spans="2:10" ht="14.4" x14ac:dyDescent="0.3">
      <c r="B234" s="169" t="s">
        <v>133</v>
      </c>
      <c r="C234" s="170"/>
      <c r="D234" s="170"/>
      <c r="E234" s="170"/>
      <c r="F234" s="168">
        <f t="shared" si="17"/>
        <v>72</v>
      </c>
      <c r="G234" s="158">
        <v>0</v>
      </c>
      <c r="H234" s="158">
        <v>29</v>
      </c>
      <c r="I234" s="158">
        <v>1</v>
      </c>
      <c r="J234" s="158">
        <v>42</v>
      </c>
    </row>
    <row r="235" spans="2:10" ht="14.4" x14ac:dyDescent="0.3">
      <c r="B235" s="169" t="s">
        <v>114</v>
      </c>
      <c r="C235" s="170"/>
      <c r="D235" s="170"/>
      <c r="E235" s="170"/>
      <c r="F235" s="168">
        <f t="shared" si="17"/>
        <v>153</v>
      </c>
      <c r="G235" s="158">
        <v>0</v>
      </c>
      <c r="H235" s="158">
        <v>0</v>
      </c>
      <c r="I235" s="158">
        <v>0</v>
      </c>
      <c r="J235" s="158">
        <v>153</v>
      </c>
    </row>
    <row r="236" spans="2:10" ht="14.4" x14ac:dyDescent="0.3">
      <c r="B236" s="169" t="s">
        <v>115</v>
      </c>
      <c r="C236" s="170"/>
      <c r="D236" s="170"/>
      <c r="E236" s="170"/>
      <c r="F236" s="168">
        <f t="shared" si="17"/>
        <v>151</v>
      </c>
      <c r="G236" s="158">
        <v>0</v>
      </c>
      <c r="H236" s="158">
        <v>0</v>
      </c>
      <c r="I236" s="158">
        <v>0</v>
      </c>
      <c r="J236" s="158">
        <v>151</v>
      </c>
    </row>
    <row r="237" spans="2:10" ht="14.4" x14ac:dyDescent="0.3">
      <c r="B237" s="169" t="s">
        <v>116</v>
      </c>
      <c r="C237" s="170"/>
      <c r="D237" s="170"/>
      <c r="E237" s="170"/>
      <c r="F237" s="168">
        <f t="shared" si="17"/>
        <v>152</v>
      </c>
      <c r="G237" s="158">
        <v>0</v>
      </c>
      <c r="H237" s="158">
        <v>0</v>
      </c>
      <c r="I237" s="158">
        <v>0</v>
      </c>
      <c r="J237" s="158">
        <v>152</v>
      </c>
    </row>
    <row r="238" spans="2:10" ht="14.4" x14ac:dyDescent="0.3">
      <c r="B238" s="169" t="s">
        <v>134</v>
      </c>
      <c r="C238" s="170"/>
      <c r="D238" s="170"/>
      <c r="E238" s="170"/>
      <c r="F238" s="168">
        <f t="shared" si="17"/>
        <v>128</v>
      </c>
      <c r="G238" s="158">
        <v>0</v>
      </c>
      <c r="H238" s="158">
        <v>0</v>
      </c>
      <c r="I238" s="158">
        <v>128</v>
      </c>
      <c r="J238" s="158">
        <v>0</v>
      </c>
    </row>
    <row r="239" spans="2:10" ht="14.4" x14ac:dyDescent="0.3">
      <c r="B239" s="169" t="s">
        <v>121</v>
      </c>
      <c r="C239" s="170"/>
      <c r="D239" s="170"/>
      <c r="E239" s="170"/>
      <c r="F239" s="168">
        <f t="shared" si="17"/>
        <v>128</v>
      </c>
      <c r="G239" s="158">
        <v>0</v>
      </c>
      <c r="H239" s="158">
        <v>0</v>
      </c>
      <c r="I239" s="158">
        <v>128</v>
      </c>
      <c r="J239" s="158">
        <v>0</v>
      </c>
    </row>
    <row r="240" spans="2:10" ht="14.4" x14ac:dyDescent="0.3">
      <c r="B240" s="169" t="s">
        <v>122</v>
      </c>
      <c r="C240" s="170"/>
      <c r="D240" s="170"/>
      <c r="E240" s="170"/>
      <c r="F240" s="168">
        <f t="shared" si="17"/>
        <v>127</v>
      </c>
      <c r="G240" s="158">
        <v>0</v>
      </c>
      <c r="H240" s="158">
        <v>0</v>
      </c>
      <c r="I240" s="158">
        <v>127</v>
      </c>
      <c r="J240" s="158">
        <v>0</v>
      </c>
    </row>
    <row r="241" spans="2:10" ht="14.4" x14ac:dyDescent="0.3">
      <c r="B241" s="169" t="s">
        <v>117</v>
      </c>
      <c r="C241" s="170"/>
      <c r="D241" s="170"/>
      <c r="E241" s="170"/>
      <c r="F241" s="168">
        <f t="shared" si="17"/>
        <v>144</v>
      </c>
      <c r="G241" s="158">
        <v>0</v>
      </c>
      <c r="H241" s="158">
        <v>143</v>
      </c>
      <c r="I241" s="158">
        <v>0</v>
      </c>
      <c r="J241" s="158">
        <v>1</v>
      </c>
    </row>
    <row r="242" spans="2:10" ht="14.4" x14ac:dyDescent="0.3">
      <c r="B242" s="169" t="s">
        <v>135</v>
      </c>
      <c r="C242" s="170"/>
      <c r="D242" s="170"/>
      <c r="E242" s="170"/>
      <c r="F242" s="168">
        <f t="shared" si="17"/>
        <v>142</v>
      </c>
      <c r="G242" s="158">
        <v>0</v>
      </c>
      <c r="H242" s="158">
        <v>141</v>
      </c>
      <c r="I242" s="158">
        <v>1</v>
      </c>
      <c r="J242" s="158">
        <v>0</v>
      </c>
    </row>
    <row r="243" spans="2:10" ht="14.4" x14ac:dyDescent="0.3">
      <c r="B243" s="169" t="s">
        <v>119</v>
      </c>
      <c r="C243" s="170"/>
      <c r="D243" s="170"/>
      <c r="E243" s="170"/>
      <c r="F243" s="168">
        <f t="shared" si="17"/>
        <v>138</v>
      </c>
      <c r="G243" s="158">
        <v>0</v>
      </c>
      <c r="H243" s="158">
        <v>138</v>
      </c>
      <c r="I243" s="158">
        <v>0</v>
      </c>
      <c r="J243" s="158">
        <v>0</v>
      </c>
    </row>
    <row r="244" spans="2:10" ht="14.4" x14ac:dyDescent="0.3">
      <c r="B244" s="169" t="s">
        <v>136</v>
      </c>
      <c r="C244" s="170"/>
      <c r="D244" s="170"/>
      <c r="E244" s="170"/>
      <c r="F244" s="168">
        <f t="shared" si="17"/>
        <v>134</v>
      </c>
      <c r="G244" s="158">
        <v>0</v>
      </c>
      <c r="H244" s="158">
        <v>134</v>
      </c>
      <c r="I244" s="158">
        <v>0</v>
      </c>
      <c r="J244" s="158">
        <v>0</v>
      </c>
    </row>
    <row r="245" spans="2:10" ht="14.4" x14ac:dyDescent="0.3">
      <c r="B245" s="169" t="s">
        <v>137</v>
      </c>
      <c r="C245" s="170"/>
      <c r="D245" s="170"/>
      <c r="E245" s="170"/>
      <c r="F245" s="168">
        <f t="shared" si="17"/>
        <v>111</v>
      </c>
      <c r="G245" s="158">
        <v>0</v>
      </c>
      <c r="H245" s="158">
        <v>101</v>
      </c>
      <c r="I245" s="158">
        <v>0</v>
      </c>
      <c r="J245" s="158">
        <v>10</v>
      </c>
    </row>
    <row r="246" spans="2:10" ht="14.4" x14ac:dyDescent="0.3">
      <c r="B246" s="169" t="s">
        <v>138</v>
      </c>
      <c r="C246" s="170"/>
      <c r="D246" s="170"/>
      <c r="E246" s="170"/>
      <c r="F246" s="168">
        <f t="shared" si="17"/>
        <v>34</v>
      </c>
      <c r="G246" s="158">
        <v>0</v>
      </c>
      <c r="H246" s="158">
        <v>0</v>
      </c>
      <c r="I246" s="158">
        <v>34</v>
      </c>
      <c r="J246" s="158">
        <v>0</v>
      </c>
    </row>
    <row r="247" spans="2:10" thickBot="1" x14ac:dyDescent="0.35">
      <c r="B247" s="169" t="s">
        <v>124</v>
      </c>
      <c r="C247" s="170"/>
      <c r="D247" s="170"/>
      <c r="E247" s="170"/>
      <c r="F247" s="168">
        <f t="shared" si="17"/>
        <v>455</v>
      </c>
      <c r="G247" s="158">
        <v>0</v>
      </c>
      <c r="H247" s="158">
        <v>127</v>
      </c>
      <c r="I247" s="158">
        <v>56</v>
      </c>
      <c r="J247" s="158">
        <v>272</v>
      </c>
    </row>
    <row r="248" spans="2:10" ht="14.4" x14ac:dyDescent="0.3">
      <c r="B248" s="175" t="s">
        <v>3</v>
      </c>
      <c r="C248" s="175"/>
      <c r="D248" s="175"/>
      <c r="E248" s="175"/>
      <c r="F248" s="61">
        <f>SUM(F212:F247)</f>
        <v>11608</v>
      </c>
      <c r="G248" s="56">
        <f>SUM(G212:G247)</f>
        <v>297</v>
      </c>
      <c r="H248" s="56">
        <f>SUM(H212:H247)</f>
        <v>2650</v>
      </c>
      <c r="I248" s="56">
        <f>SUM(I212:I247)</f>
        <v>2420</v>
      </c>
      <c r="J248" s="56">
        <f>SUM(J212:J247)</f>
        <v>6241</v>
      </c>
    </row>
    <row r="249" spans="2:10" thickBot="1" x14ac:dyDescent="0.35">
      <c r="B249" s="176" t="s">
        <v>23</v>
      </c>
      <c r="C249" s="176"/>
      <c r="D249" s="176"/>
      <c r="E249" s="176"/>
      <c r="F249" s="30">
        <f>SUM(G249:J249)</f>
        <v>1</v>
      </c>
      <c r="G249" s="30">
        <f>+G248/F248</f>
        <v>2.558580289455548E-2</v>
      </c>
      <c r="H249" s="30">
        <f>+H248/F248</f>
        <v>0.2282908339076499</v>
      </c>
      <c r="I249" s="30">
        <f>+I248/F248</f>
        <v>0.20847691247415576</v>
      </c>
      <c r="J249" s="30">
        <f>+J248/F248</f>
        <v>0.53764645072363892</v>
      </c>
    </row>
    <row r="250" spans="2:10" ht="13.8" x14ac:dyDescent="0.3">
      <c r="B250" s="1" t="s">
        <v>139</v>
      </c>
    </row>
    <row r="251" spans="2:10" ht="13.8" x14ac:dyDescent="0.3"/>
    <row r="252" spans="2:10" ht="13.8" x14ac:dyDescent="0.3"/>
    <row r="253" spans="2:10" ht="13.8" x14ac:dyDescent="0.3"/>
    <row r="254" spans="2:10" ht="13.8" x14ac:dyDescent="0.3"/>
    <row r="255" spans="2:10" ht="13.8" x14ac:dyDescent="0.3"/>
    <row r="256" spans="2:10" ht="14.25" customHeight="1" x14ac:dyDescent="0.3">
      <c r="B256" s="177"/>
      <c r="C256" s="40"/>
      <c r="D256" s="40"/>
      <c r="E256" s="40"/>
      <c r="F256" s="40"/>
      <c r="G256" s="40"/>
      <c r="H256" s="143"/>
      <c r="I256" s="143"/>
    </row>
    <row r="257" spans="2:16" ht="13.5" customHeight="1" x14ac:dyDescent="0.3">
      <c r="B257" s="10"/>
      <c r="C257" s="10"/>
      <c r="D257" s="10"/>
      <c r="E257" s="10"/>
      <c r="F257" s="10"/>
      <c r="G257" s="11"/>
      <c r="H257" s="178"/>
      <c r="I257" s="178"/>
      <c r="J257" s="11"/>
      <c r="K257" s="11"/>
      <c r="L257" s="11"/>
      <c r="M257" s="11"/>
      <c r="N257" s="11"/>
      <c r="O257" s="11"/>
      <c r="P257" s="11"/>
    </row>
    <row r="258" spans="2:16" ht="33" customHeight="1" x14ac:dyDescent="0.3">
      <c r="B258" s="179"/>
      <c r="C258" s="179"/>
      <c r="D258" s="179"/>
      <c r="E258" s="179"/>
      <c r="F258" s="179"/>
      <c r="G258" s="11"/>
      <c r="H258" s="11"/>
      <c r="I258" s="11"/>
      <c r="J258" s="11"/>
      <c r="K258" s="11"/>
      <c r="L258" s="11"/>
      <c r="M258" s="11"/>
      <c r="N258" s="11"/>
      <c r="O258" s="11"/>
      <c r="P258" s="11"/>
    </row>
    <row r="259" spans="2:16" ht="15" customHeight="1" x14ac:dyDescent="0.3">
      <c r="B259" s="97" t="s">
        <v>140</v>
      </c>
      <c r="C259" s="180">
        <v>2024</v>
      </c>
      <c r="D259" s="180">
        <v>2025</v>
      </c>
      <c r="E259" s="181" t="s">
        <v>141</v>
      </c>
      <c r="F259" s="181"/>
      <c r="G259" s="4"/>
    </row>
    <row r="260" spans="2:16" ht="21" customHeight="1" x14ac:dyDescent="0.3">
      <c r="B260" s="97"/>
      <c r="C260" s="182"/>
      <c r="D260" s="182"/>
      <c r="E260" s="183"/>
      <c r="F260" s="183"/>
      <c r="G260" s="4"/>
    </row>
    <row r="261" spans="2:16" ht="17.399999999999999" customHeight="1" x14ac:dyDescent="0.3">
      <c r="B261" s="184" t="s">
        <v>11</v>
      </c>
      <c r="C261" s="185">
        <v>240</v>
      </c>
      <c r="D261" s="185">
        <v>314</v>
      </c>
      <c r="E261" s="186">
        <f>D261/C261-1</f>
        <v>0.30833333333333335</v>
      </c>
      <c r="F261" s="187"/>
      <c r="G261"/>
    </row>
    <row r="262" spans="2:16" ht="17.399999999999999" customHeight="1" x14ac:dyDescent="0.3">
      <c r="B262" s="184" t="s">
        <v>12</v>
      </c>
      <c r="C262" s="185">
        <v>240</v>
      </c>
      <c r="D262" s="185">
        <v>247</v>
      </c>
      <c r="E262" s="188">
        <f t="shared" ref="E262:E273" si="18">D262/C262-1</f>
        <v>2.9166666666666563E-2</v>
      </c>
      <c r="F262" s="189"/>
      <c r="G262"/>
      <c r="H262" s="153"/>
      <c r="J262"/>
      <c r="K262"/>
      <c r="L262"/>
      <c r="M262"/>
      <c r="N262"/>
      <c r="O262"/>
      <c r="P262"/>
    </row>
    <row r="263" spans="2:16" ht="17.399999999999999" customHeight="1" x14ac:dyDescent="0.3">
      <c r="B263" s="184" t="s">
        <v>13</v>
      </c>
      <c r="C263" s="185">
        <v>244</v>
      </c>
      <c r="D263" s="185">
        <v>286</v>
      </c>
      <c r="E263" s="188">
        <f t="shared" si="18"/>
        <v>0.17213114754098369</v>
      </c>
      <c r="F263" s="189"/>
      <c r="G263"/>
      <c r="H263" s="153"/>
      <c r="J263"/>
      <c r="K263"/>
      <c r="L263"/>
      <c r="M263"/>
      <c r="N263"/>
      <c r="O263"/>
      <c r="P263"/>
    </row>
    <row r="264" spans="2:16" ht="17.399999999999999" customHeight="1" x14ac:dyDescent="0.3">
      <c r="B264" s="184" t="s">
        <v>14</v>
      </c>
      <c r="C264" s="185">
        <v>303</v>
      </c>
      <c r="D264" s="185">
        <v>286</v>
      </c>
      <c r="E264" s="188">
        <f t="shared" si="18"/>
        <v>-5.6105610561056118E-2</v>
      </c>
      <c r="F264" s="189"/>
      <c r="G264"/>
      <c r="H264" s="153"/>
      <c r="J264"/>
      <c r="K264"/>
      <c r="L264"/>
      <c r="M264"/>
      <c r="N264"/>
      <c r="O264"/>
      <c r="P264"/>
    </row>
    <row r="265" spans="2:16" ht="17.399999999999999" customHeight="1" x14ac:dyDescent="0.3">
      <c r="B265" s="184" t="s">
        <v>15</v>
      </c>
      <c r="C265" s="185">
        <v>274</v>
      </c>
      <c r="D265" s="185">
        <v>297</v>
      </c>
      <c r="E265" s="188">
        <f t="shared" si="18"/>
        <v>8.3941605839416011E-2</v>
      </c>
      <c r="F265" s="189"/>
      <c r="G265"/>
      <c r="H265" s="153"/>
      <c r="J265"/>
      <c r="K265"/>
      <c r="L265"/>
      <c r="M265"/>
      <c r="N265"/>
      <c r="O265"/>
      <c r="P265"/>
    </row>
    <row r="266" spans="2:16" ht="17.399999999999999" customHeight="1" x14ac:dyDescent="0.3">
      <c r="B266" s="184" t="s">
        <v>16</v>
      </c>
      <c r="C266" s="185">
        <v>257</v>
      </c>
      <c r="D266" s="185">
        <v>287</v>
      </c>
      <c r="E266" s="188">
        <f t="shared" si="18"/>
        <v>0.11673151750972766</v>
      </c>
      <c r="F266" s="189"/>
      <c r="G266"/>
      <c r="H266" s="153"/>
      <c r="J266"/>
      <c r="K266"/>
      <c r="L266"/>
      <c r="M266"/>
      <c r="N266"/>
      <c r="O266"/>
      <c r="P266"/>
    </row>
    <row r="267" spans="2:16" ht="17.399999999999999" customHeight="1" x14ac:dyDescent="0.3">
      <c r="B267" s="184" t="s">
        <v>17</v>
      </c>
      <c r="C267" s="185">
        <v>256</v>
      </c>
      <c r="D267" s="185">
        <v>279</v>
      </c>
      <c r="E267" s="188">
        <f t="shared" si="18"/>
        <v>8.984375E-2</v>
      </c>
      <c r="F267" s="189"/>
      <c r="G267"/>
      <c r="H267" s="153"/>
      <c r="J267"/>
      <c r="K267"/>
      <c r="L267"/>
      <c r="M267"/>
      <c r="N267"/>
      <c r="O267"/>
      <c r="P267"/>
    </row>
    <row r="268" spans="2:16" ht="17.399999999999999" customHeight="1" x14ac:dyDescent="0.3">
      <c r="B268" s="184" t="s">
        <v>18</v>
      </c>
      <c r="C268" s="185">
        <v>241</v>
      </c>
      <c r="D268" s="185">
        <v>346</v>
      </c>
      <c r="E268" s="188">
        <f t="shared" si="18"/>
        <v>0.43568464730290457</v>
      </c>
      <c r="F268" s="189"/>
      <c r="G268"/>
      <c r="H268" s="153"/>
      <c r="J268"/>
      <c r="K268"/>
      <c r="L268"/>
      <c r="M268"/>
      <c r="N268"/>
      <c r="O268"/>
      <c r="P268"/>
    </row>
    <row r="269" spans="2:16" ht="17.399999999999999" customHeight="1" thickBot="1" x14ac:dyDescent="0.35">
      <c r="B269" s="184" t="s">
        <v>19</v>
      </c>
      <c r="C269" s="185">
        <v>271</v>
      </c>
      <c r="D269" s="185">
        <v>341</v>
      </c>
      <c r="E269" s="188">
        <f t="shared" si="18"/>
        <v>0.25830258302583031</v>
      </c>
      <c r="F269" s="189"/>
      <c r="G269"/>
      <c r="H269" s="153"/>
      <c r="J269"/>
      <c r="K269"/>
      <c r="L269"/>
      <c r="M269"/>
      <c r="N269"/>
      <c r="O269"/>
      <c r="P269"/>
    </row>
    <row r="270" spans="2:16" ht="17.399999999999999" hidden="1" customHeight="1" x14ac:dyDescent="0.3">
      <c r="B270" s="184" t="s">
        <v>20</v>
      </c>
      <c r="C270" s="185">
        <v>281</v>
      </c>
      <c r="D270" s="185"/>
      <c r="E270" s="188">
        <f t="shared" si="18"/>
        <v>-1</v>
      </c>
      <c r="F270" s="189"/>
      <c r="G270"/>
      <c r="H270" s="153"/>
      <c r="J270"/>
      <c r="K270"/>
      <c r="L270"/>
      <c r="M270"/>
      <c r="N270"/>
      <c r="O270"/>
      <c r="P270"/>
    </row>
    <row r="271" spans="2:16" ht="17.399999999999999" hidden="1" customHeight="1" x14ac:dyDescent="0.3">
      <c r="B271" s="184" t="s">
        <v>21</v>
      </c>
      <c r="C271" s="185">
        <v>242</v>
      </c>
      <c r="D271" s="185"/>
      <c r="E271" s="188">
        <f t="shared" si="18"/>
        <v>-1</v>
      </c>
      <c r="F271" s="189"/>
      <c r="G271"/>
      <c r="H271" s="153"/>
      <c r="J271"/>
      <c r="K271"/>
      <c r="L271"/>
      <c r="M271"/>
      <c r="N271"/>
      <c r="O271"/>
      <c r="P271"/>
    </row>
    <row r="272" spans="2:16" ht="17.399999999999999" hidden="1" customHeight="1" thickBot="1" x14ac:dyDescent="0.35">
      <c r="B272" s="184" t="s">
        <v>22</v>
      </c>
      <c r="C272" s="185">
        <v>228</v>
      </c>
      <c r="D272" s="185"/>
      <c r="E272" s="190">
        <f t="shared" si="18"/>
        <v>-1</v>
      </c>
      <c r="F272" s="191"/>
      <c r="G272"/>
      <c r="H272" s="153"/>
      <c r="J272"/>
      <c r="K272"/>
      <c r="L272"/>
      <c r="M272"/>
      <c r="N272"/>
      <c r="O272"/>
      <c r="P272"/>
    </row>
    <row r="273" spans="2:9" ht="17.399999999999999" customHeight="1" x14ac:dyDescent="0.3">
      <c r="B273" s="192" t="s">
        <v>3</v>
      </c>
      <c r="C273" s="193">
        <f>SUM(C261:C269)</f>
        <v>2326</v>
      </c>
      <c r="D273" s="193">
        <f>SUM(D261:D272)</f>
        <v>2683</v>
      </c>
      <c r="E273" s="194">
        <f t="shared" si="18"/>
        <v>0.15348237317282898</v>
      </c>
      <c r="F273" s="194"/>
    </row>
    <row r="278" spans="2:9" ht="15" customHeight="1" x14ac:dyDescent="0.3">
      <c r="B278" s="195"/>
      <c r="C278" s="195"/>
      <c r="D278" s="195"/>
      <c r="E278" s="196"/>
      <c r="F278" s="196"/>
      <c r="G278" s="196"/>
      <c r="H278" s="196"/>
    </row>
    <row r="279" spans="2:9" ht="15" customHeight="1" x14ac:dyDescent="0.3">
      <c r="B279" s="195"/>
      <c r="C279" s="195"/>
      <c r="D279" s="195"/>
      <c r="E279" s="196"/>
      <c r="F279" s="196"/>
      <c r="G279" s="196"/>
      <c r="H279" s="196"/>
    </row>
    <row r="280" spans="2:9" ht="30" customHeight="1" x14ac:dyDescent="0.3">
      <c r="B280" s="197" t="s">
        <v>142</v>
      </c>
      <c r="C280" s="198" t="s">
        <v>143</v>
      </c>
      <c r="D280" s="199">
        <v>2021</v>
      </c>
      <c r="E280" s="200">
        <v>2022</v>
      </c>
      <c r="F280" s="199">
        <v>2023</v>
      </c>
      <c r="G280" s="200">
        <v>2024</v>
      </c>
      <c r="H280" s="199" t="s">
        <v>144</v>
      </c>
      <c r="I280"/>
    </row>
    <row r="281" spans="2:9" ht="32.25" customHeight="1" x14ac:dyDescent="0.3">
      <c r="B281" s="201" t="s">
        <v>145</v>
      </c>
      <c r="C281" s="73">
        <f t="shared" ref="C281:C286" si="19">+SUM(D281:H281)</f>
        <v>6408</v>
      </c>
      <c r="D281" s="74">
        <v>976</v>
      </c>
      <c r="E281" s="74">
        <v>1267</v>
      </c>
      <c r="F281" s="74">
        <v>1542</v>
      </c>
      <c r="G281" s="74">
        <v>1360</v>
      </c>
      <c r="H281" s="74">
        <f>E24+H24</f>
        <v>1263</v>
      </c>
      <c r="I281"/>
    </row>
    <row r="282" spans="2:9" ht="22.5" customHeight="1" x14ac:dyDescent="0.3">
      <c r="B282" s="72" t="s">
        <v>146</v>
      </c>
      <c r="C282" s="73">
        <f t="shared" si="19"/>
        <v>2765</v>
      </c>
      <c r="D282" s="74">
        <v>665</v>
      </c>
      <c r="E282" s="74">
        <v>612</v>
      </c>
      <c r="F282" s="74">
        <v>537</v>
      </c>
      <c r="G282" s="74">
        <v>556</v>
      </c>
      <c r="H282" s="74">
        <f>F24</f>
        <v>395</v>
      </c>
      <c r="I282"/>
    </row>
    <row r="283" spans="2:9" ht="22.5" customHeight="1" x14ac:dyDescent="0.3">
      <c r="B283" s="72" t="s">
        <v>147</v>
      </c>
      <c r="C283" s="73">
        <f t="shared" si="19"/>
        <v>2703</v>
      </c>
      <c r="D283" s="74">
        <v>557</v>
      </c>
      <c r="E283" s="74">
        <v>579</v>
      </c>
      <c r="F283" s="74">
        <v>548</v>
      </c>
      <c r="G283" s="74">
        <v>581</v>
      </c>
      <c r="H283" s="74">
        <f>G24</f>
        <v>438</v>
      </c>
      <c r="I283"/>
    </row>
    <row r="284" spans="2:9" ht="22.5" customHeight="1" x14ac:dyDescent="0.3">
      <c r="B284" s="72" t="s">
        <v>148</v>
      </c>
      <c r="C284" s="73">
        <f t="shared" si="19"/>
        <v>1503</v>
      </c>
      <c r="D284" s="74">
        <v>355</v>
      </c>
      <c r="E284" s="74">
        <v>337</v>
      </c>
      <c r="F284" s="74">
        <v>249</v>
      </c>
      <c r="G284" s="74">
        <v>307</v>
      </c>
      <c r="H284" s="74">
        <f>J24</f>
        <v>255</v>
      </c>
      <c r="I284"/>
    </row>
    <row r="285" spans="2:9" ht="22.5" customHeight="1" x14ac:dyDescent="0.3">
      <c r="B285" s="202" t="s">
        <v>4</v>
      </c>
      <c r="C285" s="73">
        <f t="shared" si="19"/>
        <v>395</v>
      </c>
      <c r="D285" s="203"/>
      <c r="E285" s="203"/>
      <c r="F285" s="204">
        <v>53</v>
      </c>
      <c r="G285" s="204">
        <v>155</v>
      </c>
      <c r="H285" s="204">
        <f>+D24</f>
        <v>187</v>
      </c>
      <c r="I285"/>
    </row>
    <row r="286" spans="2:9" ht="22.5" customHeight="1" thickBot="1" x14ac:dyDescent="0.35">
      <c r="B286" s="205" t="s">
        <v>9</v>
      </c>
      <c r="C286" s="73">
        <f t="shared" si="19"/>
        <v>263</v>
      </c>
      <c r="D286" s="206"/>
      <c r="E286" s="206"/>
      <c r="F286" s="206"/>
      <c r="G286" s="207">
        <v>118</v>
      </c>
      <c r="H286" s="207">
        <f>+I24</f>
        <v>145</v>
      </c>
      <c r="I286"/>
    </row>
    <row r="287" spans="2:9" ht="21.75" customHeight="1" x14ac:dyDescent="0.3">
      <c r="B287" s="78" t="s">
        <v>3</v>
      </c>
      <c r="C287" s="193">
        <f t="shared" ref="C287:H287" si="20">SUM(C281:C286)</f>
        <v>14037</v>
      </c>
      <c r="D287" s="80">
        <f t="shared" si="20"/>
        <v>2553</v>
      </c>
      <c r="E287" s="80">
        <f t="shared" si="20"/>
        <v>2795</v>
      </c>
      <c r="F287" s="80">
        <f t="shared" si="20"/>
        <v>2929</v>
      </c>
      <c r="G287" s="80">
        <f t="shared" si="20"/>
        <v>3077</v>
      </c>
      <c r="H287" s="80">
        <f t="shared" si="20"/>
        <v>2683</v>
      </c>
      <c r="I287"/>
    </row>
    <row r="288" spans="2:9" ht="21.75" customHeight="1" thickBot="1" x14ac:dyDescent="0.35">
      <c r="B288" s="208" t="s">
        <v>23</v>
      </c>
      <c r="C288" s="209">
        <f>SUM(D288:H288)</f>
        <v>1</v>
      </c>
      <c r="D288" s="209">
        <f>D287/$C$287</f>
        <v>0.18187646933105364</v>
      </c>
      <c r="E288" s="209">
        <f>E287/$C$287</f>
        <v>0.19911662036047589</v>
      </c>
      <c r="F288" s="209">
        <f>F287/$C$287</f>
        <v>0.20866281969081713</v>
      </c>
      <c r="G288" s="209">
        <f>G287/$C$287</f>
        <v>0.2192063831302985</v>
      </c>
      <c r="H288" s="209">
        <f>H287/$C$287</f>
        <v>0.19113770748735484</v>
      </c>
      <c r="I288"/>
    </row>
    <row r="289" spans="2:8" ht="10.5" customHeight="1" x14ac:dyDescent="0.3">
      <c r="B289" s="210" t="s">
        <v>149</v>
      </c>
      <c r="C289" s="93"/>
      <c r="D289" s="93"/>
      <c r="E289" s="93"/>
      <c r="F289" s="93"/>
      <c r="G289" s="93"/>
      <c r="H289" s="93"/>
    </row>
    <row r="290" spans="2:8" ht="5.25" customHeight="1" x14ac:dyDescent="0.3"/>
    <row r="291" spans="2:8" ht="15" customHeight="1" x14ac:dyDescent="0.3">
      <c r="B291" s="1" t="s">
        <v>150</v>
      </c>
    </row>
  </sheetData>
  <protectedRanges>
    <protectedRange sqref="B24 B3:P10 B11:B22 B26:P26 K25:P25 C11:P11 C14:P24 C12:H13 J12:P13" name="Rango1"/>
    <protectedRange sqref="B259:E261 D262" name="Rango1_1"/>
  </protectedRanges>
  <mergeCells count="57">
    <mergeCell ref="E268:F268"/>
    <mergeCell ref="E269:F269"/>
    <mergeCell ref="E270:F270"/>
    <mergeCell ref="E271:F271"/>
    <mergeCell ref="E272:F272"/>
    <mergeCell ref="E273:F273"/>
    <mergeCell ref="E262:F262"/>
    <mergeCell ref="E263:F263"/>
    <mergeCell ref="E264:F264"/>
    <mergeCell ref="E265:F265"/>
    <mergeCell ref="E266:F266"/>
    <mergeCell ref="E267:F267"/>
    <mergeCell ref="B257:F257"/>
    <mergeCell ref="B259:B260"/>
    <mergeCell ref="C259:C260"/>
    <mergeCell ref="D259:D260"/>
    <mergeCell ref="E259:F260"/>
    <mergeCell ref="E261:F261"/>
    <mergeCell ref="B171:E171"/>
    <mergeCell ref="B203:E203"/>
    <mergeCell ref="B204:E204"/>
    <mergeCell ref="B211:E211"/>
    <mergeCell ref="B248:E248"/>
    <mergeCell ref="B249:E249"/>
    <mergeCell ref="H136:H137"/>
    <mergeCell ref="B141:B142"/>
    <mergeCell ref="B143:G143"/>
    <mergeCell ref="B146:P146"/>
    <mergeCell ref="B149:G149"/>
    <mergeCell ref="J149:N149"/>
    <mergeCell ref="B133:G134"/>
    <mergeCell ref="B136:B137"/>
    <mergeCell ref="C136:C137"/>
    <mergeCell ref="D136:D137"/>
    <mergeCell ref="E136:E137"/>
    <mergeCell ref="F136:F137"/>
    <mergeCell ref="G136:G137"/>
    <mergeCell ref="C127:F127"/>
    <mergeCell ref="B128:F128"/>
    <mergeCell ref="G128:G129"/>
    <mergeCell ref="H128:H129"/>
    <mergeCell ref="I128:I129"/>
    <mergeCell ref="B129:F129"/>
    <mergeCell ref="B47:E47"/>
    <mergeCell ref="B65:F66"/>
    <mergeCell ref="B83:F85"/>
    <mergeCell ref="B116:J116"/>
    <mergeCell ref="B117:F117"/>
    <mergeCell ref="B118:B126"/>
    <mergeCell ref="G118:G126"/>
    <mergeCell ref="H118:H126"/>
    <mergeCell ref="B2:R2"/>
    <mergeCell ref="B3:R3"/>
    <mergeCell ref="B4:P5"/>
    <mergeCell ref="B9:F9"/>
    <mergeCell ref="B27:F27"/>
    <mergeCell ref="G27:I27"/>
  </mergeCells>
  <pageMargins left="0.61" right="0.34" top="0.59055118110236227" bottom="0.42" header="0.31496062992125984" footer="0.22"/>
  <pageSetup paperSize="9" scale="38" fitToHeight="3" orientation="portrait" r:id="rId1"/>
  <headerFooter>
    <oddFooter>Página &amp;P</oddFooter>
  </headerFooter>
  <rowBreaks count="2" manualBreakCount="2">
    <brk id="88" max="17" man="1"/>
    <brk id="167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CAI</vt:lpstr>
      <vt:lpstr>CAI!Área_de_impresión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2025-10-17T13:16:06Z</dcterms:created>
  <dcterms:modified xsi:type="dcterms:W3CDTF">2025-10-17T13:16:27Z</dcterms:modified>
</cp:coreProperties>
</file>