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enaro\Desktop\ARCHIVOS TRABAJO\RESUMENES VIOLENCIA SEXUAL\CEM\VIOLACION\2025\"/>
    </mc:Choice>
  </mc:AlternateContent>
  <xr:revisionPtr revIDLastSave="0" documentId="13_ncr:1_{7749E820-2493-4289-B0B5-A094BEC5083E}" xr6:coauthVersionLast="47" xr6:coauthVersionMax="47" xr10:uidLastSave="{00000000-0000-0000-0000-000000000000}"/>
  <bookViews>
    <workbookView xWindow="-120" yWindow="-120" windowWidth="24240" windowHeight="13140" tabRatio="860" xr2:uid="{BCD547BF-A473-4E1A-BB6E-C7C8A27D36B9}"/>
  </bookViews>
  <sheets>
    <sheet name="Casos del CEM" sheetId="2" r:id="rId1"/>
  </sheets>
  <definedNames>
    <definedName name="_xlnm.Print_Area" localSheetId="0">'Casos del CEM'!$A$1:$T$354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52" i="2" l="1"/>
  <c r="D352" i="2"/>
  <c r="R164" i="2" l="1"/>
  <c r="S164" i="2"/>
  <c r="Q163" i="2"/>
  <c r="D331" i="2" l="1"/>
  <c r="C83" i="2" l="1"/>
  <c r="D27" i="2" l="1"/>
  <c r="E27" i="2"/>
  <c r="C26" i="2"/>
  <c r="E351" i="2" s="1"/>
  <c r="C82" i="2" l="1"/>
  <c r="C25" i="2"/>
  <c r="F351" i="2"/>
  <c r="E350" i="2" l="1"/>
  <c r="F350" i="2" s="1"/>
  <c r="C73" i="2"/>
  <c r="C74" i="2"/>
  <c r="C75" i="2"/>
  <c r="C76" i="2"/>
  <c r="C77" i="2"/>
  <c r="C78" i="2"/>
  <c r="C79" i="2"/>
  <c r="C80" i="2"/>
  <c r="C81" i="2"/>
  <c r="C72" i="2"/>
  <c r="L84" i="2"/>
  <c r="C36" i="2"/>
  <c r="C37" i="2"/>
  <c r="C38" i="2"/>
  <c r="C39" i="2"/>
  <c r="C40" i="2"/>
  <c r="C41" i="2"/>
  <c r="C42" i="2"/>
  <c r="C43" i="2"/>
  <c r="C44" i="2"/>
  <c r="C45" i="2"/>
  <c r="C46" i="2"/>
  <c r="C23" i="2"/>
  <c r="E348" i="2" s="1"/>
  <c r="C24" i="2"/>
  <c r="E349" i="2" l="1"/>
  <c r="H233" i="2"/>
  <c r="F349" i="2" l="1"/>
  <c r="E233" i="2"/>
  <c r="F233" i="2"/>
  <c r="D192" i="2"/>
  <c r="I192" i="2" s="1"/>
  <c r="D191" i="2"/>
  <c r="I191" i="2" s="1"/>
  <c r="D190" i="2"/>
  <c r="I190" i="2" s="1"/>
  <c r="D189" i="2"/>
  <c r="I189" i="2" s="1"/>
  <c r="D232" i="2"/>
  <c r="I232" i="2" s="1"/>
  <c r="D231" i="2"/>
  <c r="I231" i="2" s="1"/>
  <c r="D230" i="2"/>
  <c r="I230" i="2" s="1"/>
  <c r="D229" i="2"/>
  <c r="I229" i="2" s="1"/>
  <c r="D228" i="2"/>
  <c r="I228" i="2" s="1"/>
  <c r="D227" i="2"/>
  <c r="I227" i="2" s="1"/>
  <c r="D226" i="2"/>
  <c r="I226" i="2" s="1"/>
  <c r="D225" i="2"/>
  <c r="I225" i="2" s="1"/>
  <c r="D224" i="2"/>
  <c r="I224" i="2" s="1"/>
  <c r="D223" i="2"/>
  <c r="I223" i="2" s="1"/>
  <c r="D222" i="2"/>
  <c r="I222" i="2" s="1"/>
  <c r="D221" i="2"/>
  <c r="D220" i="2"/>
  <c r="I220" i="2" s="1"/>
  <c r="D219" i="2"/>
  <c r="I219" i="2" s="1"/>
  <c r="D218" i="2"/>
  <c r="I218" i="2" s="1"/>
  <c r="D217" i="2"/>
  <c r="I217" i="2" s="1"/>
  <c r="D216" i="2"/>
  <c r="I216" i="2" s="1"/>
  <c r="D215" i="2"/>
  <c r="I215" i="2" s="1"/>
  <c r="D214" i="2"/>
  <c r="I214" i="2" s="1"/>
  <c r="D213" i="2"/>
  <c r="I213" i="2" s="1"/>
  <c r="D212" i="2"/>
  <c r="I212" i="2" s="1"/>
  <c r="D211" i="2"/>
  <c r="I211" i="2" s="1"/>
  <c r="D210" i="2"/>
  <c r="I210" i="2" s="1"/>
  <c r="D209" i="2"/>
  <c r="I209" i="2" s="1"/>
  <c r="D208" i="2"/>
  <c r="I208" i="2" s="1"/>
  <c r="D207" i="2"/>
  <c r="I207" i="2" s="1"/>
  <c r="D206" i="2"/>
  <c r="I206" i="2" s="1"/>
  <c r="D205" i="2"/>
  <c r="I205" i="2" s="1"/>
  <c r="D204" i="2"/>
  <c r="I204" i="2" s="1"/>
  <c r="D203" i="2"/>
  <c r="I203" i="2" s="1"/>
  <c r="D202" i="2"/>
  <c r="I202" i="2" s="1"/>
  <c r="D201" i="2"/>
  <c r="D200" i="2"/>
  <c r="I200" i="2" s="1"/>
  <c r="D199" i="2"/>
  <c r="I199" i="2" s="1"/>
  <c r="D198" i="2"/>
  <c r="I198" i="2" s="1"/>
  <c r="D197" i="2"/>
  <c r="I197" i="2" s="1"/>
  <c r="D196" i="2"/>
  <c r="I196" i="2" s="1"/>
  <c r="D195" i="2"/>
  <c r="I195" i="2" s="1"/>
  <c r="D194" i="2"/>
  <c r="I194" i="2" s="1"/>
  <c r="D193" i="2"/>
  <c r="I193" i="2" s="1"/>
  <c r="Q162" i="2"/>
  <c r="D188" i="2"/>
  <c r="I188" i="2" s="1"/>
  <c r="Q161" i="2"/>
  <c r="D187" i="2"/>
  <c r="I187" i="2" s="1"/>
  <c r="Q160" i="2"/>
  <c r="D186" i="2"/>
  <c r="I186" i="2" s="1"/>
  <c r="Q159" i="2"/>
  <c r="D185" i="2"/>
  <c r="I185" i="2" s="1"/>
  <c r="Q158" i="2"/>
  <c r="D184" i="2"/>
  <c r="I184" i="2" s="1"/>
  <c r="Q157" i="2"/>
  <c r="D183" i="2"/>
  <c r="I183" i="2" s="1"/>
  <c r="Q156" i="2"/>
  <c r="D182" i="2"/>
  <c r="I182" i="2" s="1"/>
  <c r="Q155" i="2"/>
  <c r="D181" i="2"/>
  <c r="Q154" i="2"/>
  <c r="D180" i="2"/>
  <c r="I180" i="2" s="1"/>
  <c r="Q153" i="2"/>
  <c r="D179" i="2"/>
  <c r="I179" i="2" s="1"/>
  <c r="Q152" i="2"/>
  <c r="D178" i="2"/>
  <c r="I178" i="2" s="1"/>
  <c r="D177" i="2"/>
  <c r="I177" i="2" s="1"/>
  <c r="D176" i="2"/>
  <c r="I176" i="2" s="1"/>
  <c r="D175" i="2"/>
  <c r="I175" i="2" s="1"/>
  <c r="D174" i="2"/>
  <c r="I174" i="2" s="1"/>
  <c r="D173" i="2"/>
  <c r="I173" i="2" s="1"/>
  <c r="D172" i="2"/>
  <c r="I172" i="2" s="1"/>
  <c r="D171" i="2"/>
  <c r="I171" i="2" s="1"/>
  <c r="D170" i="2"/>
  <c r="I170" i="2" s="1"/>
  <c r="D169" i="2"/>
  <c r="I169" i="2" s="1"/>
  <c r="R142" i="2"/>
  <c r="Q142" i="2"/>
  <c r="D168" i="2"/>
  <c r="I168" i="2" s="1"/>
  <c r="P141" i="2"/>
  <c r="D167" i="2"/>
  <c r="I167" i="2" s="1"/>
  <c r="D166" i="2"/>
  <c r="I166" i="2" s="1"/>
  <c r="D165" i="2"/>
  <c r="I165" i="2" s="1"/>
  <c r="D164" i="2"/>
  <c r="I164" i="2" s="1"/>
  <c r="D163" i="2"/>
  <c r="I163" i="2" s="1"/>
  <c r="D162" i="2"/>
  <c r="I162" i="2" s="1"/>
  <c r="D161" i="2"/>
  <c r="I161" i="2" s="1"/>
  <c r="D160" i="2"/>
  <c r="I160" i="2" s="1"/>
  <c r="D159" i="2"/>
  <c r="I159" i="2" s="1"/>
  <c r="D158" i="2"/>
  <c r="I158" i="2" s="1"/>
  <c r="D157" i="2"/>
  <c r="I157" i="2" s="1"/>
  <c r="D156" i="2"/>
  <c r="I156" i="2" s="1"/>
  <c r="D155" i="2"/>
  <c r="I155" i="2" s="1"/>
  <c r="D154" i="2"/>
  <c r="I154" i="2" s="1"/>
  <c r="D153" i="2"/>
  <c r="I153" i="2" s="1"/>
  <c r="D152" i="2"/>
  <c r="I152" i="2" s="1"/>
  <c r="D151" i="2"/>
  <c r="I151" i="2" s="1"/>
  <c r="D150" i="2"/>
  <c r="I150" i="2" s="1"/>
  <c r="D149" i="2"/>
  <c r="D148" i="2"/>
  <c r="I148" i="2" s="1"/>
  <c r="D147" i="2"/>
  <c r="I147" i="2" s="1"/>
  <c r="D146" i="2"/>
  <c r="I146" i="2" s="1"/>
  <c r="D145" i="2"/>
  <c r="I145" i="2" s="1"/>
  <c r="D144" i="2"/>
  <c r="I144" i="2" s="1"/>
  <c r="D143" i="2"/>
  <c r="I143" i="2" s="1"/>
  <c r="D142" i="2"/>
  <c r="I142" i="2" s="1"/>
  <c r="D141" i="2"/>
  <c r="I141" i="2" s="1"/>
  <c r="P140" i="2"/>
  <c r="D140" i="2"/>
  <c r="I140" i="2" s="1"/>
  <c r="P139" i="2"/>
  <c r="D139" i="2"/>
  <c r="I139" i="2" s="1"/>
  <c r="P138" i="2"/>
  <c r="D138" i="2"/>
  <c r="I138" i="2" s="1"/>
  <c r="P137" i="2"/>
  <c r="D137" i="2"/>
  <c r="I137" i="2" s="1"/>
  <c r="P136" i="2"/>
  <c r="D136" i="2"/>
  <c r="I136" i="2" s="1"/>
  <c r="P135" i="2"/>
  <c r="D135" i="2"/>
  <c r="I135" i="2" s="1"/>
  <c r="P134" i="2"/>
  <c r="D134" i="2"/>
  <c r="I134" i="2" s="1"/>
  <c r="P133" i="2"/>
  <c r="D133" i="2"/>
  <c r="I133" i="2" s="1"/>
  <c r="P132" i="2"/>
  <c r="D132" i="2"/>
  <c r="P131" i="2"/>
  <c r="D131" i="2"/>
  <c r="I131" i="2" s="1"/>
  <c r="P130" i="2"/>
  <c r="D130" i="2"/>
  <c r="I130" i="2" s="1"/>
  <c r="P129" i="2"/>
  <c r="D129" i="2"/>
  <c r="I129" i="2" s="1"/>
  <c r="Q164" i="2" l="1"/>
  <c r="Q165" i="2" s="1"/>
  <c r="D233" i="2"/>
  <c r="I233" i="2" s="1"/>
  <c r="I132" i="2"/>
  <c r="P142" i="2"/>
  <c r="Q143" i="2" s="1"/>
  <c r="P143" i="2" l="1"/>
  <c r="R143" i="2"/>
  <c r="S165" i="2"/>
  <c r="R165" i="2"/>
  <c r="E264" i="2" l="1"/>
  <c r="F264" i="2"/>
  <c r="G264" i="2"/>
  <c r="H264" i="2"/>
  <c r="I264" i="2"/>
  <c r="J264" i="2"/>
  <c r="K264" i="2"/>
  <c r="L264" i="2"/>
  <c r="M264" i="2"/>
  <c r="N264" i="2"/>
  <c r="O264" i="2"/>
  <c r="P264" i="2"/>
  <c r="Q264" i="2"/>
  <c r="R264" i="2"/>
  <c r="S264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5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39" i="2"/>
  <c r="D264" i="2"/>
  <c r="D120" i="2"/>
  <c r="E120" i="2"/>
  <c r="F348" i="2"/>
  <c r="G331" i="2"/>
  <c r="F331" i="2"/>
  <c r="E331" i="2"/>
  <c r="J296" i="2"/>
  <c r="I296" i="2"/>
  <c r="H296" i="2"/>
  <c r="G296" i="2"/>
  <c r="F296" i="2"/>
  <c r="E296" i="2"/>
  <c r="D296" i="2"/>
  <c r="C295" i="2"/>
  <c r="C294" i="2"/>
  <c r="C293" i="2"/>
  <c r="C292" i="2"/>
  <c r="C291" i="2"/>
  <c r="C290" i="2"/>
  <c r="C289" i="2"/>
  <c r="C288" i="2"/>
  <c r="C287" i="2"/>
  <c r="C286" i="2"/>
  <c r="C285" i="2"/>
  <c r="C284" i="2"/>
  <c r="C283" i="2"/>
  <c r="C282" i="2"/>
  <c r="C281" i="2"/>
  <c r="C280" i="2"/>
  <c r="C279" i="2"/>
  <c r="C278" i="2"/>
  <c r="C277" i="2"/>
  <c r="C276" i="2"/>
  <c r="C275" i="2"/>
  <c r="C274" i="2"/>
  <c r="C273" i="2"/>
  <c r="C272" i="2"/>
  <c r="H307" i="2" s="1"/>
  <c r="C271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K84" i="2"/>
  <c r="J84" i="2"/>
  <c r="I84" i="2"/>
  <c r="H84" i="2"/>
  <c r="G84" i="2"/>
  <c r="F84" i="2"/>
  <c r="E84" i="2"/>
  <c r="D84" i="2"/>
  <c r="H64" i="2"/>
  <c r="G64" i="2"/>
  <c r="F64" i="2"/>
  <c r="E64" i="2"/>
  <c r="D64" i="2"/>
  <c r="C63" i="2"/>
  <c r="C62" i="2"/>
  <c r="C61" i="2"/>
  <c r="C60" i="2"/>
  <c r="C59" i="2"/>
  <c r="C58" i="2"/>
  <c r="C57" i="2"/>
  <c r="C56" i="2"/>
  <c r="C55" i="2"/>
  <c r="C54" i="2"/>
  <c r="C53" i="2"/>
  <c r="C52" i="2"/>
  <c r="D47" i="2"/>
  <c r="C22" i="2"/>
  <c r="E347" i="2" s="1"/>
  <c r="C21" i="2"/>
  <c r="C20" i="2"/>
  <c r="E345" i="2" s="1"/>
  <c r="C19" i="2"/>
  <c r="E344" i="2" s="1"/>
  <c r="C18" i="2"/>
  <c r="E343" i="2" s="1"/>
  <c r="C17" i="2"/>
  <c r="E342" i="2" s="1"/>
  <c r="C16" i="2"/>
  <c r="E341" i="2" s="1"/>
  <c r="C15" i="2"/>
  <c r="E340" i="2" s="1"/>
  <c r="E346" i="2" l="1"/>
  <c r="H308" i="2"/>
  <c r="C308" i="2" s="1"/>
  <c r="H330" i="2"/>
  <c r="C330" i="2" s="1"/>
  <c r="H309" i="2"/>
  <c r="C309" i="2" s="1"/>
  <c r="H324" i="2"/>
  <c r="C324" i="2" s="1"/>
  <c r="H310" i="2"/>
  <c r="C310" i="2" s="1"/>
  <c r="H306" i="2"/>
  <c r="C306" i="2" s="1"/>
  <c r="H320" i="2"/>
  <c r="C320" i="2" s="1"/>
  <c r="H319" i="2"/>
  <c r="C319" i="2" s="1"/>
  <c r="H321" i="2"/>
  <c r="C321" i="2" s="1"/>
  <c r="H323" i="2"/>
  <c r="C323" i="2" s="1"/>
  <c r="H325" i="2"/>
  <c r="C325" i="2" s="1"/>
  <c r="H326" i="2"/>
  <c r="C326" i="2" s="1"/>
  <c r="H327" i="2"/>
  <c r="C327" i="2" s="1"/>
  <c r="H328" i="2"/>
  <c r="C328" i="2" s="1"/>
  <c r="H329" i="2"/>
  <c r="C329" i="2" s="1"/>
  <c r="H311" i="2"/>
  <c r="C311" i="2" s="1"/>
  <c r="H312" i="2"/>
  <c r="C312" i="2" s="1"/>
  <c r="H313" i="2"/>
  <c r="C313" i="2" s="1"/>
  <c r="H314" i="2"/>
  <c r="C314" i="2" s="1"/>
  <c r="H315" i="2"/>
  <c r="C315" i="2" s="1"/>
  <c r="H316" i="2"/>
  <c r="C316" i="2" s="1"/>
  <c r="H317" i="2"/>
  <c r="C317" i="2" s="1"/>
  <c r="H318" i="2"/>
  <c r="C318" i="2" s="1"/>
  <c r="H322" i="2"/>
  <c r="C322" i="2" s="1"/>
  <c r="C27" i="2"/>
  <c r="F340" i="2"/>
  <c r="R30" i="2"/>
  <c r="F347" i="2"/>
  <c r="R28" i="2"/>
  <c r="C264" i="2"/>
  <c r="P265" i="2" s="1"/>
  <c r="R27" i="2"/>
  <c r="R29" i="2"/>
  <c r="F343" i="2"/>
  <c r="F341" i="2"/>
  <c r="F344" i="2"/>
  <c r="F345" i="2"/>
  <c r="F342" i="2"/>
  <c r="C47" i="2"/>
  <c r="E48" i="2" s="1"/>
  <c r="C84" i="2"/>
  <c r="L85" i="2" s="1"/>
  <c r="C64" i="2"/>
  <c r="E65" i="2" s="1"/>
  <c r="C120" i="2"/>
  <c r="C296" i="2"/>
  <c r="G297" i="2" s="1"/>
  <c r="C307" i="2"/>
  <c r="F346" i="2" l="1"/>
  <c r="G265" i="2"/>
  <c r="E265" i="2"/>
  <c r="F265" i="2"/>
  <c r="H265" i="2"/>
  <c r="J85" i="2"/>
  <c r="G85" i="2"/>
  <c r="I85" i="2"/>
  <c r="K85" i="2"/>
  <c r="H85" i="2"/>
  <c r="F85" i="2"/>
  <c r="E85" i="2"/>
  <c r="J48" i="2"/>
  <c r="O48" i="2"/>
  <c r="N265" i="2"/>
  <c r="D265" i="2"/>
  <c r="K265" i="2"/>
  <c r="O265" i="2"/>
  <c r="F48" i="2"/>
  <c r="H48" i="2"/>
  <c r="K48" i="2"/>
  <c r="N48" i="2"/>
  <c r="D48" i="2"/>
  <c r="I265" i="2"/>
  <c r="R48" i="2"/>
  <c r="P48" i="2"/>
  <c r="L265" i="2"/>
  <c r="M265" i="2"/>
  <c r="S48" i="2"/>
  <c r="Q265" i="2"/>
  <c r="I48" i="2"/>
  <c r="L48" i="2"/>
  <c r="M48" i="2"/>
  <c r="Q48" i="2"/>
  <c r="J265" i="2"/>
  <c r="R265" i="2"/>
  <c r="G48" i="2"/>
  <c r="S265" i="2"/>
  <c r="C331" i="2"/>
  <c r="D332" i="2" s="1"/>
  <c r="F352" i="2"/>
  <c r="C265" i="2"/>
  <c r="F65" i="2"/>
  <c r="H65" i="2"/>
  <c r="G65" i="2"/>
  <c r="C48" i="2"/>
  <c r="E297" i="2"/>
  <c r="D297" i="2"/>
  <c r="D65" i="2"/>
  <c r="C65" i="2"/>
  <c r="F297" i="2"/>
  <c r="J297" i="2"/>
  <c r="D121" i="2"/>
  <c r="E121" i="2"/>
  <c r="D28" i="2"/>
  <c r="D85" i="2"/>
  <c r="C28" i="2"/>
  <c r="I297" i="2"/>
  <c r="H297" i="2"/>
  <c r="E28" i="2"/>
  <c r="H331" i="2"/>
  <c r="C85" i="2" l="1"/>
  <c r="E332" i="2"/>
  <c r="F332" i="2"/>
  <c r="G332" i="2"/>
  <c r="H332" i="2"/>
  <c r="C297" i="2"/>
  <c r="C121" i="2"/>
  <c r="C332" i="2" l="1"/>
</calcChain>
</file>

<file path=xl/sharedStrings.xml><?xml version="1.0" encoding="utf-8"?>
<sst xmlns="http://schemas.openxmlformats.org/spreadsheetml/2006/main" count="564" uniqueCount="132">
  <si>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</si>
  <si>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</si>
  <si>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</si>
  <si>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</si>
  <si>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</si>
  <si>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</si>
  <si>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</si>
  <si>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</si>
  <si>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</si>
  <si>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</si>
  <si>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</si>
  <si>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</si>
  <si>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</si>
  <si>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</si>
  <si>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</si>
  <si>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</si>
  <si>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</si>
  <si>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</si>
  <si>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</si>
  <si>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</si>
  <si>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</si>
  <si>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</si>
  <si>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</si>
  <si>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</si>
  <si>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</si>
  <si>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</si>
  <si>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</si>
  <si>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</si>
  <si>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</si>
  <si>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</si>
  <si>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</si>
  <si>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</si>
  <si>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</si>
  <si>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</si>
  <si>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</si>
  <si>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</si>
  <si>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</si>
  <si>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</si>
  <si>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</si>
  <si>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</si>
  <si>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</si>
  <si>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</si>
  <si>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</si>
  <si>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</si>
  <si>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</si>
  <si>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</si>
  <si>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</si>
  <si>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</si>
  <si>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</si>
  <si>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</si>
  <si>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</si>
  <si>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</si>
  <si>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</si>
  <si>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</si>
  <si>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</si>
  <si>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</si>
  <si>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</si>
  <si>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</si>
  <si>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</si>
  <si>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</si>
  <si>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</si>
  <si>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</si>
  <si>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</si>
  <si>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</si>
  <si>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</si>
  <si>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</si>
  <si>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</si>
  <si>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</si>
  <si>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</si>
  <si>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Valoración del riesgo para la integridad de la persona usuaria</t>
  </si>
  <si>
    <t>Persona usuaria interpuso denuncia por el último hecho de violencia previa a la intervención del CEM</t>
  </si>
  <si>
    <t>Persona usuaria solicitó patrocinio legal del CEM</t>
  </si>
  <si>
    <t>Leve</t>
  </si>
  <si>
    <t>Moderado</t>
  </si>
  <si>
    <t>Severo</t>
  </si>
  <si>
    <t>No</t>
  </si>
  <si>
    <t>Si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</si>
  <si>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</si>
  <si>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</si>
  <si>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</si>
  <si>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</si>
  <si>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</si>
  <si>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</si>
  <si>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</si>
  <si>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</si>
  <si>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</si>
  <si>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Lugar del hecho de violencia</t>
  </si>
  <si>
    <t>Casa de la persona usuaria</t>
  </si>
  <si>
    <t>Casa de la presunta persona agresora</t>
  </si>
  <si>
    <t>Casa de ambos</t>
  </si>
  <si>
    <t>Casa de un familiar de la persona usuaria</t>
  </si>
  <si>
    <t>Centro de labores de la persona usuaria</t>
  </si>
  <si>
    <t>Calle – vía pública</t>
  </si>
  <si>
    <t>Centro de estudios de la persona usuaria</t>
  </si>
  <si>
    <t>Hotel / Hostal</t>
  </si>
  <si>
    <t>Centro poblado</t>
  </si>
  <si>
    <t>Lugar desolado</t>
  </si>
  <si>
    <t>Otro lugar</t>
  </si>
  <si>
    <t>Madre de dios</t>
  </si>
  <si>
    <t>San Martín</t>
  </si>
  <si>
    <t>a/ No considera la caracteristica de violación sexual mediante engaño</t>
  </si>
  <si>
    <t>Lima metropolitana</t>
  </si>
  <si>
    <t>Lima provincia</t>
  </si>
  <si>
    <t>Región</t>
  </si>
  <si>
    <t>-</t>
  </si>
  <si>
    <t>No sabe/No responde</t>
  </si>
  <si>
    <t>Vínculo de la presunta persona agresora con el/la NNA</t>
  </si>
  <si>
    <t>Sexo de NNA</t>
  </si>
  <si>
    <t>Padrastro</t>
  </si>
  <si>
    <t>Tío</t>
  </si>
  <si>
    <t>Vecino</t>
  </si>
  <si>
    <t>Padre</t>
  </si>
  <si>
    <t>Primo</t>
  </si>
  <si>
    <t>Enamorado</t>
  </si>
  <si>
    <t>Cuñado</t>
  </si>
  <si>
    <t>Otro*</t>
  </si>
  <si>
    <t>Desconocido</t>
  </si>
  <si>
    <t>Compañero de estudios</t>
  </si>
  <si>
    <t>Ex enamorado</t>
  </si>
  <si>
    <t>Otro familiar</t>
  </si>
  <si>
    <t>Total 2025</t>
  </si>
  <si>
    <t>Variación porcentual 2025/2024</t>
  </si>
  <si>
    <t>2025*</t>
  </si>
  <si>
    <t>Docente</t>
  </si>
  <si>
    <t>Sin información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</si>
  <si>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CEM / SGIC / Warmi Ñan / MIMP</t>
    </r>
  </si>
  <si>
    <t>Periodo: Enero - septiembre, 2025 (Preliminar)</t>
  </si>
  <si>
    <t>* Hermano; Hermanastro; Conviviente; Abuelo; Tío - abuelo; Ex conviviente; Habita en el mismo hogar; Concuñado; Empleador de trabajo; Progenitor de su hijo/a; Sobrino; Madre; Bisabuelo; Prima; Compañero de trabajo; Madrastra; Tía; Otro tipo de relación sexo-afectiva; Suegro; Otro familiar; Vecina y otros.</t>
  </si>
  <si>
    <t>* Información estadística preliminar correspondiente al periodo enero - septiembre de 2025.</t>
  </si>
  <si>
    <t>Total 2024 (enero - septiembre)</t>
  </si>
  <si>
    <r>
      <t xml:space="preserve"> REPORTE ESTADÍSTICO DE CASOS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</si>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</sst>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b/>
      <sz val="9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64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dotted">
        <color theme="0" tint="-0.24994659260841701"/>
      </top>
      <bottom style="dotted">
        <color theme="2" tint="-0.24994659260841701"/>
      </bottom>
      <diagonal/>
    </border>
    <border>
      <left/>
      <right/>
      <top style="dotted">
        <color theme="2" tint="-9.9978637043366805E-2"/>
      </top>
      <bottom style="dotted">
        <color theme="2" tint="-0.24994659260841701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</borders>
  <cellStyleXfs count="39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4" fillId="0" borderId="0"/>
    <xf numFmtId="43" fontId="1" fillId="0" borderId="0" applyFont="0" applyFill="0" applyBorder="0" applyAlignment="0" applyProtection="0"/>
    <xf numFmtId="0" fontId="34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5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11" fillId="3" borderId="0" xfId="2" applyFont="1" applyFill="1" applyAlignment="1">
      <alignment horizontal="centerContinuous" vertical="center"/>
    </xf>
    <xf numFmtId="0" fontId="12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3" fontId="18" fillId="9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8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3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0" fontId="25" fillId="2" borderId="0" xfId="2" applyFont="1" applyFill="1" applyAlignment="1">
      <alignment vertical="center"/>
    </xf>
    <xf numFmtId="3" fontId="31" fillId="0" borderId="23" xfId="2" applyNumberFormat="1" applyFont="1" applyBorder="1" applyAlignment="1">
      <alignment horizontal="center" vertical="center"/>
    </xf>
    <xf numFmtId="3" fontId="31" fillId="0" borderId="26" xfId="2" applyNumberFormat="1" applyFont="1" applyBorder="1" applyAlignment="1">
      <alignment horizontal="center" vertical="center"/>
    </xf>
    <xf numFmtId="164" fontId="17" fillId="0" borderId="27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18" fillId="0" borderId="28" xfId="2" applyNumberFormat="1" applyFont="1" applyBorder="1" applyAlignment="1">
      <alignment horizontal="center" vertical="center"/>
    </xf>
    <xf numFmtId="0" fontId="32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3" fontId="17" fillId="0" borderId="28" xfId="2" applyNumberFormat="1" applyFont="1" applyBorder="1" applyAlignment="1">
      <alignment horizontal="left" vertical="center"/>
    </xf>
    <xf numFmtId="3" fontId="19" fillId="0" borderId="28" xfId="2" applyNumberFormat="1" applyFont="1" applyBorder="1" applyAlignment="1">
      <alignment horizontal="center" vertical="center"/>
    </xf>
    <xf numFmtId="0" fontId="15" fillId="5" borderId="32" xfId="2" applyFont="1" applyFill="1" applyBorder="1" applyAlignment="1">
      <alignment horizontal="center" vertical="center" wrapText="1"/>
    </xf>
    <xf numFmtId="0" fontId="15" fillId="5" borderId="33" xfId="2" applyFont="1" applyFill="1" applyBorder="1" applyAlignment="1">
      <alignment horizontal="center" vertical="center" wrapText="1"/>
    </xf>
    <xf numFmtId="0" fontId="15" fillId="6" borderId="32" xfId="2" applyFont="1" applyFill="1" applyBorder="1" applyAlignment="1">
      <alignment horizontal="center" vertical="center" wrapText="1"/>
    </xf>
    <xf numFmtId="0" fontId="15" fillId="6" borderId="33" xfId="2" applyFont="1" applyFill="1" applyBorder="1" applyAlignment="1">
      <alignment horizontal="center" vertical="center" wrapText="1"/>
    </xf>
    <xf numFmtId="3" fontId="18" fillId="8" borderId="34" xfId="2" applyNumberFormat="1" applyFont="1" applyFill="1" applyBorder="1" applyAlignment="1">
      <alignment horizontal="center" vertical="center"/>
    </xf>
    <xf numFmtId="3" fontId="18" fillId="8" borderId="35" xfId="2" applyNumberFormat="1" applyFont="1" applyFill="1" applyBorder="1" applyAlignment="1">
      <alignment horizontal="center" vertical="center"/>
    </xf>
    <xf numFmtId="164" fontId="18" fillId="9" borderId="36" xfId="4" applyNumberFormat="1" applyFont="1" applyFill="1" applyBorder="1" applyAlignment="1">
      <alignment horizontal="center" vertical="center"/>
    </xf>
    <xf numFmtId="164" fontId="18" fillId="9" borderId="37" xfId="4" applyNumberFormat="1" applyFont="1" applyFill="1" applyBorder="1" applyAlignment="1">
      <alignment horizontal="center" vertical="center"/>
    </xf>
    <xf numFmtId="3" fontId="18" fillId="7" borderId="38" xfId="2" applyNumberFormat="1" applyFont="1" applyFill="1" applyBorder="1" applyAlignment="1">
      <alignment horizontal="center" vertical="center"/>
    </xf>
    <xf numFmtId="3" fontId="18" fillId="7" borderId="39" xfId="2" applyNumberFormat="1" applyFont="1" applyFill="1" applyBorder="1" applyAlignment="1">
      <alignment horizontal="center" vertical="center"/>
    </xf>
    <xf numFmtId="3" fontId="18" fillId="7" borderId="40" xfId="2" applyNumberFormat="1" applyFont="1" applyFill="1" applyBorder="1" applyAlignment="1">
      <alignment horizontal="center" vertical="center"/>
    </xf>
    <xf numFmtId="164" fontId="18" fillId="9" borderId="41" xfId="1" applyNumberFormat="1" applyFont="1" applyFill="1" applyBorder="1" applyAlignment="1">
      <alignment horizontal="center" vertical="center"/>
    </xf>
    <xf numFmtId="164" fontId="18" fillId="9" borderId="42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43" xfId="2" applyFont="1" applyFill="1" applyBorder="1" applyAlignment="1">
      <alignment horizontal="center" vertical="center" wrapText="1"/>
    </xf>
    <xf numFmtId="0" fontId="12" fillId="5" borderId="44" xfId="2" applyFont="1" applyFill="1" applyBorder="1" applyAlignment="1">
      <alignment horizontal="center" vertical="center" wrapText="1"/>
    </xf>
    <xf numFmtId="3" fontId="37" fillId="0" borderId="46" xfId="2" applyNumberFormat="1" applyFont="1" applyBorder="1" applyAlignment="1">
      <alignment horizontal="left" vertical="center"/>
    </xf>
    <xf numFmtId="3" fontId="5" fillId="0" borderId="46" xfId="2" applyNumberFormat="1" applyFont="1" applyBorder="1" applyAlignment="1">
      <alignment horizontal="center" vertical="center"/>
    </xf>
    <xf numFmtId="3" fontId="3" fillId="0" borderId="46" xfId="2" applyNumberFormat="1" applyBorder="1" applyAlignment="1">
      <alignment horizontal="center" vertical="center"/>
    </xf>
    <xf numFmtId="3" fontId="18" fillId="0" borderId="48" xfId="2" applyNumberFormat="1" applyFont="1" applyBorder="1" applyAlignment="1">
      <alignment horizontal="center" vertical="center"/>
    </xf>
    <xf numFmtId="3" fontId="19" fillId="0" borderId="48" xfId="2" applyNumberFormat="1" applyFont="1" applyBorder="1" applyAlignment="1">
      <alignment horizontal="center" vertical="center"/>
    </xf>
    <xf numFmtId="3" fontId="37" fillId="10" borderId="46" xfId="2" applyNumberFormat="1" applyFont="1" applyFill="1" applyBorder="1" applyAlignment="1">
      <alignment vertical="center"/>
    </xf>
    <xf numFmtId="3" fontId="5" fillId="10" borderId="46" xfId="2" applyNumberFormat="1" applyFont="1" applyFill="1" applyBorder="1" applyAlignment="1">
      <alignment horizontal="center" vertical="center"/>
    </xf>
    <xf numFmtId="0" fontId="17" fillId="0" borderId="51" xfId="2" applyFont="1" applyBorder="1" applyAlignment="1">
      <alignment horizontal="left" vertical="center"/>
    </xf>
    <xf numFmtId="0" fontId="17" fillId="0" borderId="52" xfId="2" applyFont="1" applyBorder="1" applyAlignment="1">
      <alignment horizontal="left" vertical="center"/>
    </xf>
    <xf numFmtId="3" fontId="37" fillId="10" borderId="45" xfId="2" applyNumberFormat="1" applyFont="1" applyFill="1" applyBorder="1" applyAlignment="1">
      <alignment vertical="center"/>
    </xf>
    <xf numFmtId="3" fontId="5" fillId="10" borderId="45" xfId="2" applyNumberFormat="1" applyFont="1" applyFill="1" applyBorder="1" applyAlignment="1">
      <alignment horizontal="center" vertical="center"/>
    </xf>
    <xf numFmtId="3" fontId="12" fillId="11" borderId="53" xfId="2" applyNumberFormat="1" applyFont="1" applyFill="1" applyBorder="1" applyAlignment="1">
      <alignment horizontal="center" vertical="center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3" fillId="2" borderId="0" xfId="0" applyFont="1" applyFill="1" applyAlignment="1">
      <alignment vertical="center"/>
    </xf>
    <xf numFmtId="164" fontId="18" fillId="9" borderId="0" xfId="4" applyNumberFormat="1" applyFont="1" applyFill="1" applyBorder="1" applyAlignment="1">
      <alignment horizontal="center" vertical="center"/>
    </xf>
    <xf numFmtId="3" fontId="5" fillId="0" borderId="55" xfId="2" applyNumberFormat="1" applyFont="1" applyBorder="1" applyAlignment="1">
      <alignment horizontal="center" vertical="center"/>
    </xf>
    <xf numFmtId="3" fontId="5" fillId="10" borderId="55" xfId="2" applyNumberFormat="1" applyFont="1" applyFill="1" applyBorder="1" applyAlignment="1">
      <alignment horizontal="center" vertical="center"/>
    </xf>
    <xf numFmtId="3" fontId="5" fillId="10" borderId="56" xfId="2" applyNumberFormat="1" applyFont="1" applyFill="1" applyBorder="1" applyAlignment="1">
      <alignment horizontal="center" vertical="center"/>
    </xf>
    <xf numFmtId="0" fontId="15" fillId="5" borderId="4" xfId="2" applyFont="1" applyFill="1" applyBorder="1" applyAlignment="1">
      <alignment horizontal="center" vertical="center"/>
    </xf>
    <xf numFmtId="0" fontId="17" fillId="0" borderId="47" xfId="2" applyFont="1" applyBorder="1" applyAlignment="1">
      <alignment vertical="center"/>
    </xf>
    <xf numFmtId="0" fontId="40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8" fillId="4" borderId="0" xfId="0" applyFont="1" applyFill="1" applyAlignment="1">
      <alignment vertical="center"/>
    </xf>
    <xf numFmtId="0" fontId="15" fillId="5" borderId="2" xfId="2" applyFont="1" applyFill="1" applyBorder="1" applyAlignment="1">
      <alignment horizontal="center" vertical="center" wrapText="1"/>
    </xf>
    <xf numFmtId="0" fontId="41" fillId="0" borderId="0" xfId="0" applyFont="1" applyAlignment="1">
      <alignment vertical="center"/>
    </xf>
    <xf numFmtId="0" fontId="17" fillId="0" borderId="58" xfId="2" applyFont="1" applyBorder="1" applyAlignment="1">
      <alignment horizontal="left" vertical="center"/>
    </xf>
    <xf numFmtId="3" fontId="18" fillId="0" borderId="59" xfId="2" applyNumberFormat="1" applyFont="1" applyBorder="1" applyAlignment="1">
      <alignment horizontal="center" vertical="center"/>
    </xf>
    <xf numFmtId="3" fontId="19" fillId="0" borderId="59" xfId="2" applyNumberFormat="1" applyFont="1" applyBorder="1" applyAlignment="1">
      <alignment horizontal="center" vertical="center"/>
    </xf>
    <xf numFmtId="164" fontId="17" fillId="0" borderId="60" xfId="1" applyNumberFormat="1" applyFont="1" applyFill="1" applyBorder="1" applyAlignment="1">
      <alignment horizontal="center" vertical="center"/>
    </xf>
    <xf numFmtId="164" fontId="5" fillId="0" borderId="61" xfId="2" applyNumberFormat="1" applyFont="1" applyBorder="1" applyAlignment="1">
      <alignment horizontal="center" vertical="center"/>
    </xf>
    <xf numFmtId="164" fontId="5" fillId="10" borderId="61" xfId="2" applyNumberFormat="1" applyFont="1" applyFill="1" applyBorder="1" applyAlignment="1">
      <alignment horizontal="center" vertical="center"/>
    </xf>
    <xf numFmtId="164" fontId="5" fillId="10" borderId="62" xfId="2" applyNumberFormat="1" applyFont="1" applyFill="1" applyBorder="1" applyAlignment="1">
      <alignment horizontal="center" vertical="center"/>
    </xf>
    <xf numFmtId="164" fontId="12" fillId="11" borderId="63" xfId="2" applyNumberFormat="1" applyFont="1" applyFill="1" applyBorder="1" applyAlignment="1">
      <alignment horizontal="center" vertical="center"/>
    </xf>
    <xf numFmtId="164" fontId="17" fillId="0" borderId="23" xfId="1" applyNumberFormat="1" applyFont="1" applyFill="1" applyBorder="1" applyAlignment="1">
      <alignment horizontal="center" vertical="center"/>
    </xf>
    <xf numFmtId="9" fontId="22" fillId="2" borderId="0" xfId="4" applyFont="1" applyFill="1" applyAlignment="1">
      <alignment horizontal="center" vertical="center"/>
    </xf>
    <xf numFmtId="0" fontId="18" fillId="8" borderId="0" xfId="2" applyFont="1" applyFill="1" applyAlignment="1">
      <alignment horizontal="center" vertical="center"/>
    </xf>
    <xf numFmtId="164" fontId="18" fillId="0" borderId="0" xfId="4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0" fontId="42" fillId="0" borderId="0" xfId="0" applyFont="1" applyAlignment="1">
      <alignment vertical="center"/>
    </xf>
    <xf numFmtId="0" fontId="4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5" fillId="0" borderId="45" xfId="2" applyFont="1" applyBorder="1" applyAlignment="1">
      <alignment horizontal="center" vertical="center" wrapText="1"/>
    </xf>
    <xf numFmtId="0" fontId="25" fillId="0" borderId="49" xfId="2" applyFont="1" applyBorder="1" applyAlignment="1">
      <alignment horizontal="center" vertical="center" wrapText="1"/>
    </xf>
    <xf numFmtId="0" fontId="25" fillId="0" borderId="50" xfId="2" applyFont="1" applyBorder="1" applyAlignment="1">
      <alignment horizontal="center" vertical="center" wrapText="1"/>
    </xf>
    <xf numFmtId="3" fontId="18" fillId="8" borderId="7" xfId="2" applyNumberFormat="1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left" vertical="center" wrapText="1"/>
    </xf>
    <xf numFmtId="0" fontId="32" fillId="2" borderId="0" xfId="0" applyFont="1" applyFill="1" applyAlignment="1">
      <alignment horizontal="left" vertical="center" wrapText="1"/>
    </xf>
    <xf numFmtId="3" fontId="38" fillId="11" borderId="53" xfId="2" applyNumberFormat="1" applyFont="1" applyFill="1" applyBorder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3" fontId="17" fillId="0" borderId="22" xfId="2" applyNumberFormat="1" applyFont="1" applyBorder="1" applyAlignment="1">
      <alignment horizontal="center" vertical="center"/>
    </xf>
    <xf numFmtId="3" fontId="17" fillId="0" borderId="24" xfId="2" applyNumberFormat="1" applyFont="1" applyBorder="1" applyAlignment="1">
      <alignment horizontal="center" vertical="center"/>
    </xf>
    <xf numFmtId="3" fontId="17" fillId="0" borderId="25" xfId="2" applyNumberFormat="1" applyFont="1" applyBorder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30" xfId="2" applyFont="1" applyFill="1" applyBorder="1" applyAlignment="1">
      <alignment horizontal="center" vertical="center" wrapText="1"/>
    </xf>
    <xf numFmtId="0" fontId="15" fillId="5" borderId="31" xfId="2" applyFont="1" applyFill="1" applyBorder="1" applyAlignment="1">
      <alignment horizontal="center" vertical="center" wrapText="1"/>
    </xf>
    <xf numFmtId="0" fontId="15" fillId="5" borderId="29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6" borderId="30" xfId="2" applyFont="1" applyFill="1" applyBorder="1" applyAlignment="1">
      <alignment horizontal="center" vertical="center" wrapText="1"/>
    </xf>
    <xf numFmtId="0" fontId="15" fillId="6" borderId="31" xfId="2" applyFont="1" applyFill="1" applyBorder="1" applyAlignment="1">
      <alignment horizontal="center" vertical="center" wrapText="1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  <xf numFmtId="0" fontId="12" fillId="5" borderId="3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15" fillId="5" borderId="57" xfId="2" applyFont="1" applyFill="1" applyBorder="1" applyAlignment="1">
      <alignment horizontal="center" vertical="center"/>
    </xf>
    <xf numFmtId="0" fontId="12" fillId="6" borderId="54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</cellXfs>
  <cellStyles count="39">
    <cellStyle name="Millares 2" xfId="17" xr:uid="{915CC895-0DA1-4CF0-BDDF-3EEBD46D5AC7}"/>
    <cellStyle name="Millares 3" xfId="20" xr:uid="{BD6DB40F-FBFA-4CF9-9D92-85F370EDBBEA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4703743634" xfId="21" xr:uid="{BC9708B7-EE9E-480A-98C0-450283BBD418}"/>
    <cellStyle name="style1694703743679" xfId="26" xr:uid="{7FAC911C-57F0-4017-B055-1DAF852DB54B}"/>
    <cellStyle name="style1694703743717" xfId="22" xr:uid="{F7F47561-8498-47BB-B78A-AED618361891}"/>
    <cellStyle name="style1694703743754" xfId="27" xr:uid="{7B1113F1-7F38-4C7A-B403-1ED94CF25A57}"/>
    <cellStyle name="style1694703743869" xfId="31" xr:uid="{69D3D4D4-CB80-489A-AC40-D39903CDF9F6}"/>
    <cellStyle name="style1694703743908" xfId="32" xr:uid="{D72FE48B-0EA6-440B-A7B9-4195FB07B5C0}"/>
    <cellStyle name="style1694703743948" xfId="23" xr:uid="{E5D58495-A6D4-47F8-8AA8-8FD35AD24281}"/>
    <cellStyle name="style1694703743986" xfId="24" xr:uid="{873AE7AA-58D6-494E-9B1F-72C53644B99A}"/>
    <cellStyle name="style1694703744023" xfId="25" xr:uid="{D9E820EF-17F5-46EA-861D-0BF6E320633B}"/>
    <cellStyle name="style1694703744059" xfId="28" xr:uid="{1F871140-5742-4DED-A19E-F573BBFDAFC1}"/>
    <cellStyle name="style1694703744095" xfId="29" xr:uid="{EA9B6EEA-1EE8-4636-B9AA-6F1ADAD56A42}"/>
    <cellStyle name="style1694703744131" xfId="30" xr:uid="{75C4077A-57F0-401E-876B-1A24B7D93D69}"/>
    <cellStyle name="style1694703744257" xfId="33" xr:uid="{7069DD44-168E-4432-B912-EAD0DF36C8F7}"/>
    <cellStyle name="style1694703744294" xfId="34" xr:uid="{FD627E3D-4FA8-4736-9845-A8E4DD6B6F14}"/>
    <cellStyle name="style1694703744330" xfId="35" xr:uid="{02B53F84-E63B-4902-861D-87D9EEE836DB}"/>
    <cellStyle name="style1705511893626" xfId="36" xr:uid="{8DB24069-C7F9-4A10-9AA2-C937A7D91A57}"/>
    <cellStyle name="style1705511893657" xfId="37" xr:uid="{7F8552A6-132D-496E-B609-509926C44ED5}"/>
    <cellStyle name="style1705511893673" xfId="38" xr:uid="{5EFF9617-7BC1-4717-926A-3AEBC929ED63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violación sexual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0588316907388682"/>
          <c:y val="0.28779924979341803"/>
          <c:w val="0.54657830013495468"/>
          <c:h val="0.52131627689504034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7223974570091141"/>
                  <c:y val="0.1204444121705032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CEM'!$D$14:$E$14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CEM'!$D$27:$E$27</c:f>
              <c:numCache>
                <c:formatCode>#,##0</c:formatCode>
                <c:ptCount val="2"/>
                <c:pt idx="0">
                  <c:v>9355</c:v>
                </c:pt>
                <c:pt idx="1">
                  <c:v>577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CEM'!$R$27:$R$30</c:f>
              <c:numCache>
                <c:formatCode>#,##0</c:formatCode>
                <c:ptCount val="4"/>
                <c:pt idx="0">
                  <c:v>1064</c:v>
                </c:pt>
                <c:pt idx="1">
                  <c:v>5198</c:v>
                </c:pt>
                <c:pt idx="2">
                  <c:v>3595</c:v>
                </c:pt>
                <c:pt idx="3">
                  <c:v>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CEM'!$M$271:$M$295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Huancavelica</c:v>
                </c:pt>
                <c:pt idx="5">
                  <c:v>Tacna</c:v>
                </c:pt>
                <c:pt idx="6">
                  <c:v>Apurimac</c:v>
                </c:pt>
                <c:pt idx="7">
                  <c:v>Amazonas</c:v>
                </c:pt>
                <c:pt idx="8">
                  <c:v>Callao</c:v>
                </c:pt>
                <c:pt idx="9">
                  <c:v>Lambayeque</c:v>
                </c:pt>
                <c:pt idx="10">
                  <c:v>Loreto</c:v>
                </c:pt>
                <c:pt idx="11">
                  <c:v>Piura</c:v>
                </c:pt>
                <c:pt idx="12">
                  <c:v>Ucayali</c:v>
                </c:pt>
                <c:pt idx="13">
                  <c:v>Cajamarca</c:v>
                </c:pt>
                <c:pt idx="14">
                  <c:v>Puno</c:v>
                </c:pt>
                <c:pt idx="15">
                  <c:v>Ancash</c:v>
                </c:pt>
                <c:pt idx="16">
                  <c:v>Ica</c:v>
                </c:pt>
                <c:pt idx="17">
                  <c:v>Huanuco</c:v>
                </c:pt>
                <c:pt idx="18">
                  <c:v>Ayacucho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CEM'!$N$271:$N$295</c:f>
              <c:numCache>
                <c:formatCode>#,##0</c:formatCode>
                <c:ptCount val="25"/>
                <c:pt idx="0">
                  <c:v>68</c:v>
                </c:pt>
                <c:pt idx="1">
                  <c:v>75</c:v>
                </c:pt>
                <c:pt idx="2">
                  <c:v>102</c:v>
                </c:pt>
                <c:pt idx="3">
                  <c:v>118</c:v>
                </c:pt>
                <c:pt idx="4">
                  <c:v>137</c:v>
                </c:pt>
                <c:pt idx="5">
                  <c:v>153</c:v>
                </c:pt>
                <c:pt idx="6">
                  <c:v>154</c:v>
                </c:pt>
                <c:pt idx="7">
                  <c:v>218</c:v>
                </c:pt>
                <c:pt idx="8">
                  <c:v>233</c:v>
                </c:pt>
                <c:pt idx="9">
                  <c:v>247</c:v>
                </c:pt>
                <c:pt idx="10">
                  <c:v>260</c:v>
                </c:pt>
                <c:pt idx="11">
                  <c:v>272</c:v>
                </c:pt>
                <c:pt idx="12">
                  <c:v>278</c:v>
                </c:pt>
                <c:pt idx="13">
                  <c:v>286</c:v>
                </c:pt>
                <c:pt idx="14">
                  <c:v>298</c:v>
                </c:pt>
                <c:pt idx="15">
                  <c:v>300</c:v>
                </c:pt>
                <c:pt idx="16">
                  <c:v>324</c:v>
                </c:pt>
                <c:pt idx="17">
                  <c:v>371</c:v>
                </c:pt>
                <c:pt idx="18">
                  <c:v>379</c:v>
                </c:pt>
                <c:pt idx="19">
                  <c:v>442</c:v>
                </c:pt>
                <c:pt idx="20">
                  <c:v>501</c:v>
                </c:pt>
                <c:pt idx="21">
                  <c:v>523</c:v>
                </c:pt>
                <c:pt idx="22">
                  <c:v>705</c:v>
                </c:pt>
                <c:pt idx="23">
                  <c:v>782</c:v>
                </c:pt>
                <c:pt idx="24">
                  <c:v>2706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latin typeface="Arial Narrow" panose="020B0606020202030204" pitchFamily="34" charset="0"/>
              </a:rPr>
              <a:t>Gráfico N° 3: Casos de violación sexual atendidos según condición</a:t>
            </a:r>
            <a:r>
              <a:rPr lang="es-PE" sz="1200" b="1" baseline="0">
                <a:latin typeface="Arial Narrow" panose="020B0606020202030204" pitchFamily="34" charset="0"/>
              </a:rPr>
              <a:t> del caso</a:t>
            </a:r>
            <a:endParaRPr lang="es-PE" sz="12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0D7-4B53-B71C-9DA76E640F9A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CEM'!$D$51:$H$51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del CEM'!$D$64:$H$64</c:f>
              <c:numCache>
                <c:formatCode>#,##0</c:formatCode>
                <c:ptCount val="5"/>
                <c:pt idx="0">
                  <c:v>6666</c:v>
                </c:pt>
                <c:pt idx="1">
                  <c:v>1431</c:v>
                </c:pt>
                <c:pt idx="2">
                  <c:v>324</c:v>
                </c:pt>
                <c:pt idx="3">
                  <c:v>1440</c:v>
                </c:pt>
                <c:pt idx="4">
                  <c:v>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violación sexual atendidos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CEM'!$K$306:$K$330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Pasco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Amazonas</c:v>
                </c:pt>
                <c:pt idx="7">
                  <c:v>Tacna</c:v>
                </c:pt>
                <c:pt idx="8">
                  <c:v>Callao</c:v>
                </c:pt>
                <c:pt idx="9">
                  <c:v>Lambayeque</c:v>
                </c:pt>
                <c:pt idx="10">
                  <c:v>Loreto</c:v>
                </c:pt>
                <c:pt idx="11">
                  <c:v>Cajamarca</c:v>
                </c:pt>
                <c:pt idx="12">
                  <c:v>Puno</c:v>
                </c:pt>
                <c:pt idx="13">
                  <c:v>Piura</c:v>
                </c:pt>
                <c:pt idx="14">
                  <c:v>Ucayali</c:v>
                </c:pt>
                <c:pt idx="15">
                  <c:v>Ica</c:v>
                </c:pt>
                <c:pt idx="16">
                  <c:v>Ayacucho</c:v>
                </c:pt>
                <c:pt idx="17">
                  <c:v>Ancash</c:v>
                </c:pt>
                <c:pt idx="18">
                  <c:v>Huanuco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CEM'!$L$306:$L$330</c:f>
              <c:numCache>
                <c:formatCode>#,##0</c:formatCode>
                <c:ptCount val="25"/>
                <c:pt idx="0">
                  <c:v>382</c:v>
                </c:pt>
                <c:pt idx="1">
                  <c:v>419</c:v>
                </c:pt>
                <c:pt idx="2">
                  <c:v>508</c:v>
                </c:pt>
                <c:pt idx="3">
                  <c:v>625</c:v>
                </c:pt>
                <c:pt idx="4">
                  <c:v>993</c:v>
                </c:pt>
                <c:pt idx="5">
                  <c:v>1030</c:v>
                </c:pt>
                <c:pt idx="6">
                  <c:v>1031</c:v>
                </c:pt>
                <c:pt idx="7">
                  <c:v>1115</c:v>
                </c:pt>
                <c:pt idx="8">
                  <c:v>1145</c:v>
                </c:pt>
                <c:pt idx="9">
                  <c:v>1338</c:v>
                </c:pt>
                <c:pt idx="10">
                  <c:v>1390</c:v>
                </c:pt>
                <c:pt idx="11">
                  <c:v>1507</c:v>
                </c:pt>
                <c:pt idx="12">
                  <c:v>1627</c:v>
                </c:pt>
                <c:pt idx="13">
                  <c:v>1657</c:v>
                </c:pt>
                <c:pt idx="14">
                  <c:v>1663</c:v>
                </c:pt>
                <c:pt idx="15">
                  <c:v>1942</c:v>
                </c:pt>
                <c:pt idx="16">
                  <c:v>2016</c:v>
                </c:pt>
                <c:pt idx="17">
                  <c:v>2112</c:v>
                </c:pt>
                <c:pt idx="18">
                  <c:v>2476</c:v>
                </c:pt>
                <c:pt idx="19">
                  <c:v>2584</c:v>
                </c:pt>
                <c:pt idx="20">
                  <c:v>2985</c:v>
                </c:pt>
                <c:pt idx="21">
                  <c:v>3173</c:v>
                </c:pt>
                <c:pt idx="22">
                  <c:v>3461</c:v>
                </c:pt>
                <c:pt idx="23">
                  <c:v>4704</c:v>
                </c:pt>
                <c:pt idx="24">
                  <c:v>15378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2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DDC-4F24-A809-E1A86859DE6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CEM'!$G$95:$G$119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Huancavelica</c:v>
                </c:pt>
                <c:pt idx="5">
                  <c:v>Apurimac</c:v>
                </c:pt>
                <c:pt idx="6">
                  <c:v>Tacna</c:v>
                </c:pt>
                <c:pt idx="7">
                  <c:v>Amazonas</c:v>
                </c:pt>
                <c:pt idx="8">
                  <c:v>Callao</c:v>
                </c:pt>
                <c:pt idx="9">
                  <c:v>Lambayeque</c:v>
                </c:pt>
                <c:pt idx="10">
                  <c:v>Loreto</c:v>
                </c:pt>
                <c:pt idx="11">
                  <c:v>Piura</c:v>
                </c:pt>
                <c:pt idx="12">
                  <c:v>Ucayali</c:v>
                </c:pt>
                <c:pt idx="13">
                  <c:v>Cajamarca</c:v>
                </c:pt>
                <c:pt idx="14">
                  <c:v>Ancash</c:v>
                </c:pt>
                <c:pt idx="15">
                  <c:v>Puno</c:v>
                </c:pt>
                <c:pt idx="16">
                  <c:v>Ica</c:v>
                </c:pt>
                <c:pt idx="17">
                  <c:v>Ayacucho</c:v>
                </c:pt>
                <c:pt idx="18">
                  <c:v>Huanuco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CEM'!$H$95:$H$119</c:f>
              <c:numCache>
                <c:formatCode>#,##0</c:formatCode>
                <c:ptCount val="25"/>
                <c:pt idx="0">
                  <c:v>63</c:v>
                </c:pt>
                <c:pt idx="1">
                  <c:v>73</c:v>
                </c:pt>
                <c:pt idx="2">
                  <c:v>96</c:v>
                </c:pt>
                <c:pt idx="3">
                  <c:v>112</c:v>
                </c:pt>
                <c:pt idx="4">
                  <c:v>134</c:v>
                </c:pt>
                <c:pt idx="5">
                  <c:v>147</c:v>
                </c:pt>
                <c:pt idx="6">
                  <c:v>148</c:v>
                </c:pt>
                <c:pt idx="7">
                  <c:v>199</c:v>
                </c:pt>
                <c:pt idx="8">
                  <c:v>221</c:v>
                </c:pt>
                <c:pt idx="9">
                  <c:v>232</c:v>
                </c:pt>
                <c:pt idx="10">
                  <c:v>244</c:v>
                </c:pt>
                <c:pt idx="11">
                  <c:v>248</c:v>
                </c:pt>
                <c:pt idx="12">
                  <c:v>257</c:v>
                </c:pt>
                <c:pt idx="13">
                  <c:v>271</c:v>
                </c:pt>
                <c:pt idx="14">
                  <c:v>291</c:v>
                </c:pt>
                <c:pt idx="15">
                  <c:v>292</c:v>
                </c:pt>
                <c:pt idx="16">
                  <c:v>307</c:v>
                </c:pt>
                <c:pt idx="17">
                  <c:v>347</c:v>
                </c:pt>
                <c:pt idx="18">
                  <c:v>348</c:v>
                </c:pt>
                <c:pt idx="19">
                  <c:v>412</c:v>
                </c:pt>
                <c:pt idx="20">
                  <c:v>466</c:v>
                </c:pt>
                <c:pt idx="21">
                  <c:v>499</c:v>
                </c:pt>
                <c:pt idx="22">
                  <c:v>680</c:v>
                </c:pt>
                <c:pt idx="23">
                  <c:v>744</c:v>
                </c:pt>
                <c:pt idx="24">
                  <c:v>2524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CEM'!$O$95:$O$119</c:f>
              <c:strCache>
                <c:ptCount val="25"/>
                <c:pt idx="0">
                  <c:v>Tumbes</c:v>
                </c:pt>
                <c:pt idx="1">
                  <c:v>Huancavelica</c:v>
                </c:pt>
                <c:pt idx="2">
                  <c:v>Moquegua</c:v>
                </c:pt>
                <c:pt idx="3">
                  <c:v>Tacna</c:v>
                </c:pt>
                <c:pt idx="4">
                  <c:v>Madre De Dios</c:v>
                </c:pt>
                <c:pt idx="5">
                  <c:v>Pasco</c:v>
                </c:pt>
                <c:pt idx="6">
                  <c:v>Puno</c:v>
                </c:pt>
                <c:pt idx="7">
                  <c:v>Apurimac</c:v>
                </c:pt>
                <c:pt idx="8">
                  <c:v>Ancash</c:v>
                </c:pt>
                <c:pt idx="9">
                  <c:v>Callao</c:v>
                </c:pt>
                <c:pt idx="10">
                  <c:v>Cajamarca</c:v>
                </c:pt>
                <c:pt idx="11">
                  <c:v>Lambayeque</c:v>
                </c:pt>
                <c:pt idx="12">
                  <c:v>Loreto</c:v>
                </c:pt>
                <c:pt idx="13">
                  <c:v>Ica</c:v>
                </c:pt>
                <c:pt idx="14">
                  <c:v>Amazonas</c:v>
                </c:pt>
                <c:pt idx="15">
                  <c:v>Ucayali</c:v>
                </c:pt>
                <c:pt idx="16">
                  <c:v>Huanuco</c:v>
                </c:pt>
                <c:pt idx="17">
                  <c:v>La Libertad</c:v>
                </c:pt>
                <c:pt idx="18">
                  <c:v>Piura</c:v>
                </c:pt>
                <c:pt idx="19">
                  <c:v>Cusco</c:v>
                </c:pt>
                <c:pt idx="20">
                  <c:v>San Martin</c:v>
                </c:pt>
                <c:pt idx="21">
                  <c:v>Ayacucho</c:v>
                </c:pt>
                <c:pt idx="22">
                  <c:v>Junin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CEM'!$P$95:$P$119</c:f>
              <c:numCache>
                <c:formatCode>General</c:formatCode>
                <c:ptCount val="25"/>
                <c:pt idx="0">
                  <c:v>2</c:v>
                </c:pt>
                <c:pt idx="1">
                  <c:v>3</c:v>
                </c:pt>
                <c:pt idx="2">
                  <c:v>5</c:v>
                </c:pt>
                <c:pt idx="3">
                  <c:v>5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7</c:v>
                </c:pt>
                <c:pt idx="8">
                  <c:v>9</c:v>
                </c:pt>
                <c:pt idx="9">
                  <c:v>12</c:v>
                </c:pt>
                <c:pt idx="10">
                  <c:v>15</c:v>
                </c:pt>
                <c:pt idx="11">
                  <c:v>15</c:v>
                </c:pt>
                <c:pt idx="12">
                  <c:v>16</c:v>
                </c:pt>
                <c:pt idx="13">
                  <c:v>17</c:v>
                </c:pt>
                <c:pt idx="14">
                  <c:v>19</c:v>
                </c:pt>
                <c:pt idx="15">
                  <c:v>21</c:v>
                </c:pt>
                <c:pt idx="16">
                  <c:v>23</c:v>
                </c:pt>
                <c:pt idx="17">
                  <c:v>24</c:v>
                </c:pt>
                <c:pt idx="18">
                  <c:v>24</c:v>
                </c:pt>
                <c:pt idx="19">
                  <c:v>25</c:v>
                </c:pt>
                <c:pt idx="20">
                  <c:v>30</c:v>
                </c:pt>
                <c:pt idx="21">
                  <c:v>32</c:v>
                </c:pt>
                <c:pt idx="22">
                  <c:v>35</c:v>
                </c:pt>
                <c:pt idx="23">
                  <c:v>38</c:v>
                </c:pt>
                <c:pt idx="24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235324</xdr:colOff>
      <xdr:row>10</xdr:row>
      <xdr:rowOff>586786</xdr:rowOff>
    </xdr:from>
    <xdr:to>
      <xdr:col>10</xdr:col>
      <xdr:colOff>639535</xdr:colOff>
      <xdr:row>29</xdr:row>
      <xdr:rowOff>231322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086145" y="2573429"/>
          <a:ext cx="4717676" cy="4692786"/>
          <a:chOff x="4378947" y="3109968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0</xdr:col>
      <xdr:colOff>61234</xdr:colOff>
      <xdr:row>65</xdr:row>
      <xdr:rowOff>44821</xdr:rowOff>
    </xdr:from>
    <xdr:to>
      <xdr:col>19</xdr:col>
      <xdr:colOff>27215</xdr:colOff>
      <xdr:row>67</xdr:row>
      <xdr:rowOff>130363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7929409"/>
          <a:ext cx="15755069" cy="64583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CEM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CEM;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CEM.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286395</xdr:colOff>
      <xdr:row>10</xdr:row>
      <xdr:rowOff>585108</xdr:rowOff>
    </xdr:from>
    <xdr:to>
      <xdr:col>18</xdr:col>
      <xdr:colOff>571500</xdr:colOff>
      <xdr:row>29</xdr:row>
      <xdr:rowOff>231322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294324" y="2571751"/>
          <a:ext cx="6190605" cy="4694464"/>
          <a:chOff x="10390188" y="6369844"/>
          <a:chExt cx="4798220" cy="394890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8" y="6369844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595962" y="6412411"/>
            <a:ext cx="4557119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33418</xdr:rowOff>
    </xdr:from>
    <xdr:to>
      <xdr:col>19</xdr:col>
      <xdr:colOff>0</xdr:colOff>
      <xdr:row>10</xdr:row>
      <xdr:rowOff>437028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2761" y="1871183"/>
          <a:ext cx="15676327" cy="504463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10</xdr:row>
      <xdr:rowOff>550986</xdr:rowOff>
    </xdr:from>
    <xdr:to>
      <xdr:col>5</xdr:col>
      <xdr:colOff>0</xdr:colOff>
      <xdr:row>12</xdr:row>
      <xdr:rowOff>224116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48578" y="2489604"/>
          <a:ext cx="2917451" cy="502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sexo según mes</a:t>
          </a:r>
        </a:p>
      </xdr:txBody>
    </xdr:sp>
    <xdr:clientData/>
  </xdr:twoCellAnchor>
  <xdr:twoCellAnchor>
    <xdr:from>
      <xdr:col>1</xdr:col>
      <xdr:colOff>17318</xdr:colOff>
      <xdr:row>10</xdr:row>
      <xdr:rowOff>550286</xdr:rowOff>
    </xdr:from>
    <xdr:to>
      <xdr:col>1</xdr:col>
      <xdr:colOff>1000125</xdr:colOff>
      <xdr:row>12</xdr:row>
      <xdr:rowOff>89646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488904"/>
          <a:ext cx="982807" cy="3685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128866</xdr:rowOff>
    </xdr:from>
    <xdr:to>
      <xdr:col>19</xdr:col>
      <xdr:colOff>13608</xdr:colOff>
      <xdr:row>31</xdr:row>
      <xdr:rowOff>258536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762473"/>
          <a:ext cx="14627989" cy="38820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117949</xdr:rowOff>
    </xdr:from>
    <xdr:to>
      <xdr:col>1</xdr:col>
      <xdr:colOff>1088573</xdr:colOff>
      <xdr:row>31</xdr:row>
      <xdr:rowOff>176893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8858" y="7751556"/>
          <a:ext cx="1088572" cy="31748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48</xdr:row>
      <xdr:rowOff>73027</xdr:rowOff>
    </xdr:from>
    <xdr:to>
      <xdr:col>8</xdr:col>
      <xdr:colOff>0</xdr:colOff>
      <xdr:row>49</xdr:row>
      <xdr:rowOff>88844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1259" y="13127880"/>
          <a:ext cx="5489712" cy="29596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condición del caso según mes</a:t>
          </a:r>
        </a:p>
      </xdr:txBody>
    </xdr:sp>
    <xdr:clientData/>
  </xdr:twoCellAnchor>
  <xdr:twoCellAnchor>
    <xdr:from>
      <xdr:col>1</xdr:col>
      <xdr:colOff>0</xdr:colOff>
      <xdr:row>48</xdr:row>
      <xdr:rowOff>73025</xdr:rowOff>
    </xdr:from>
    <xdr:to>
      <xdr:col>1</xdr:col>
      <xdr:colOff>974148</xdr:colOff>
      <xdr:row>49</xdr:row>
      <xdr:rowOff>122464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3149489"/>
          <a:ext cx="974148" cy="32158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843640</xdr:colOff>
      <xdr:row>68</xdr:row>
      <xdr:rowOff>69194</xdr:rowOff>
    </xdr:from>
    <xdr:to>
      <xdr:col>11</xdr:col>
      <xdr:colOff>840440</xdr:colOff>
      <xdr:row>69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44493" y="18895076"/>
          <a:ext cx="887185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 violación sexual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</a:t>
          </a:r>
        </a:p>
      </xdr:txBody>
    </xdr:sp>
    <xdr:clientData/>
  </xdr:twoCellAnchor>
  <xdr:twoCellAnchor>
    <xdr:from>
      <xdr:col>1</xdr:col>
      <xdr:colOff>20286</xdr:colOff>
      <xdr:row>68</xdr:row>
      <xdr:rowOff>69193</xdr:rowOff>
    </xdr:from>
    <xdr:to>
      <xdr:col>1</xdr:col>
      <xdr:colOff>992899</xdr:colOff>
      <xdr:row>69</xdr:row>
      <xdr:rowOff>95250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8901479"/>
          <a:ext cx="972613" cy="2845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85</xdr:row>
      <xdr:rowOff>35720</xdr:rowOff>
    </xdr:from>
    <xdr:to>
      <xdr:col>12</xdr:col>
      <xdr:colOff>0</xdr:colOff>
      <xdr:row>87</xdr:row>
      <xdr:rowOff>123264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0854" y="24554191"/>
          <a:ext cx="9726705" cy="46854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 b="1">
            <a:effectLst/>
          </a:endParaRPr>
        </a:p>
      </xdr:txBody>
    </xdr:sp>
    <xdr:clientData/>
  </xdr:twoCellAnchor>
  <xdr:twoCellAnchor>
    <xdr:from>
      <xdr:col>1</xdr:col>
      <xdr:colOff>862853</xdr:colOff>
      <xdr:row>266</xdr:row>
      <xdr:rowOff>8814</xdr:rowOff>
    </xdr:from>
    <xdr:to>
      <xdr:col>10</xdr:col>
      <xdr:colOff>1</xdr:colOff>
      <xdr:row>267</xdr:row>
      <xdr:rowOff>285750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1710" y="59961885"/>
          <a:ext cx="7097327" cy="48104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266</xdr:row>
      <xdr:rowOff>8813</xdr:rowOff>
    </xdr:from>
    <xdr:to>
      <xdr:col>1</xdr:col>
      <xdr:colOff>961407</xdr:colOff>
      <xdr:row>267</xdr:row>
      <xdr:rowOff>136071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59961884"/>
          <a:ext cx="980617" cy="3313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11907</xdr:colOff>
      <xdr:row>297</xdr:row>
      <xdr:rowOff>83344</xdr:rowOff>
    </xdr:from>
    <xdr:to>
      <xdr:col>10</xdr:col>
      <xdr:colOff>11906</xdr:colOff>
      <xdr:row>300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334</xdr:row>
      <xdr:rowOff>166485</xdr:rowOff>
    </xdr:from>
    <xdr:to>
      <xdr:col>6</xdr:col>
      <xdr:colOff>11906</xdr:colOff>
      <xdr:row>337</xdr:row>
      <xdr:rowOff>244929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176" y="66474092"/>
          <a:ext cx="3571194" cy="6635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de violación sexual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334</xdr:row>
      <xdr:rowOff>166488</xdr:rowOff>
    </xdr:from>
    <xdr:to>
      <xdr:col>2</xdr:col>
      <xdr:colOff>73138</xdr:colOff>
      <xdr:row>337</xdr:row>
      <xdr:rowOff>1601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66474095"/>
          <a:ext cx="1161710" cy="42022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8</xdr:col>
      <xdr:colOff>767810</xdr:colOff>
      <xdr:row>339</xdr:row>
      <xdr:rowOff>81067</xdr:rowOff>
    </xdr:from>
    <xdr:to>
      <xdr:col>14</xdr:col>
      <xdr:colOff>544284</xdr:colOff>
      <xdr:row>341</xdr:row>
      <xdr:rowOff>163286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149560" y="70225888"/>
          <a:ext cx="4838331" cy="680934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violación sexual atendidos en</a:t>
          </a:r>
          <a:r>
            <a:rPr lang="es-PE" sz="1100" b="0" i="1" baseline="0"/>
            <a:t> </a:t>
          </a:r>
          <a:r>
            <a:rPr lang="es-PE" sz="1100" b="0" i="1"/>
            <a:t>los CEM, se observa un incremento de 3,2 puntos porcentuales entre los meses de enero a septiembre de 2025 frente a lo registrado en el mismo periodo del año anterior.</a:t>
          </a:r>
        </a:p>
      </xdr:txBody>
    </xdr:sp>
    <xdr:clientData/>
  </xdr:twoCellAnchor>
  <xdr:twoCellAnchor>
    <xdr:from>
      <xdr:col>6</xdr:col>
      <xdr:colOff>440586</xdr:colOff>
      <xdr:row>339</xdr:row>
      <xdr:rowOff>116898</xdr:rowOff>
    </xdr:from>
    <xdr:to>
      <xdr:col>8</xdr:col>
      <xdr:colOff>353786</xdr:colOff>
      <xdr:row>341</xdr:row>
      <xdr:rowOff>190501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35050" y="70261719"/>
          <a:ext cx="1600486" cy="67231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11</xdr:col>
      <xdr:colOff>210352</xdr:colOff>
      <xdr:row>268</xdr:row>
      <xdr:rowOff>371980</xdr:rowOff>
    </xdr:from>
    <xdr:to>
      <xdr:col>17</xdr:col>
      <xdr:colOff>645279</xdr:colOff>
      <xdr:row>296</xdr:row>
      <xdr:rowOff>105656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277985</xdr:colOff>
      <xdr:row>48</xdr:row>
      <xdr:rowOff>33618</xdr:rowOff>
    </xdr:from>
    <xdr:to>
      <xdr:col>16</xdr:col>
      <xdr:colOff>112059</xdr:colOff>
      <xdr:row>65</xdr:row>
      <xdr:rowOff>22412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302</xdr:row>
      <xdr:rowOff>44828</xdr:rowOff>
    </xdr:from>
    <xdr:to>
      <xdr:col>8</xdr:col>
      <xdr:colOff>1</xdr:colOff>
      <xdr:row>303</xdr:row>
      <xdr:rowOff>313764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61609946"/>
          <a:ext cx="5457265" cy="45943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302</xdr:row>
      <xdr:rowOff>44826</xdr:rowOff>
    </xdr:from>
    <xdr:to>
      <xdr:col>1</xdr:col>
      <xdr:colOff>961407</xdr:colOff>
      <xdr:row>303</xdr:row>
      <xdr:rowOff>179293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61609944"/>
          <a:ext cx="972613" cy="32496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8</xdr:col>
      <xdr:colOff>772183</xdr:colOff>
      <xdr:row>304</xdr:row>
      <xdr:rowOff>72609</xdr:rowOff>
    </xdr:from>
    <xdr:to>
      <xdr:col>16</xdr:col>
      <xdr:colOff>84041</xdr:colOff>
      <xdr:row>331</xdr:row>
      <xdr:rowOff>12194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88</xdr:row>
      <xdr:rowOff>44828</xdr:rowOff>
    </xdr:from>
    <xdr:to>
      <xdr:col>5</xdr:col>
      <xdr:colOff>13608</xdr:colOff>
      <xdr:row>91</xdr:row>
      <xdr:rowOff>89648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63706" y="13514299"/>
          <a:ext cx="2915931" cy="63873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88</xdr:row>
      <xdr:rowOff>44826</xdr:rowOff>
    </xdr:from>
    <xdr:to>
      <xdr:col>1</xdr:col>
      <xdr:colOff>961407</xdr:colOff>
      <xdr:row>89</xdr:row>
      <xdr:rowOff>172088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13514297"/>
          <a:ext cx="972613" cy="34017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234</xdr:row>
      <xdr:rowOff>158491</xdr:rowOff>
    </xdr:from>
    <xdr:to>
      <xdr:col>19</xdr:col>
      <xdr:colOff>1</xdr:colOff>
      <xdr:row>235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234</xdr:row>
      <xdr:rowOff>144883</xdr:rowOff>
    </xdr:from>
    <xdr:to>
      <xdr:col>1</xdr:col>
      <xdr:colOff>961407</xdr:colOff>
      <xdr:row>235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5</xdr:col>
      <xdr:colOff>587918</xdr:colOff>
      <xdr:row>91</xdr:row>
      <xdr:rowOff>134472</xdr:rowOff>
    </xdr:from>
    <xdr:to>
      <xdr:col>11</xdr:col>
      <xdr:colOff>703585</xdr:colOff>
      <xdr:row>120</xdr:row>
      <xdr:rowOff>179297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451835</xdr:colOff>
      <xdr:row>91</xdr:row>
      <xdr:rowOff>134471</xdr:rowOff>
    </xdr:from>
    <xdr:to>
      <xdr:col>18</xdr:col>
      <xdr:colOff>608317</xdr:colOff>
      <xdr:row>120</xdr:row>
      <xdr:rowOff>179295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123</xdr:row>
      <xdr:rowOff>54430</xdr:rowOff>
    </xdr:from>
    <xdr:to>
      <xdr:col>8</xdr:col>
      <xdr:colOff>829235</xdr:colOff>
      <xdr:row>125</xdr:row>
      <xdr:rowOff>136070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69309" y="30848195"/>
          <a:ext cx="6280897" cy="50746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Centros Emergencia Mujer y Familia,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región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13607</xdr:colOff>
      <xdr:row>123</xdr:row>
      <xdr:rowOff>54428</xdr:rowOff>
    </xdr:from>
    <xdr:to>
      <xdr:col>1</xdr:col>
      <xdr:colOff>979714</xdr:colOff>
      <xdr:row>125</xdr:row>
      <xdr:rowOff>-1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765749"/>
          <a:ext cx="966107" cy="35378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13</xdr:col>
      <xdr:colOff>54428</xdr:colOff>
      <xdr:row>122</xdr:row>
      <xdr:rowOff>160077</xdr:rowOff>
    </xdr:from>
    <xdr:to>
      <xdr:col>18</xdr:col>
      <xdr:colOff>8163</xdr:colOff>
      <xdr:row>125</xdr:row>
      <xdr:rowOff>179295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733634" y="21103871"/>
          <a:ext cx="4211970" cy="65795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atendidos en los Centros Emergencia Mujer y Familia, por sexo, según vinculo de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la presunta persona agresora con la persona usuaria</a:t>
          </a:r>
        </a:p>
      </xdr:txBody>
    </xdr:sp>
    <xdr:clientData/>
  </xdr:twoCellAnchor>
  <xdr:twoCellAnchor>
    <xdr:from>
      <xdr:col>11</xdr:col>
      <xdr:colOff>843642</xdr:colOff>
      <xdr:row>122</xdr:row>
      <xdr:rowOff>162479</xdr:rowOff>
    </xdr:from>
    <xdr:to>
      <xdr:col>13</xdr:col>
      <xdr:colOff>150581</xdr:colOff>
      <xdr:row>124</xdr:row>
      <xdr:rowOff>134470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9819554" y="21106273"/>
          <a:ext cx="1010233" cy="3978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13</xdr:col>
      <xdr:colOff>68036</xdr:colOff>
      <xdr:row>146</xdr:row>
      <xdr:rowOff>100043</xdr:rowOff>
    </xdr:from>
    <xdr:to>
      <xdr:col>19</xdr:col>
      <xdr:colOff>6804</xdr:colOff>
      <xdr:row>149</xdr:row>
      <xdr:rowOff>149679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C4038A1C-D56A-42D4-91FB-A3CF8E80EBD3}"/>
            </a:ext>
          </a:extLst>
        </xdr:cNvPr>
        <xdr:cNvSpPr/>
      </xdr:nvSpPr>
      <xdr:spPr>
        <a:xfrm>
          <a:off x="10763250" y="34539722"/>
          <a:ext cx="5000625" cy="6619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atendidos en los Centros Emergencia Mujer y Familia, por sexo, según lugar de ocurrencia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hecho de violencia</a:t>
          </a:r>
        </a:p>
      </xdr:txBody>
    </xdr:sp>
    <xdr:clientData/>
  </xdr:twoCellAnchor>
  <xdr:twoCellAnchor>
    <xdr:from>
      <xdr:col>12</xdr:col>
      <xdr:colOff>0</xdr:colOff>
      <xdr:row>146</xdr:row>
      <xdr:rowOff>113650</xdr:rowOff>
    </xdr:from>
    <xdr:to>
      <xdr:col>13</xdr:col>
      <xdr:colOff>164189</xdr:colOff>
      <xdr:row>148</xdr:row>
      <xdr:rowOff>72829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A3EB535D-F683-4E48-8288-4A79A1111D21}"/>
            </a:ext>
          </a:extLst>
        </xdr:cNvPr>
        <xdr:cNvSpPr/>
      </xdr:nvSpPr>
      <xdr:spPr>
        <a:xfrm>
          <a:off x="9851571" y="34553329"/>
          <a:ext cx="1007832" cy="3673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 editAs="oneCell">
    <xdr:from>
      <xdr:col>1</xdr:col>
      <xdr:colOff>0</xdr:colOff>
      <xdr:row>0</xdr:row>
      <xdr:rowOff>81644</xdr:rowOff>
    </xdr:from>
    <xdr:to>
      <xdr:col>7</xdr:col>
      <xdr:colOff>364750</xdr:colOff>
      <xdr:row>2</xdr:row>
      <xdr:rowOff>217714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502AFE0C-0AE5-4BB8-9640-CAD1031BE5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57" y="81644"/>
          <a:ext cx="5794000" cy="6531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X398"/>
  <sheetViews>
    <sheetView showGridLines="0" tabSelected="1" view="pageBreakPreview" topLeftCell="A321" zoomScale="70" zoomScaleNormal="85" zoomScaleSheetLayoutView="70" workbookViewId="0">
      <selection activeCell="B333" sqref="B333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2.7109375" style="2" customWidth="1"/>
    <col min="8" max="8" width="14.140625" style="2" customWidth="1"/>
    <col min="9" max="19" width="12.7109375" style="2" customWidth="1"/>
    <col min="20" max="20" width="3.7109375" style="2" customWidth="1"/>
    <col min="21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25"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</row>
    <row r="3" spans="2:19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</row>
    <row r="6" spans="2:19" ht="22.5" customHeight="1" x14ac:dyDescent="0.25">
      <c r="B6" s="208" t="s">
        <v>130</v>
      </c>
      <c r="C6" s="208"/>
      <c r="D6" s="208"/>
      <c r="E6" s="208"/>
      <c r="F6" s="208"/>
      <c r="G6" s="208"/>
      <c r="H6" s="208"/>
      <c r="I6" s="208"/>
      <c r="J6" s="208"/>
      <c r="K6" s="208"/>
      <c r="L6" s="208"/>
      <c r="M6" s="208"/>
      <c r="N6" s="208"/>
      <c r="O6" s="208"/>
      <c r="P6" s="208"/>
      <c r="Q6" s="208"/>
      <c r="R6" s="208"/>
      <c r="S6" s="208"/>
    </row>
    <row r="7" spans="2:19" ht="6" customHeight="1" x14ac:dyDescent="0.25">
      <c r="B7" s="209"/>
      <c r="C7" s="209"/>
      <c r="D7" s="209"/>
      <c r="E7" s="209"/>
      <c r="F7" s="209"/>
      <c r="G7" s="209"/>
      <c r="H7" s="209"/>
      <c r="I7" s="209"/>
      <c r="J7" s="209"/>
      <c r="K7" s="209"/>
      <c r="L7" s="209"/>
      <c r="M7" s="209"/>
      <c r="N7" s="209"/>
      <c r="O7" s="209"/>
      <c r="P7" s="209"/>
      <c r="Q7" s="209"/>
      <c r="R7" s="209"/>
      <c r="S7" s="209"/>
    </row>
    <row r="8" spans="2:19" ht="23.25" x14ac:dyDescent="0.25">
      <c r="B8" s="210" t="s">
        <v>126</v>
      </c>
      <c r="C8" s="210"/>
      <c r="D8" s="210"/>
      <c r="E8" s="210"/>
      <c r="F8" s="210"/>
      <c r="G8" s="210"/>
      <c r="H8" s="210"/>
      <c r="I8" s="210"/>
      <c r="J8" s="210"/>
      <c r="K8" s="210"/>
      <c r="L8" s="210"/>
      <c r="M8" s="210"/>
      <c r="N8" s="210"/>
      <c r="O8" s="210"/>
      <c r="P8" s="210"/>
      <c r="Q8" s="210"/>
      <c r="R8" s="210"/>
      <c r="S8" s="210"/>
    </row>
    <row r="9" spans="2:19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2:19" s="10" customFormat="1" ht="47.25" customHeight="1" x14ac:dyDescent="0.25">
      <c r="B11" s="195"/>
      <c r="C11" s="195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</row>
    <row r="12" spans="2:19" ht="18" customHeight="1" x14ac:dyDescent="0.25">
      <c r="B12" s="12"/>
      <c r="C12" s="12"/>
      <c r="D12" s="12"/>
      <c r="E12" s="12"/>
      <c r="F12" s="13"/>
      <c r="G12" s="13"/>
    </row>
    <row r="13" spans="2:19" ht="22.5" customHeight="1" x14ac:dyDescent="0.25">
      <c r="B13" s="15"/>
      <c r="C13" s="1"/>
      <c r="D13" s="1"/>
      <c r="E13" s="1"/>
      <c r="F13" s="11"/>
      <c r="G13" s="11"/>
    </row>
    <row r="14" spans="2:19" ht="27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19" ht="24" customHeight="1" x14ac:dyDescent="0.25">
      <c r="B15" s="23" t="s">
        <v>4</v>
      </c>
      <c r="C15" s="24">
        <f>SUM(D15:E15)</f>
        <v>1159</v>
      </c>
      <c r="D15" s="25">
        <v>1096</v>
      </c>
      <c r="E15" s="25">
        <v>63</v>
      </c>
      <c r="F15" s="26"/>
      <c r="G15" s="27"/>
    </row>
    <row r="16" spans="2:19" ht="24" customHeight="1" x14ac:dyDescent="0.25">
      <c r="B16" s="23" t="s">
        <v>5</v>
      </c>
      <c r="C16" s="24">
        <f>SUM(D16:E16)</f>
        <v>1034</v>
      </c>
      <c r="D16" s="25">
        <v>984</v>
      </c>
      <c r="E16" s="25">
        <v>50</v>
      </c>
      <c r="F16" s="26"/>
      <c r="G16" s="27"/>
    </row>
    <row r="17" spans="2:20" ht="24" customHeight="1" x14ac:dyDescent="0.25">
      <c r="B17" s="23" t="s">
        <v>6</v>
      </c>
      <c r="C17" s="24">
        <f t="shared" ref="C17:C26" si="0">SUM(D17:E17)</f>
        <v>1080</v>
      </c>
      <c r="D17" s="25">
        <v>994</v>
      </c>
      <c r="E17" s="25">
        <v>86</v>
      </c>
      <c r="F17" s="26"/>
      <c r="G17" s="27"/>
    </row>
    <row r="18" spans="2:20" ht="24" customHeight="1" x14ac:dyDescent="0.25">
      <c r="B18" s="23" t="s">
        <v>7</v>
      </c>
      <c r="C18" s="24">
        <f t="shared" si="0"/>
        <v>1119</v>
      </c>
      <c r="D18" s="25">
        <v>1050</v>
      </c>
      <c r="E18" s="25">
        <v>69</v>
      </c>
      <c r="F18" s="26"/>
      <c r="G18" s="27"/>
    </row>
    <row r="19" spans="2:20" ht="24" customHeight="1" x14ac:dyDescent="0.25">
      <c r="B19" s="23" t="s">
        <v>8</v>
      </c>
      <c r="C19" s="24">
        <f t="shared" si="0"/>
        <v>1141</v>
      </c>
      <c r="D19" s="25">
        <v>1083</v>
      </c>
      <c r="E19" s="25">
        <v>58</v>
      </c>
      <c r="F19" s="26"/>
      <c r="G19" s="29"/>
      <c r="Q19" s="161"/>
      <c r="R19" s="161"/>
      <c r="S19" s="161"/>
      <c r="T19" s="161"/>
    </row>
    <row r="20" spans="2:20" ht="24" customHeight="1" x14ac:dyDescent="0.25">
      <c r="B20" s="23" t="s">
        <v>9</v>
      </c>
      <c r="C20" s="24">
        <f t="shared" si="0"/>
        <v>1145</v>
      </c>
      <c r="D20" s="25">
        <v>1083</v>
      </c>
      <c r="E20" s="25">
        <v>62</v>
      </c>
      <c r="F20" s="26"/>
      <c r="G20" s="30"/>
      <c r="S20" s="171"/>
      <c r="T20" s="161"/>
    </row>
    <row r="21" spans="2:20" ht="24" customHeight="1" x14ac:dyDescent="0.25">
      <c r="B21" s="23" t="s">
        <v>10</v>
      </c>
      <c r="C21" s="24">
        <f t="shared" si="0"/>
        <v>1003</v>
      </c>
      <c r="D21" s="25">
        <v>939</v>
      </c>
      <c r="E21" s="25">
        <v>64</v>
      </c>
      <c r="F21" s="26"/>
      <c r="G21" s="30"/>
      <c r="S21" s="171"/>
      <c r="T21" s="161"/>
    </row>
    <row r="22" spans="2:20" ht="24" customHeight="1" x14ac:dyDescent="0.25">
      <c r="B22" s="23" t="s">
        <v>11</v>
      </c>
      <c r="C22" s="24">
        <f t="shared" si="0"/>
        <v>1053</v>
      </c>
      <c r="D22" s="25">
        <v>999</v>
      </c>
      <c r="E22" s="25">
        <v>54</v>
      </c>
      <c r="F22" s="26"/>
      <c r="G22" s="30"/>
      <c r="S22" s="171"/>
      <c r="T22" s="161"/>
    </row>
    <row r="23" spans="2:20" ht="24" customHeight="1" thickBot="1" x14ac:dyDescent="0.3">
      <c r="B23" s="23" t="s">
        <v>131</v>
      </c>
      <c r="C23" s="24">
        <f t="shared" si="0"/>
        <v>1198</v>
      </c>
      <c r="D23" s="25">
        <v>1127</v>
      </c>
      <c r="E23" s="25">
        <v>71</v>
      </c>
      <c r="F23" s="26"/>
      <c r="G23" s="30"/>
      <c r="S23" s="171"/>
      <c r="T23" s="161"/>
    </row>
    <row r="24" spans="2:20" ht="24" hidden="1" customHeight="1" x14ac:dyDescent="0.25">
      <c r="B24" s="23" t="s">
        <v>12</v>
      </c>
      <c r="C24" s="24">
        <f t="shared" si="0"/>
        <v>0</v>
      </c>
      <c r="D24" s="25"/>
      <c r="E24" s="25"/>
      <c r="F24" s="26"/>
      <c r="G24" s="30"/>
    </row>
    <row r="25" spans="2:20" ht="24" hidden="1" customHeight="1" x14ac:dyDescent="0.25">
      <c r="B25" s="23" t="s">
        <v>13</v>
      </c>
      <c r="C25" s="24">
        <f t="shared" si="0"/>
        <v>0</v>
      </c>
      <c r="D25" s="25"/>
      <c r="E25" s="25"/>
      <c r="F25" s="26"/>
      <c r="G25" s="30"/>
      <c r="P25" s="161"/>
      <c r="Q25" s="161"/>
      <c r="R25" s="161"/>
      <c r="S25" s="161"/>
    </row>
    <row r="26" spans="2:20" ht="24" hidden="1" customHeight="1" thickBot="1" x14ac:dyDescent="0.3">
      <c r="B26" s="23" t="s">
        <v>14</v>
      </c>
      <c r="C26" s="24">
        <f t="shared" si="0"/>
        <v>0</v>
      </c>
      <c r="D26" s="25"/>
      <c r="E26" s="25"/>
      <c r="F26" s="26"/>
      <c r="G26" s="30"/>
      <c r="P26" s="104"/>
      <c r="T26" s="104"/>
    </row>
    <row r="27" spans="2:20" ht="24" customHeight="1" x14ac:dyDescent="0.25">
      <c r="B27" s="33" t="s">
        <v>1</v>
      </c>
      <c r="C27" s="34">
        <f>SUM(C15:C26)</f>
        <v>9932</v>
      </c>
      <c r="D27" s="35">
        <f t="shared" ref="D27:E27" si="1">SUM(D15:D26)</f>
        <v>9355</v>
      </c>
      <c r="E27" s="35">
        <f t="shared" si="1"/>
        <v>577</v>
      </c>
      <c r="F27" s="30"/>
      <c r="G27" s="36"/>
      <c r="L27" s="104"/>
      <c r="M27" s="104"/>
      <c r="N27" s="104"/>
      <c r="O27" s="104"/>
      <c r="P27" s="104"/>
      <c r="Q27" s="131" t="s">
        <v>16</v>
      </c>
      <c r="R27" s="132">
        <f>+SUM(D47:G47)</f>
        <v>1064</v>
      </c>
      <c r="T27" s="104"/>
    </row>
    <row r="28" spans="2:20" ht="24" customHeight="1" thickBot="1" x14ac:dyDescent="0.3">
      <c r="B28" s="38" t="s">
        <v>15</v>
      </c>
      <c r="C28" s="39">
        <f>C27/$C27</f>
        <v>1</v>
      </c>
      <c r="D28" s="39">
        <f>D27/$C27</f>
        <v>0.94190495368505844</v>
      </c>
      <c r="E28" s="39">
        <f>E27/$C27</f>
        <v>5.8095046314941605E-2</v>
      </c>
      <c r="F28" s="1"/>
      <c r="L28" s="104"/>
      <c r="M28" s="104"/>
      <c r="N28" s="104"/>
      <c r="O28" s="104"/>
      <c r="P28" s="104"/>
      <c r="Q28" s="131" t="s">
        <v>17</v>
      </c>
      <c r="R28" s="132">
        <f>+SUM(H47:I47)</f>
        <v>5198</v>
      </c>
      <c r="T28" s="104"/>
    </row>
    <row r="29" spans="2:20" ht="24" customHeight="1" x14ac:dyDescent="0.25">
      <c r="B29" s="172"/>
      <c r="C29" s="173"/>
      <c r="D29" s="173"/>
      <c r="E29" s="173"/>
      <c r="F29" s="1"/>
      <c r="L29" s="104"/>
      <c r="M29" s="104"/>
      <c r="N29" s="104"/>
      <c r="O29" s="104"/>
      <c r="P29" s="104"/>
      <c r="Q29" s="131" t="s">
        <v>18</v>
      </c>
      <c r="R29" s="132">
        <f>+SUM(J47:Q47)</f>
        <v>3595</v>
      </c>
      <c r="T29" s="104"/>
    </row>
    <row r="30" spans="2:20" ht="24" customHeight="1" x14ac:dyDescent="0.25">
      <c r="B30" s="172"/>
      <c r="C30" s="173"/>
      <c r="D30" s="173"/>
      <c r="E30" s="173"/>
      <c r="F30" s="1"/>
      <c r="L30" s="104"/>
      <c r="M30" s="104"/>
      <c r="N30" s="104"/>
      <c r="O30" s="104"/>
      <c r="P30" s="104"/>
      <c r="Q30" s="131" t="s">
        <v>28</v>
      </c>
      <c r="R30" s="132">
        <f>+SUM(R47:S47)</f>
        <v>75</v>
      </c>
      <c r="T30" s="104"/>
    </row>
    <row r="31" spans="2:20" ht="20.25" customHeight="1" x14ac:dyDescent="0.25">
      <c r="B31" s="1"/>
      <c r="C31" s="1"/>
      <c r="D31" s="1"/>
      <c r="E31" s="1"/>
      <c r="F31" s="1"/>
      <c r="H31" s="1"/>
      <c r="L31" s="104"/>
      <c r="M31" s="104"/>
      <c r="N31" s="104"/>
      <c r="O31" s="104"/>
      <c r="P31" s="104"/>
      <c r="T31" s="104"/>
    </row>
    <row r="32" spans="2:20" ht="23.25" customHeight="1" x14ac:dyDescent="0.25">
      <c r="B32" s="41"/>
      <c r="C32" s="41"/>
      <c r="D32" s="41"/>
      <c r="E32" s="41"/>
      <c r="F32" s="41"/>
      <c r="H32" s="41"/>
      <c r="J32" s="41"/>
      <c r="L32" s="41"/>
      <c r="M32" s="41"/>
      <c r="N32" s="41"/>
      <c r="O32" s="1"/>
      <c r="P32" s="1"/>
      <c r="Q32" s="133"/>
      <c r="R32" s="133"/>
      <c r="S32" s="133"/>
    </row>
    <row r="33" spans="2:19" ht="30.75" customHeight="1" x14ac:dyDescent="0.25">
      <c r="B33" s="184" t="s">
        <v>19</v>
      </c>
      <c r="C33" s="206" t="s">
        <v>1</v>
      </c>
      <c r="D33" s="203" t="s">
        <v>20</v>
      </c>
      <c r="E33" s="204"/>
      <c r="F33" s="203" t="s">
        <v>21</v>
      </c>
      <c r="G33" s="204"/>
      <c r="H33" s="203" t="s">
        <v>22</v>
      </c>
      <c r="I33" s="204"/>
      <c r="J33" s="203" t="s">
        <v>23</v>
      </c>
      <c r="K33" s="204"/>
      <c r="L33" s="203" t="s">
        <v>24</v>
      </c>
      <c r="M33" s="204"/>
      <c r="N33" s="203" t="s">
        <v>25</v>
      </c>
      <c r="O33" s="204"/>
      <c r="P33" s="203" t="s">
        <v>26</v>
      </c>
      <c r="Q33" s="204"/>
      <c r="R33" s="203" t="s">
        <v>27</v>
      </c>
      <c r="S33" s="204"/>
    </row>
    <row r="34" spans="2:19" ht="24" customHeight="1" x14ac:dyDescent="0.25">
      <c r="B34" s="205"/>
      <c r="C34" s="207"/>
      <c r="D34" s="118" t="s">
        <v>2</v>
      </c>
      <c r="E34" s="119" t="s">
        <v>3</v>
      </c>
      <c r="F34" s="118" t="s">
        <v>2</v>
      </c>
      <c r="G34" s="119" t="s">
        <v>3</v>
      </c>
      <c r="H34" s="118" t="s">
        <v>2</v>
      </c>
      <c r="I34" s="119" t="s">
        <v>3</v>
      </c>
      <c r="J34" s="118" t="s">
        <v>2</v>
      </c>
      <c r="K34" s="119" t="s">
        <v>3</v>
      </c>
      <c r="L34" s="118" t="s">
        <v>2</v>
      </c>
      <c r="M34" s="119" t="s">
        <v>3</v>
      </c>
      <c r="N34" s="118" t="s">
        <v>2</v>
      </c>
      <c r="O34" s="119" t="s">
        <v>3</v>
      </c>
      <c r="P34" s="118" t="s">
        <v>2</v>
      </c>
      <c r="Q34" s="119" t="s">
        <v>3</v>
      </c>
      <c r="R34" s="118" t="s">
        <v>2</v>
      </c>
      <c r="S34" s="119" t="s">
        <v>3</v>
      </c>
    </row>
    <row r="35" spans="2:19" ht="24" customHeight="1" x14ac:dyDescent="0.25">
      <c r="B35" s="28" t="s">
        <v>4</v>
      </c>
      <c r="C35" s="24">
        <f>SUM(D35:S35)</f>
        <v>1159</v>
      </c>
      <c r="D35" s="25">
        <v>14</v>
      </c>
      <c r="E35" s="25">
        <v>4</v>
      </c>
      <c r="F35" s="25">
        <v>80</v>
      </c>
      <c r="G35" s="25">
        <v>25</v>
      </c>
      <c r="H35" s="25">
        <v>542</v>
      </c>
      <c r="I35" s="25">
        <v>20</v>
      </c>
      <c r="J35" s="43">
        <v>234</v>
      </c>
      <c r="K35" s="25">
        <v>9</v>
      </c>
      <c r="L35" s="25">
        <v>132</v>
      </c>
      <c r="M35" s="25">
        <v>3</v>
      </c>
      <c r="N35" s="25">
        <v>63</v>
      </c>
      <c r="O35" s="25">
        <v>2</v>
      </c>
      <c r="P35" s="25">
        <v>23</v>
      </c>
      <c r="Q35" s="25">
        <v>0</v>
      </c>
      <c r="R35" s="25">
        <v>8</v>
      </c>
      <c r="S35" s="25">
        <v>0</v>
      </c>
    </row>
    <row r="36" spans="2:19" ht="24" customHeight="1" x14ac:dyDescent="0.25">
      <c r="B36" s="28" t="s">
        <v>5</v>
      </c>
      <c r="C36" s="24">
        <f t="shared" ref="C36:C46" si="2">SUM(D36:S36)</f>
        <v>1034</v>
      </c>
      <c r="D36" s="25">
        <v>13</v>
      </c>
      <c r="E36" s="25">
        <v>5</v>
      </c>
      <c r="F36" s="25">
        <v>74</v>
      </c>
      <c r="G36" s="25">
        <v>17</v>
      </c>
      <c r="H36" s="25">
        <v>513</v>
      </c>
      <c r="I36" s="25">
        <v>21</v>
      </c>
      <c r="J36" s="25">
        <v>194</v>
      </c>
      <c r="K36" s="25">
        <v>2</v>
      </c>
      <c r="L36" s="25">
        <v>116</v>
      </c>
      <c r="M36" s="25">
        <v>4</v>
      </c>
      <c r="N36" s="25">
        <v>49</v>
      </c>
      <c r="O36" s="25">
        <v>1</v>
      </c>
      <c r="P36" s="25">
        <v>20</v>
      </c>
      <c r="Q36" s="25">
        <v>0</v>
      </c>
      <c r="R36" s="25">
        <v>5</v>
      </c>
      <c r="S36" s="25">
        <v>0</v>
      </c>
    </row>
    <row r="37" spans="2:19" ht="24" customHeight="1" x14ac:dyDescent="0.25">
      <c r="B37" s="28" t="s">
        <v>6</v>
      </c>
      <c r="C37" s="24">
        <f t="shared" si="2"/>
        <v>1080</v>
      </c>
      <c r="D37" s="25">
        <v>21</v>
      </c>
      <c r="E37" s="25">
        <v>13</v>
      </c>
      <c r="F37" s="25">
        <v>105</v>
      </c>
      <c r="G37" s="25">
        <v>21</v>
      </c>
      <c r="H37" s="25">
        <v>482</v>
      </c>
      <c r="I37" s="25">
        <v>40</v>
      </c>
      <c r="J37" s="25">
        <v>189</v>
      </c>
      <c r="K37" s="25">
        <v>4</v>
      </c>
      <c r="L37" s="25">
        <v>96</v>
      </c>
      <c r="M37" s="25">
        <v>6</v>
      </c>
      <c r="N37" s="25">
        <v>56</v>
      </c>
      <c r="O37" s="25">
        <v>0</v>
      </c>
      <c r="P37" s="25">
        <v>34</v>
      </c>
      <c r="Q37" s="25">
        <v>2</v>
      </c>
      <c r="R37" s="25">
        <v>11</v>
      </c>
      <c r="S37" s="25">
        <v>0</v>
      </c>
    </row>
    <row r="38" spans="2:19" ht="24" customHeight="1" x14ac:dyDescent="0.25">
      <c r="B38" s="28" t="s">
        <v>7</v>
      </c>
      <c r="C38" s="24">
        <f t="shared" si="2"/>
        <v>1119</v>
      </c>
      <c r="D38" s="25">
        <v>18</v>
      </c>
      <c r="E38" s="25">
        <v>13</v>
      </c>
      <c r="F38" s="25">
        <v>80</v>
      </c>
      <c r="G38" s="25">
        <v>19</v>
      </c>
      <c r="H38" s="25">
        <v>547</v>
      </c>
      <c r="I38" s="25">
        <v>20</v>
      </c>
      <c r="J38" s="25">
        <v>222</v>
      </c>
      <c r="K38" s="25">
        <v>14</v>
      </c>
      <c r="L38" s="25">
        <v>101</v>
      </c>
      <c r="M38" s="25">
        <v>1</v>
      </c>
      <c r="N38" s="25">
        <v>45</v>
      </c>
      <c r="O38" s="25">
        <v>0</v>
      </c>
      <c r="P38" s="25">
        <v>28</v>
      </c>
      <c r="Q38" s="25">
        <v>2</v>
      </c>
      <c r="R38" s="25">
        <v>9</v>
      </c>
      <c r="S38" s="25">
        <v>0</v>
      </c>
    </row>
    <row r="39" spans="2:19" ht="24" customHeight="1" x14ac:dyDescent="0.25">
      <c r="B39" s="28" t="s">
        <v>8</v>
      </c>
      <c r="C39" s="24">
        <f t="shared" si="2"/>
        <v>1141</v>
      </c>
      <c r="D39" s="25">
        <v>13</v>
      </c>
      <c r="E39" s="25">
        <v>7</v>
      </c>
      <c r="F39" s="25">
        <v>72</v>
      </c>
      <c r="G39" s="25">
        <v>14</v>
      </c>
      <c r="H39" s="25">
        <v>587</v>
      </c>
      <c r="I39" s="25">
        <v>24</v>
      </c>
      <c r="J39" s="25">
        <v>214</v>
      </c>
      <c r="K39" s="25">
        <v>2</v>
      </c>
      <c r="L39" s="25">
        <v>125</v>
      </c>
      <c r="M39" s="25">
        <v>8</v>
      </c>
      <c r="N39" s="25">
        <v>43</v>
      </c>
      <c r="O39" s="25">
        <v>0</v>
      </c>
      <c r="P39" s="25">
        <v>19</v>
      </c>
      <c r="Q39" s="25">
        <v>3</v>
      </c>
      <c r="R39" s="25">
        <v>10</v>
      </c>
      <c r="S39" s="25">
        <v>0</v>
      </c>
    </row>
    <row r="40" spans="2:19" ht="24" customHeight="1" x14ac:dyDescent="0.25">
      <c r="B40" s="28" t="s">
        <v>9</v>
      </c>
      <c r="C40" s="24">
        <f t="shared" si="2"/>
        <v>1145</v>
      </c>
      <c r="D40" s="25">
        <v>8</v>
      </c>
      <c r="E40" s="25">
        <v>7</v>
      </c>
      <c r="F40" s="25">
        <v>79</v>
      </c>
      <c r="G40" s="25">
        <v>20</v>
      </c>
      <c r="H40" s="25">
        <v>610</v>
      </c>
      <c r="I40" s="25">
        <v>25</v>
      </c>
      <c r="J40" s="25">
        <v>190</v>
      </c>
      <c r="K40" s="25">
        <v>5</v>
      </c>
      <c r="L40" s="25">
        <v>113</v>
      </c>
      <c r="M40" s="25">
        <v>4</v>
      </c>
      <c r="N40" s="25">
        <v>49</v>
      </c>
      <c r="O40" s="25">
        <v>0</v>
      </c>
      <c r="P40" s="25">
        <v>28</v>
      </c>
      <c r="Q40" s="25">
        <v>0</v>
      </c>
      <c r="R40" s="25">
        <v>6</v>
      </c>
      <c r="S40" s="25">
        <v>1</v>
      </c>
    </row>
    <row r="41" spans="2:19" ht="24" customHeight="1" x14ac:dyDescent="0.25">
      <c r="B41" s="31" t="s">
        <v>10</v>
      </c>
      <c r="C41" s="24">
        <f t="shared" si="2"/>
        <v>1003</v>
      </c>
      <c r="D41" s="32">
        <v>13</v>
      </c>
      <c r="E41" s="32">
        <v>10</v>
      </c>
      <c r="F41" s="32">
        <v>72</v>
      </c>
      <c r="G41" s="32">
        <v>13</v>
      </c>
      <c r="H41" s="32">
        <v>509</v>
      </c>
      <c r="I41" s="32">
        <v>25</v>
      </c>
      <c r="J41" s="32">
        <v>169</v>
      </c>
      <c r="K41" s="32">
        <v>8</v>
      </c>
      <c r="L41" s="32">
        <v>108</v>
      </c>
      <c r="M41" s="32">
        <v>7</v>
      </c>
      <c r="N41" s="32">
        <v>50</v>
      </c>
      <c r="O41" s="32">
        <v>0</v>
      </c>
      <c r="P41" s="32">
        <v>12</v>
      </c>
      <c r="Q41" s="32">
        <v>1</v>
      </c>
      <c r="R41" s="32">
        <v>6</v>
      </c>
      <c r="S41" s="32">
        <v>0</v>
      </c>
    </row>
    <row r="42" spans="2:19" ht="24" customHeight="1" x14ac:dyDescent="0.25">
      <c r="B42" s="28" t="s">
        <v>11</v>
      </c>
      <c r="C42" s="24">
        <f t="shared" si="2"/>
        <v>1053</v>
      </c>
      <c r="D42" s="25">
        <v>13</v>
      </c>
      <c r="E42" s="25">
        <v>9</v>
      </c>
      <c r="F42" s="25">
        <v>57</v>
      </c>
      <c r="G42" s="25">
        <v>22</v>
      </c>
      <c r="H42" s="25">
        <v>545</v>
      </c>
      <c r="I42" s="25">
        <v>12</v>
      </c>
      <c r="J42" s="25">
        <v>175</v>
      </c>
      <c r="K42" s="25">
        <v>6</v>
      </c>
      <c r="L42" s="25">
        <v>126</v>
      </c>
      <c r="M42" s="25">
        <v>5</v>
      </c>
      <c r="N42" s="25">
        <v>40</v>
      </c>
      <c r="O42" s="25">
        <v>0</v>
      </c>
      <c r="P42" s="25">
        <v>33</v>
      </c>
      <c r="Q42" s="25">
        <v>0</v>
      </c>
      <c r="R42" s="25">
        <v>10</v>
      </c>
      <c r="S42" s="25">
        <v>0</v>
      </c>
    </row>
    <row r="43" spans="2:19" ht="24" customHeight="1" thickBot="1" x14ac:dyDescent="0.3">
      <c r="B43" s="28" t="s">
        <v>131</v>
      </c>
      <c r="C43" s="24">
        <f t="shared" si="2"/>
        <v>1198</v>
      </c>
      <c r="D43" s="25">
        <v>17</v>
      </c>
      <c r="E43" s="25">
        <v>9</v>
      </c>
      <c r="F43" s="25">
        <v>70</v>
      </c>
      <c r="G43" s="25">
        <v>17</v>
      </c>
      <c r="H43" s="25">
        <v>648</v>
      </c>
      <c r="I43" s="25">
        <v>28</v>
      </c>
      <c r="J43" s="25">
        <v>194</v>
      </c>
      <c r="K43" s="25">
        <v>9</v>
      </c>
      <c r="L43" s="25">
        <v>111</v>
      </c>
      <c r="M43" s="25">
        <v>5</v>
      </c>
      <c r="N43" s="25">
        <v>47</v>
      </c>
      <c r="O43" s="25">
        <v>2</v>
      </c>
      <c r="P43" s="25">
        <v>31</v>
      </c>
      <c r="Q43" s="25">
        <v>1</v>
      </c>
      <c r="R43" s="25">
        <v>9</v>
      </c>
      <c r="S43" s="25">
        <v>0</v>
      </c>
    </row>
    <row r="44" spans="2:19" ht="24" hidden="1" customHeight="1" x14ac:dyDescent="0.25">
      <c r="B44" s="28" t="s">
        <v>12</v>
      </c>
      <c r="C44" s="24">
        <f t="shared" si="2"/>
        <v>0</v>
      </c>
      <c r="D44" s="25">
        <v>0</v>
      </c>
      <c r="E44" s="25">
        <v>0</v>
      </c>
      <c r="F44" s="25">
        <v>0</v>
      </c>
      <c r="G44" s="25">
        <v>0</v>
      </c>
      <c r="H44" s="25">
        <v>0</v>
      </c>
      <c r="I44" s="25">
        <v>0</v>
      </c>
      <c r="J44" s="25">
        <v>0</v>
      </c>
      <c r="K44" s="25">
        <v>0</v>
      </c>
      <c r="L44" s="25">
        <v>0</v>
      </c>
      <c r="M44" s="25">
        <v>0</v>
      </c>
      <c r="N44" s="25">
        <v>0</v>
      </c>
      <c r="O44" s="25">
        <v>0</v>
      </c>
      <c r="P44" s="25">
        <v>0</v>
      </c>
      <c r="Q44" s="25">
        <v>0</v>
      </c>
      <c r="R44" s="25">
        <v>0</v>
      </c>
      <c r="S44" s="25">
        <v>0</v>
      </c>
    </row>
    <row r="45" spans="2:19" ht="24" hidden="1" customHeight="1" x14ac:dyDescent="0.25">
      <c r="B45" s="28" t="s">
        <v>13</v>
      </c>
      <c r="C45" s="24">
        <f t="shared" si="2"/>
        <v>0</v>
      </c>
      <c r="D45" s="25">
        <v>0</v>
      </c>
      <c r="E45" s="25">
        <v>0</v>
      </c>
      <c r="F45" s="25">
        <v>0</v>
      </c>
      <c r="G45" s="25">
        <v>0</v>
      </c>
      <c r="H45" s="25">
        <v>0</v>
      </c>
      <c r="I45" s="25">
        <v>0</v>
      </c>
      <c r="J45" s="25">
        <v>0</v>
      </c>
      <c r="K45" s="25">
        <v>0</v>
      </c>
      <c r="L45" s="25">
        <v>0</v>
      </c>
      <c r="M45" s="25">
        <v>0</v>
      </c>
      <c r="N45" s="25">
        <v>0</v>
      </c>
      <c r="O45" s="25">
        <v>0</v>
      </c>
      <c r="P45" s="25">
        <v>0</v>
      </c>
      <c r="Q45" s="25">
        <v>0</v>
      </c>
      <c r="R45" s="25">
        <v>0</v>
      </c>
      <c r="S45" s="25">
        <v>0</v>
      </c>
    </row>
    <row r="46" spans="2:19" ht="24" hidden="1" customHeight="1" thickBot="1" x14ac:dyDescent="0.3">
      <c r="B46" s="28" t="s">
        <v>14</v>
      </c>
      <c r="C46" s="24">
        <f t="shared" si="2"/>
        <v>0</v>
      </c>
      <c r="D46" s="25">
        <v>0</v>
      </c>
      <c r="E46" s="25">
        <v>0</v>
      </c>
      <c r="F46" s="25">
        <v>0</v>
      </c>
      <c r="G46" s="25">
        <v>0</v>
      </c>
      <c r="H46" s="25">
        <v>0</v>
      </c>
      <c r="I46" s="25">
        <v>0</v>
      </c>
      <c r="J46" s="25">
        <v>0</v>
      </c>
      <c r="K46" s="25">
        <v>0</v>
      </c>
      <c r="L46" s="25">
        <v>0</v>
      </c>
      <c r="M46" s="25">
        <v>0</v>
      </c>
      <c r="N46" s="25">
        <v>0</v>
      </c>
      <c r="O46" s="25">
        <v>0</v>
      </c>
      <c r="P46" s="25">
        <v>0</v>
      </c>
      <c r="Q46" s="25">
        <v>0</v>
      </c>
      <c r="R46" s="25">
        <v>0</v>
      </c>
      <c r="S46" s="25">
        <v>0</v>
      </c>
    </row>
    <row r="47" spans="2:19" ht="24" customHeight="1" x14ac:dyDescent="0.25">
      <c r="B47" s="37" t="s">
        <v>1</v>
      </c>
      <c r="C47" s="34">
        <f t="shared" ref="C47:S47" si="3">SUM(C35:C46)</f>
        <v>9932</v>
      </c>
      <c r="D47" s="122">
        <f t="shared" si="3"/>
        <v>130</v>
      </c>
      <c r="E47" s="123">
        <f t="shared" si="3"/>
        <v>77</v>
      </c>
      <c r="F47" s="34">
        <f t="shared" si="3"/>
        <v>689</v>
      </c>
      <c r="G47" s="34">
        <f t="shared" si="3"/>
        <v>168</v>
      </c>
      <c r="H47" s="122">
        <f t="shared" si="3"/>
        <v>4983</v>
      </c>
      <c r="I47" s="123">
        <f t="shared" si="3"/>
        <v>215</v>
      </c>
      <c r="J47" s="34">
        <f t="shared" si="3"/>
        <v>1781</v>
      </c>
      <c r="K47" s="34">
        <f t="shared" si="3"/>
        <v>59</v>
      </c>
      <c r="L47" s="122">
        <f t="shared" si="3"/>
        <v>1028</v>
      </c>
      <c r="M47" s="123">
        <f t="shared" si="3"/>
        <v>43</v>
      </c>
      <c r="N47" s="34">
        <f t="shared" si="3"/>
        <v>442</v>
      </c>
      <c r="O47" s="34">
        <f t="shared" si="3"/>
        <v>5</v>
      </c>
      <c r="P47" s="122">
        <f t="shared" si="3"/>
        <v>228</v>
      </c>
      <c r="Q47" s="123">
        <f t="shared" si="3"/>
        <v>9</v>
      </c>
      <c r="R47" s="34">
        <f t="shared" si="3"/>
        <v>74</v>
      </c>
      <c r="S47" s="34">
        <f t="shared" si="3"/>
        <v>1</v>
      </c>
    </row>
    <row r="48" spans="2:19" ht="22.5" customHeight="1" thickBot="1" x14ac:dyDescent="0.3">
      <c r="B48" s="38" t="s">
        <v>15</v>
      </c>
      <c r="C48" s="40">
        <f>C47/$C27</f>
        <v>1</v>
      </c>
      <c r="D48" s="124">
        <f>D47/$C$47</f>
        <v>1.3089005235602094E-2</v>
      </c>
      <c r="E48" s="125">
        <f t="shared" ref="E48:S48" si="4">E47/$C$47</f>
        <v>7.7527184857027788E-3</v>
      </c>
      <c r="F48" s="40">
        <f t="shared" si="4"/>
        <v>6.9371727748691103E-2</v>
      </c>
      <c r="G48" s="40">
        <f t="shared" si="4"/>
        <v>1.6915022150624244E-2</v>
      </c>
      <c r="H48" s="124">
        <f t="shared" si="4"/>
        <v>0.5017116391461941</v>
      </c>
      <c r="I48" s="125">
        <f t="shared" si="4"/>
        <v>2.1647200966572695E-2</v>
      </c>
      <c r="J48" s="40">
        <f t="shared" si="4"/>
        <v>0.1793193717277487</v>
      </c>
      <c r="K48" s="40">
        <f t="shared" si="4"/>
        <v>5.9403946838501812E-3</v>
      </c>
      <c r="L48" s="124">
        <f t="shared" si="4"/>
        <v>0.10350382601691502</v>
      </c>
      <c r="M48" s="125">
        <f t="shared" si="4"/>
        <v>4.3294401933145392E-3</v>
      </c>
      <c r="N48" s="40">
        <f t="shared" si="4"/>
        <v>4.4502617801047119E-2</v>
      </c>
      <c r="O48" s="40">
        <f t="shared" si="4"/>
        <v>5.0342327829238829E-4</v>
      </c>
      <c r="P48" s="124">
        <f t="shared" si="4"/>
        <v>2.2956101490132903E-2</v>
      </c>
      <c r="Q48" s="125">
        <f t="shared" si="4"/>
        <v>9.0616190092629879E-4</v>
      </c>
      <c r="R48" s="40">
        <f t="shared" si="4"/>
        <v>7.4506645187273459E-3</v>
      </c>
      <c r="S48" s="40">
        <f t="shared" si="4"/>
        <v>1.0068465565847765E-4</v>
      </c>
    </row>
    <row r="49" spans="2:18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customHeight="1" x14ac:dyDescent="0.25">
      <c r="B50" s="12"/>
      <c r="C50" s="44"/>
      <c r="D50" s="44"/>
      <c r="E50" s="44"/>
      <c r="F50" s="44"/>
      <c r="G50" s="44"/>
      <c r="H50" s="12"/>
      <c r="I50" s="45"/>
      <c r="J50" s="13"/>
      <c r="K50" s="45"/>
      <c r="L50" s="45"/>
      <c r="M50" s="45"/>
      <c r="N50" s="45"/>
      <c r="O50" s="45"/>
      <c r="P50" s="44"/>
    </row>
    <row r="51" spans="2:18" ht="27.75" customHeight="1" x14ac:dyDescent="0.25">
      <c r="B51" s="16" t="s">
        <v>0</v>
      </c>
      <c r="C51" s="17" t="s">
        <v>1</v>
      </c>
      <c r="D51" s="18" t="s">
        <v>29</v>
      </c>
      <c r="E51" s="18" t="s">
        <v>30</v>
      </c>
      <c r="F51" s="18" t="s">
        <v>31</v>
      </c>
      <c r="G51" s="18" t="s">
        <v>32</v>
      </c>
      <c r="H51" s="19" t="s">
        <v>33</v>
      </c>
      <c r="I51" s="46"/>
      <c r="J51" s="196"/>
      <c r="K51" s="196"/>
      <c r="L51" s="196"/>
      <c r="M51" s="48"/>
      <c r="N51" s="48"/>
      <c r="O51" s="11"/>
      <c r="P51" s="1"/>
    </row>
    <row r="52" spans="2:18" ht="24" customHeight="1" x14ac:dyDescent="0.25">
      <c r="B52" s="28" t="s">
        <v>4</v>
      </c>
      <c r="C52" s="24">
        <f>SUM(D52:H52)</f>
        <v>1159</v>
      </c>
      <c r="D52" s="25">
        <v>767</v>
      </c>
      <c r="E52" s="25">
        <v>177</v>
      </c>
      <c r="F52" s="25">
        <v>38</v>
      </c>
      <c r="G52" s="25">
        <v>163</v>
      </c>
      <c r="H52" s="25">
        <v>14</v>
      </c>
      <c r="I52" s="49"/>
      <c r="J52" s="50"/>
      <c r="K52" s="50"/>
      <c r="L52" s="29"/>
      <c r="M52" s="51"/>
      <c r="N52" s="52"/>
      <c r="O52" s="30"/>
      <c r="P52" s="53"/>
    </row>
    <row r="53" spans="2:18" ht="24" customHeight="1" x14ac:dyDescent="0.25">
      <c r="B53" s="28" t="s">
        <v>5</v>
      </c>
      <c r="C53" s="24">
        <f t="shared" ref="C53:C63" si="5">SUM(D53:H53)</f>
        <v>1034</v>
      </c>
      <c r="D53" s="25">
        <v>702</v>
      </c>
      <c r="E53" s="25">
        <v>159</v>
      </c>
      <c r="F53" s="25">
        <v>30</v>
      </c>
      <c r="G53" s="25">
        <v>133</v>
      </c>
      <c r="H53" s="25">
        <v>10</v>
      </c>
      <c r="I53" s="30"/>
      <c r="J53" s="50"/>
      <c r="K53" s="50"/>
      <c r="L53" s="50"/>
      <c r="M53" s="51"/>
      <c r="N53" s="52"/>
      <c r="O53" s="30"/>
      <c r="P53" s="53"/>
    </row>
    <row r="54" spans="2:18" ht="24" customHeight="1" x14ac:dyDescent="0.25">
      <c r="B54" s="28" t="s">
        <v>6</v>
      </c>
      <c r="C54" s="24">
        <f t="shared" si="5"/>
        <v>1080</v>
      </c>
      <c r="D54" s="25">
        <v>715</v>
      </c>
      <c r="E54" s="25">
        <v>159</v>
      </c>
      <c r="F54" s="25">
        <v>37</v>
      </c>
      <c r="G54" s="25">
        <v>160</v>
      </c>
      <c r="H54" s="25">
        <v>9</v>
      </c>
      <c r="I54" s="30"/>
      <c r="J54" s="202"/>
      <c r="K54" s="202"/>
      <c r="L54" s="202"/>
      <c r="M54" s="51"/>
      <c r="N54" s="54"/>
      <c r="O54" s="30"/>
      <c r="P54" s="53"/>
      <c r="Q54" s="53"/>
      <c r="R54" s="53"/>
    </row>
    <row r="55" spans="2:18" ht="24" customHeight="1" x14ac:dyDescent="0.25">
      <c r="B55" s="28" t="s">
        <v>7</v>
      </c>
      <c r="C55" s="24">
        <f t="shared" si="5"/>
        <v>1119</v>
      </c>
      <c r="D55" s="25">
        <v>750</v>
      </c>
      <c r="E55" s="25">
        <v>153</v>
      </c>
      <c r="F55" s="25">
        <v>41</v>
      </c>
      <c r="G55" s="25">
        <v>168</v>
      </c>
      <c r="H55" s="25">
        <v>7</v>
      </c>
      <c r="I55" s="30"/>
      <c r="J55" s="53"/>
      <c r="K55" s="53"/>
      <c r="M55" s="53"/>
      <c r="N55" s="53"/>
      <c r="O55" s="53"/>
      <c r="P55" s="53"/>
      <c r="Q55" s="53"/>
      <c r="R55" s="53"/>
    </row>
    <row r="56" spans="2:18" ht="23.25" customHeight="1" x14ac:dyDescent="0.25">
      <c r="B56" s="28" t="s">
        <v>8</v>
      </c>
      <c r="C56" s="24">
        <f t="shared" si="5"/>
        <v>1141</v>
      </c>
      <c r="D56" s="25">
        <v>741</v>
      </c>
      <c r="E56" s="25">
        <v>152</v>
      </c>
      <c r="F56" s="25">
        <v>44</v>
      </c>
      <c r="G56" s="25">
        <v>193</v>
      </c>
      <c r="H56" s="25">
        <v>11</v>
      </c>
      <c r="I56" s="30"/>
      <c r="J56" s="53"/>
      <c r="M56" s="53"/>
      <c r="N56" s="53"/>
      <c r="O56" s="55"/>
      <c r="P56" s="26"/>
      <c r="Q56" s="53"/>
      <c r="R56" s="53"/>
    </row>
    <row r="57" spans="2:18" ht="23.25" customHeight="1" x14ac:dyDescent="0.25">
      <c r="B57" s="28" t="s">
        <v>9</v>
      </c>
      <c r="C57" s="24">
        <f t="shared" si="5"/>
        <v>1145</v>
      </c>
      <c r="D57" s="25">
        <v>771</v>
      </c>
      <c r="E57" s="25">
        <v>165</v>
      </c>
      <c r="F57" s="25">
        <v>30</v>
      </c>
      <c r="G57" s="25">
        <v>173</v>
      </c>
      <c r="H57" s="25">
        <v>6</v>
      </c>
      <c r="I57" s="30"/>
      <c r="J57" s="53"/>
      <c r="K57" s="53"/>
      <c r="M57" s="53"/>
      <c r="N57" s="53"/>
      <c r="O57" s="55"/>
      <c r="P57" s="26"/>
      <c r="Q57" s="53"/>
      <c r="R57" s="53"/>
    </row>
    <row r="58" spans="2:18" ht="23.25" customHeight="1" x14ac:dyDescent="0.25">
      <c r="B58" s="28" t="s">
        <v>10</v>
      </c>
      <c r="C58" s="24">
        <f t="shared" si="5"/>
        <v>1003</v>
      </c>
      <c r="D58" s="25">
        <v>684</v>
      </c>
      <c r="E58" s="25">
        <v>146</v>
      </c>
      <c r="F58" s="25">
        <v>33</v>
      </c>
      <c r="G58" s="25">
        <v>137</v>
      </c>
      <c r="H58" s="25">
        <v>3</v>
      </c>
      <c r="I58" s="30"/>
      <c r="J58" s="53"/>
      <c r="N58" s="53"/>
      <c r="O58" s="55"/>
      <c r="P58" s="26"/>
      <c r="Q58" s="53"/>
      <c r="R58" s="53"/>
    </row>
    <row r="59" spans="2:18" ht="23.25" customHeight="1" x14ac:dyDescent="0.25">
      <c r="B59" s="28" t="s">
        <v>11</v>
      </c>
      <c r="C59" s="24">
        <f t="shared" si="5"/>
        <v>1053</v>
      </c>
      <c r="D59" s="32">
        <v>715</v>
      </c>
      <c r="E59" s="32">
        <v>155</v>
      </c>
      <c r="F59" s="32">
        <v>37</v>
      </c>
      <c r="G59" s="32">
        <v>138</v>
      </c>
      <c r="H59" s="32">
        <v>8</v>
      </c>
      <c r="I59" s="30"/>
      <c r="J59" s="53"/>
      <c r="N59" s="53"/>
      <c r="O59" s="55"/>
      <c r="P59" s="26"/>
      <c r="Q59" s="53"/>
      <c r="R59" s="53"/>
    </row>
    <row r="60" spans="2:18" ht="23.25" customHeight="1" thickBot="1" x14ac:dyDescent="0.3">
      <c r="B60" s="28" t="s">
        <v>131</v>
      </c>
      <c r="C60" s="24">
        <f t="shared" si="5"/>
        <v>1198</v>
      </c>
      <c r="D60" s="25">
        <v>821</v>
      </c>
      <c r="E60" s="25">
        <v>165</v>
      </c>
      <c r="F60" s="25">
        <v>34</v>
      </c>
      <c r="G60" s="25">
        <v>175</v>
      </c>
      <c r="H60" s="25">
        <v>3</v>
      </c>
      <c r="I60" s="30"/>
      <c r="J60" s="53"/>
      <c r="N60" s="53"/>
      <c r="O60" s="55"/>
      <c r="P60" s="26"/>
      <c r="Q60" s="53"/>
      <c r="R60" s="53"/>
    </row>
    <row r="61" spans="2:18" ht="23.25" hidden="1" customHeight="1" x14ac:dyDescent="0.25">
      <c r="B61" s="28" t="s">
        <v>12</v>
      </c>
      <c r="C61" s="24">
        <f t="shared" si="5"/>
        <v>0</v>
      </c>
      <c r="D61" s="25"/>
      <c r="E61" s="25"/>
      <c r="F61" s="25"/>
      <c r="G61" s="25"/>
      <c r="H61" s="25"/>
      <c r="I61" s="30"/>
      <c r="J61" s="53"/>
      <c r="N61" s="53"/>
      <c r="O61" s="55"/>
      <c r="P61" s="26"/>
      <c r="Q61" s="53"/>
      <c r="R61" s="53"/>
    </row>
    <row r="62" spans="2:18" ht="23.25" hidden="1" customHeight="1" x14ac:dyDescent="0.25">
      <c r="B62" s="28" t="s">
        <v>13</v>
      </c>
      <c r="C62" s="24">
        <f t="shared" si="5"/>
        <v>0</v>
      </c>
      <c r="D62" s="25"/>
      <c r="E62" s="25"/>
      <c r="F62" s="25"/>
      <c r="G62" s="25"/>
      <c r="H62" s="25"/>
      <c r="I62" s="30"/>
      <c r="J62" s="53"/>
      <c r="N62" s="53"/>
      <c r="O62" s="55"/>
      <c r="P62" s="26"/>
      <c r="Q62" s="53"/>
      <c r="R62" s="53"/>
    </row>
    <row r="63" spans="2:18" ht="23.25" hidden="1" customHeight="1" thickBot="1" x14ac:dyDescent="0.3">
      <c r="B63" s="28" t="s">
        <v>14</v>
      </c>
      <c r="C63" s="24">
        <f t="shared" si="5"/>
        <v>0</v>
      </c>
      <c r="D63" s="25"/>
      <c r="E63" s="25"/>
      <c r="F63" s="25"/>
      <c r="G63" s="25"/>
      <c r="H63" s="25"/>
      <c r="I63" s="30"/>
      <c r="J63" s="53"/>
      <c r="N63" s="53"/>
      <c r="O63" s="55"/>
      <c r="P63" s="26"/>
      <c r="Q63" s="53"/>
      <c r="R63" s="53"/>
    </row>
    <row r="64" spans="2:18" ht="24" customHeight="1" x14ac:dyDescent="0.25">
      <c r="B64" s="33" t="s">
        <v>1</v>
      </c>
      <c r="C64" s="34">
        <f t="shared" ref="C64:H64" si="6">SUM(C52:C63)</f>
        <v>9932</v>
      </c>
      <c r="D64" s="56">
        <f t="shared" si="6"/>
        <v>6666</v>
      </c>
      <c r="E64" s="56">
        <f t="shared" si="6"/>
        <v>1431</v>
      </c>
      <c r="F64" s="56">
        <f t="shared" si="6"/>
        <v>324</v>
      </c>
      <c r="G64" s="56">
        <f t="shared" si="6"/>
        <v>1440</v>
      </c>
      <c r="H64" s="56">
        <f t="shared" si="6"/>
        <v>71</v>
      </c>
      <c r="I64" s="49"/>
      <c r="O64" s="57"/>
      <c r="P64" s="57"/>
      <c r="Q64" s="53"/>
      <c r="R64" s="53"/>
    </row>
    <row r="65" spans="2:18" ht="21.75" customHeight="1" thickBot="1" x14ac:dyDescent="0.3">
      <c r="B65" s="58" t="s">
        <v>15</v>
      </c>
      <c r="C65" s="59">
        <f t="shared" ref="C65:H65" si="7">C64/$C64</f>
        <v>1</v>
      </c>
      <c r="D65" s="59">
        <f t="shared" si="7"/>
        <v>0.67116391461941205</v>
      </c>
      <c r="E65" s="59">
        <f t="shared" si="7"/>
        <v>0.14407974224728151</v>
      </c>
      <c r="F65" s="59">
        <f t="shared" si="7"/>
        <v>3.262182843334676E-2</v>
      </c>
      <c r="G65" s="59">
        <f t="shared" si="7"/>
        <v>0.14498590414820781</v>
      </c>
      <c r="H65" s="59">
        <f t="shared" si="7"/>
        <v>7.1486105517519129E-3</v>
      </c>
      <c r="I65" s="49"/>
      <c r="O65" s="1"/>
      <c r="P65" s="1"/>
      <c r="Q65" s="57"/>
      <c r="R65" s="1"/>
    </row>
    <row r="66" spans="2:18" ht="21.75" customHeight="1" x14ac:dyDescent="0.25">
      <c r="B66" s="12"/>
      <c r="C66" s="12"/>
      <c r="D66" s="12"/>
      <c r="E66" s="12"/>
      <c r="F66" s="12"/>
      <c r="G66" s="12"/>
      <c r="H66" s="12"/>
      <c r="I66" s="49"/>
      <c r="O66" s="1"/>
      <c r="P66" s="1"/>
      <c r="Q66" s="57"/>
      <c r="R66" s="1"/>
    </row>
    <row r="67" spans="2:18" ht="21.75" customHeight="1" x14ac:dyDescent="0.25">
      <c r="B67" s="12"/>
      <c r="C67" s="12"/>
      <c r="D67" s="12"/>
      <c r="E67" s="12"/>
      <c r="F67" s="12"/>
      <c r="G67" s="12"/>
      <c r="H67" s="12"/>
      <c r="I67" s="49"/>
      <c r="O67" s="1"/>
      <c r="P67" s="1"/>
      <c r="Q67" s="57"/>
      <c r="R67" s="1"/>
    </row>
    <row r="68" spans="2:18" ht="15" customHeight="1" x14ac:dyDescent="0.25">
      <c r="B68" s="60"/>
      <c r="C68" s="12"/>
      <c r="D68" s="12"/>
      <c r="E68" s="12"/>
      <c r="F68" s="12"/>
      <c r="G68" s="12"/>
      <c r="H68" s="12"/>
      <c r="I68" s="49"/>
      <c r="O68" s="1"/>
      <c r="P68" s="1"/>
      <c r="Q68" s="57"/>
      <c r="R68" s="1"/>
    </row>
    <row r="69" spans="2:18" ht="20.25" customHeight="1" x14ac:dyDescent="0.25"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69"/>
      <c r="N69" s="70"/>
    </row>
    <row r="70" spans="2:18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1"/>
      <c r="M70" s="11"/>
      <c r="N70" s="11"/>
    </row>
    <row r="71" spans="2:18" ht="73.5" customHeight="1" x14ac:dyDescent="0.25">
      <c r="B71" s="16" t="s">
        <v>0</v>
      </c>
      <c r="C71" s="71" t="s">
        <v>1</v>
      </c>
      <c r="D71" s="42" t="s">
        <v>34</v>
      </c>
      <c r="E71" s="42" t="s">
        <v>35</v>
      </c>
      <c r="F71" s="42" t="s">
        <v>36</v>
      </c>
      <c r="G71" s="42" t="s">
        <v>37</v>
      </c>
      <c r="H71" s="72" t="s">
        <v>38</v>
      </c>
      <c r="I71" s="42" t="s">
        <v>39</v>
      </c>
      <c r="J71" s="42" t="s">
        <v>40</v>
      </c>
      <c r="K71" s="160" t="s">
        <v>41</v>
      </c>
      <c r="L71" s="22" t="s">
        <v>105</v>
      </c>
      <c r="M71" s="73"/>
      <c r="N71" s="74"/>
    </row>
    <row r="72" spans="2:18" ht="24" customHeight="1" x14ac:dyDescent="0.25">
      <c r="B72" s="28" t="s">
        <v>4</v>
      </c>
      <c r="C72" s="24">
        <f>SUM(D72:L72)</f>
        <v>1036</v>
      </c>
      <c r="D72" s="25">
        <v>71</v>
      </c>
      <c r="E72" s="25">
        <v>8</v>
      </c>
      <c r="F72" s="25">
        <v>7</v>
      </c>
      <c r="G72" s="25">
        <v>0</v>
      </c>
      <c r="H72" s="25">
        <v>0</v>
      </c>
      <c r="I72" s="25">
        <v>16</v>
      </c>
      <c r="J72" s="25">
        <v>913</v>
      </c>
      <c r="K72" s="25">
        <v>0</v>
      </c>
      <c r="L72" s="25">
        <v>21</v>
      </c>
      <c r="M72" s="75"/>
      <c r="N72" s="74"/>
    </row>
    <row r="73" spans="2:18" ht="24" customHeight="1" x14ac:dyDescent="0.25">
      <c r="B73" s="28" t="s">
        <v>5</v>
      </c>
      <c r="C73" s="24">
        <f t="shared" ref="C73:C81" si="8">SUM(D73:L73)</f>
        <v>925</v>
      </c>
      <c r="D73" s="25">
        <v>58</v>
      </c>
      <c r="E73" s="25">
        <v>15</v>
      </c>
      <c r="F73" s="25">
        <v>9</v>
      </c>
      <c r="G73" s="25">
        <v>1</v>
      </c>
      <c r="H73" s="25">
        <v>0</v>
      </c>
      <c r="I73" s="25">
        <v>8</v>
      </c>
      <c r="J73" s="25">
        <v>817</v>
      </c>
      <c r="K73" s="25">
        <v>0</v>
      </c>
      <c r="L73" s="25">
        <v>17</v>
      </c>
      <c r="M73" s="76"/>
      <c r="N73" s="74"/>
    </row>
    <row r="74" spans="2:18" ht="23.25" customHeight="1" x14ac:dyDescent="0.25">
      <c r="B74" s="28" t="s">
        <v>6</v>
      </c>
      <c r="C74" s="24">
        <f t="shared" si="8"/>
        <v>920</v>
      </c>
      <c r="D74" s="25">
        <v>68</v>
      </c>
      <c r="E74" s="25">
        <v>7</v>
      </c>
      <c r="F74" s="25">
        <v>22</v>
      </c>
      <c r="G74" s="25">
        <v>0</v>
      </c>
      <c r="H74" s="25">
        <v>1</v>
      </c>
      <c r="I74" s="25">
        <v>9</v>
      </c>
      <c r="J74" s="25">
        <v>800</v>
      </c>
      <c r="K74" s="25">
        <v>0</v>
      </c>
      <c r="L74" s="25">
        <v>13</v>
      </c>
      <c r="M74" s="76"/>
      <c r="N74" s="74"/>
    </row>
    <row r="75" spans="2:18" ht="23.25" customHeight="1" x14ac:dyDescent="0.25">
      <c r="B75" s="28" t="s">
        <v>7</v>
      </c>
      <c r="C75" s="24">
        <f t="shared" si="8"/>
        <v>989</v>
      </c>
      <c r="D75" s="25">
        <v>48</v>
      </c>
      <c r="E75" s="25">
        <v>8</v>
      </c>
      <c r="F75" s="25">
        <v>6</v>
      </c>
      <c r="G75" s="25">
        <v>1</v>
      </c>
      <c r="H75" s="25">
        <v>0</v>
      </c>
      <c r="I75" s="25">
        <v>12</v>
      </c>
      <c r="J75" s="25">
        <v>900</v>
      </c>
      <c r="K75" s="25">
        <v>0</v>
      </c>
      <c r="L75" s="25">
        <v>14</v>
      </c>
      <c r="M75" s="76"/>
      <c r="N75" s="74"/>
    </row>
    <row r="76" spans="2:18" ht="23.25" customHeight="1" x14ac:dyDescent="0.25">
      <c r="B76" s="28" t="s">
        <v>8</v>
      </c>
      <c r="C76" s="24">
        <f t="shared" si="8"/>
        <v>1035</v>
      </c>
      <c r="D76" s="25">
        <v>86</v>
      </c>
      <c r="E76" s="25">
        <v>8</v>
      </c>
      <c r="F76" s="25">
        <v>19</v>
      </c>
      <c r="G76" s="25">
        <v>0</v>
      </c>
      <c r="H76" s="25">
        <v>0</v>
      </c>
      <c r="I76" s="25">
        <v>6</v>
      </c>
      <c r="J76" s="25">
        <v>903</v>
      </c>
      <c r="K76" s="25">
        <v>0</v>
      </c>
      <c r="L76" s="25">
        <v>13</v>
      </c>
      <c r="M76" s="76"/>
      <c r="N76" s="74"/>
    </row>
    <row r="77" spans="2:18" ht="23.25" customHeight="1" x14ac:dyDescent="0.25">
      <c r="B77" s="28" t="s">
        <v>9</v>
      </c>
      <c r="C77" s="24">
        <f t="shared" si="8"/>
        <v>1031</v>
      </c>
      <c r="D77" s="25">
        <v>69</v>
      </c>
      <c r="E77" s="25">
        <v>11</v>
      </c>
      <c r="F77" s="25">
        <v>18</v>
      </c>
      <c r="G77" s="25">
        <v>0</v>
      </c>
      <c r="H77" s="25">
        <v>1</v>
      </c>
      <c r="I77" s="25">
        <v>10</v>
      </c>
      <c r="J77" s="25">
        <v>904</v>
      </c>
      <c r="K77" s="25">
        <v>0</v>
      </c>
      <c r="L77" s="25">
        <v>18</v>
      </c>
      <c r="M77" s="76"/>
      <c r="N77" s="74"/>
    </row>
    <row r="78" spans="2:18" ht="23.25" customHeight="1" x14ac:dyDescent="0.25">
      <c r="B78" s="28" t="s">
        <v>10</v>
      </c>
      <c r="C78" s="24">
        <f t="shared" si="8"/>
        <v>895</v>
      </c>
      <c r="D78" s="25">
        <v>70</v>
      </c>
      <c r="E78" s="25">
        <v>10</v>
      </c>
      <c r="F78" s="25">
        <v>8</v>
      </c>
      <c r="G78" s="25">
        <v>0</v>
      </c>
      <c r="H78" s="25">
        <v>2</v>
      </c>
      <c r="I78" s="25">
        <v>11</v>
      </c>
      <c r="J78" s="25">
        <v>777</v>
      </c>
      <c r="K78" s="25">
        <v>1</v>
      </c>
      <c r="L78" s="25">
        <v>16</v>
      </c>
      <c r="M78" s="76"/>
      <c r="N78" s="74"/>
    </row>
    <row r="79" spans="2:18" ht="23.25" customHeight="1" x14ac:dyDescent="0.25">
      <c r="B79" s="28" t="s">
        <v>11</v>
      </c>
      <c r="C79" s="24">
        <f t="shared" si="8"/>
        <v>952</v>
      </c>
      <c r="D79" s="25">
        <v>73</v>
      </c>
      <c r="E79" s="25">
        <v>12</v>
      </c>
      <c r="F79" s="25">
        <v>14</v>
      </c>
      <c r="G79" s="25">
        <v>1</v>
      </c>
      <c r="H79" s="25">
        <v>0</v>
      </c>
      <c r="I79" s="25">
        <v>11</v>
      </c>
      <c r="J79" s="25">
        <v>825</v>
      </c>
      <c r="K79" s="25">
        <v>0</v>
      </c>
      <c r="L79" s="25">
        <v>16</v>
      </c>
      <c r="M79" s="76"/>
      <c r="N79" s="74"/>
    </row>
    <row r="80" spans="2:18" ht="23.25" customHeight="1" thickBot="1" x14ac:dyDescent="0.3">
      <c r="B80" s="28" t="s">
        <v>131</v>
      </c>
      <c r="C80" s="24">
        <f t="shared" si="8"/>
        <v>1085</v>
      </c>
      <c r="D80" s="25">
        <v>82</v>
      </c>
      <c r="E80" s="25">
        <v>17</v>
      </c>
      <c r="F80" s="25">
        <v>16</v>
      </c>
      <c r="G80" s="25">
        <v>1</v>
      </c>
      <c r="H80" s="25">
        <v>2</v>
      </c>
      <c r="I80" s="25">
        <v>20</v>
      </c>
      <c r="J80" s="25">
        <v>929</v>
      </c>
      <c r="K80" s="25">
        <v>0</v>
      </c>
      <c r="L80" s="25">
        <v>18</v>
      </c>
      <c r="M80" s="76"/>
      <c r="N80" s="74"/>
    </row>
    <row r="81" spans="2:24" ht="23.25" hidden="1" customHeight="1" x14ac:dyDescent="0.25">
      <c r="B81" s="28" t="s">
        <v>12</v>
      </c>
      <c r="C81" s="24">
        <f t="shared" si="8"/>
        <v>0</v>
      </c>
      <c r="D81" s="25"/>
      <c r="E81" s="25"/>
      <c r="F81" s="25"/>
      <c r="G81" s="25"/>
      <c r="H81" s="25"/>
      <c r="I81" s="25"/>
      <c r="J81" s="25"/>
      <c r="K81" s="25"/>
      <c r="L81" s="25"/>
      <c r="M81" s="76"/>
      <c r="N81" s="74"/>
    </row>
    <row r="82" spans="2:24" ht="23.25" hidden="1" customHeight="1" x14ac:dyDescent="0.25">
      <c r="B82" s="28" t="s">
        <v>13</v>
      </c>
      <c r="C82" s="24">
        <f>SUM(D82:L82)</f>
        <v>0</v>
      </c>
      <c r="D82" s="25"/>
      <c r="E82" s="25"/>
      <c r="F82" s="25"/>
      <c r="G82" s="25"/>
      <c r="H82" s="25"/>
      <c r="I82" s="25"/>
      <c r="J82" s="25"/>
      <c r="K82" s="25"/>
      <c r="L82" s="25"/>
      <c r="M82" s="76"/>
      <c r="N82" s="74"/>
    </row>
    <row r="83" spans="2:24" ht="23.25" hidden="1" customHeight="1" thickBot="1" x14ac:dyDescent="0.3">
      <c r="B83" s="116" t="s">
        <v>14</v>
      </c>
      <c r="C83" s="113">
        <f>SUM(D83:L83)</f>
        <v>0</v>
      </c>
      <c r="D83" s="117"/>
      <c r="E83" s="117"/>
      <c r="F83" s="117"/>
      <c r="G83" s="117"/>
      <c r="H83" s="117"/>
      <c r="I83" s="117"/>
      <c r="J83" s="117"/>
      <c r="K83" s="117"/>
      <c r="L83" s="117"/>
      <c r="M83" s="76"/>
      <c r="N83" s="74"/>
    </row>
    <row r="84" spans="2:24" ht="24" customHeight="1" x14ac:dyDescent="0.25">
      <c r="B84" s="37" t="s">
        <v>1</v>
      </c>
      <c r="C84" s="34">
        <f t="shared" ref="C84:K84" si="9">SUM(C72:C83)</f>
        <v>8868</v>
      </c>
      <c r="D84" s="56">
        <f t="shared" si="9"/>
        <v>625</v>
      </c>
      <c r="E84" s="56">
        <f t="shared" si="9"/>
        <v>96</v>
      </c>
      <c r="F84" s="56">
        <f t="shared" si="9"/>
        <v>119</v>
      </c>
      <c r="G84" s="56">
        <f t="shared" si="9"/>
        <v>4</v>
      </c>
      <c r="H84" s="56">
        <f t="shared" si="9"/>
        <v>6</v>
      </c>
      <c r="I84" s="56">
        <f t="shared" si="9"/>
        <v>103</v>
      </c>
      <c r="J84" s="56">
        <f t="shared" si="9"/>
        <v>7768</v>
      </c>
      <c r="K84" s="56">
        <f t="shared" si="9"/>
        <v>1</v>
      </c>
      <c r="L84" s="56">
        <f t="shared" ref="L84" si="10">SUM(L72:L83)</f>
        <v>146</v>
      </c>
      <c r="M84" s="49"/>
      <c r="N84" s="11"/>
    </row>
    <row r="85" spans="2:24" ht="24" customHeight="1" thickBot="1" x14ac:dyDescent="0.3">
      <c r="B85" s="38" t="s">
        <v>15</v>
      </c>
      <c r="C85" s="78">
        <f>SUM(D85:L85)</f>
        <v>1</v>
      </c>
      <c r="D85" s="78">
        <f>D84/$C$84</f>
        <v>7.0478123590437522E-2</v>
      </c>
      <c r="E85" s="78">
        <f t="shared" ref="E85:L85" si="11">E84/$C$84</f>
        <v>1.0825439783491205E-2</v>
      </c>
      <c r="F85" s="78">
        <f t="shared" si="11"/>
        <v>1.3419034731619305E-2</v>
      </c>
      <c r="G85" s="78">
        <f t="shared" si="11"/>
        <v>4.5105999097880018E-4</v>
      </c>
      <c r="H85" s="78">
        <f t="shared" si="11"/>
        <v>6.7658998646820032E-4</v>
      </c>
      <c r="I85" s="78">
        <f t="shared" si="11"/>
        <v>1.1614794767704105E-2</v>
      </c>
      <c r="J85" s="78">
        <f t="shared" si="11"/>
        <v>0.87595850248082996</v>
      </c>
      <c r="K85" s="78">
        <f t="shared" si="11"/>
        <v>1.1276499774470004E-4</v>
      </c>
      <c r="L85" s="78">
        <f t="shared" si="11"/>
        <v>1.6463689670726207E-2</v>
      </c>
      <c r="M85" s="29"/>
      <c r="N85" s="11"/>
    </row>
    <row r="86" spans="2:24" ht="15" customHeight="1" x14ac:dyDescent="0.25">
      <c r="B86" s="79"/>
      <c r="C86" s="79"/>
      <c r="D86" s="79"/>
      <c r="E86" s="79"/>
      <c r="F86" s="79"/>
      <c r="G86" s="79"/>
      <c r="H86" s="79"/>
      <c r="I86" s="79"/>
      <c r="J86" s="79"/>
      <c r="K86" s="79"/>
      <c r="L86" s="77"/>
      <c r="M86" s="29"/>
      <c r="N86" s="11"/>
    </row>
    <row r="87" spans="2:24" x14ac:dyDescent="0.25">
      <c r="B87" s="80"/>
      <c r="C87" s="80"/>
      <c r="D87" s="80"/>
      <c r="E87" s="80"/>
      <c r="F87" s="80"/>
      <c r="G87" s="80"/>
      <c r="H87" s="80"/>
      <c r="I87" s="80"/>
      <c r="J87" s="80"/>
      <c r="K87" s="80"/>
      <c r="L87" s="77"/>
      <c r="M87" s="11"/>
      <c r="N87" s="11"/>
    </row>
    <row r="88" spans="2:24" ht="16.5" x14ac:dyDescent="0.25">
      <c r="B88" s="81"/>
      <c r="C88" s="51"/>
      <c r="D88" s="50"/>
      <c r="E88" s="50"/>
      <c r="F88" s="82"/>
      <c r="G88" s="27"/>
      <c r="H88" s="51"/>
      <c r="I88" s="51"/>
      <c r="J88" s="50"/>
      <c r="K88" s="50"/>
      <c r="L88" s="29"/>
      <c r="M88" s="30"/>
      <c r="N88" s="30"/>
    </row>
    <row r="89" spans="2:24" ht="16.5" x14ac:dyDescent="0.25">
      <c r="B89" s="81"/>
      <c r="C89" s="51"/>
      <c r="D89" s="50"/>
      <c r="E89" s="50"/>
      <c r="F89" s="82"/>
      <c r="G89" s="27"/>
      <c r="H89" s="51"/>
      <c r="I89" s="51"/>
      <c r="J89" s="50"/>
      <c r="K89" s="50"/>
      <c r="L89" s="29"/>
      <c r="M89" s="30"/>
      <c r="N89" s="30"/>
    </row>
    <row r="90" spans="2:24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2:24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2:24" ht="12" customHeight="1" x14ac:dyDescent="0.25">
      <c r="B92" s="81"/>
      <c r="C92" s="51"/>
      <c r="D92" s="50"/>
      <c r="E92" s="50"/>
      <c r="F92" s="82"/>
      <c r="G92" s="36"/>
      <c r="H92" s="51"/>
      <c r="I92" s="51"/>
      <c r="J92" s="51"/>
      <c r="K92" s="51"/>
      <c r="M92" s="53"/>
      <c r="N92" s="53"/>
      <c r="O92" s="53"/>
      <c r="P92" s="53"/>
      <c r="Q92" s="53"/>
      <c r="R92" s="53"/>
    </row>
    <row r="93" spans="2:24" ht="18" customHeight="1" x14ac:dyDescent="0.25">
      <c r="B93" s="185" t="s">
        <v>42</v>
      </c>
      <c r="C93" s="198" t="s">
        <v>1</v>
      </c>
      <c r="D93" s="200" t="s">
        <v>43</v>
      </c>
      <c r="E93" s="201"/>
    </row>
    <row r="94" spans="2:24" ht="18" customHeight="1" x14ac:dyDescent="0.25">
      <c r="B94" s="197"/>
      <c r="C94" s="199"/>
      <c r="D94" s="86" t="s">
        <v>2</v>
      </c>
      <c r="E94" s="87" t="s">
        <v>3</v>
      </c>
    </row>
    <row r="95" spans="2:24" ht="17.25" customHeight="1" x14ac:dyDescent="0.25">
      <c r="B95" s="28" t="s">
        <v>44</v>
      </c>
      <c r="C95" s="24">
        <f t="shared" ref="C95:C119" si="12">SUM(D95:E95)</f>
        <v>218</v>
      </c>
      <c r="D95" s="90">
        <v>199</v>
      </c>
      <c r="E95" s="25">
        <v>19</v>
      </c>
      <c r="G95" s="148" t="s">
        <v>61</v>
      </c>
      <c r="H95" s="149">
        <v>63</v>
      </c>
      <c r="O95" s="133" t="s">
        <v>67</v>
      </c>
      <c r="P95" s="133">
        <v>2</v>
      </c>
      <c r="Q95" s="104"/>
      <c r="W95" s="105"/>
      <c r="X95" s="105"/>
    </row>
    <row r="96" spans="2:24" ht="17.25" customHeight="1" x14ac:dyDescent="0.25">
      <c r="B96" s="28" t="s">
        <v>45</v>
      </c>
      <c r="C96" s="24">
        <f t="shared" si="12"/>
        <v>300</v>
      </c>
      <c r="D96" s="25">
        <v>291</v>
      </c>
      <c r="E96" s="25">
        <v>9</v>
      </c>
      <c r="G96" s="148" t="s">
        <v>67</v>
      </c>
      <c r="H96" s="149">
        <v>73</v>
      </c>
      <c r="O96" s="133" t="s">
        <v>52</v>
      </c>
      <c r="P96" s="133">
        <v>3</v>
      </c>
      <c r="Q96" s="104"/>
      <c r="W96" s="105"/>
      <c r="X96" s="105"/>
    </row>
    <row r="97" spans="2:24" ht="17.25" customHeight="1" x14ac:dyDescent="0.25">
      <c r="B97" s="28" t="s">
        <v>46</v>
      </c>
      <c r="C97" s="24">
        <f t="shared" si="12"/>
        <v>154</v>
      </c>
      <c r="D97" s="25">
        <v>147</v>
      </c>
      <c r="E97" s="25">
        <v>7</v>
      </c>
      <c r="G97" s="148" t="s">
        <v>62</v>
      </c>
      <c r="H97" s="149">
        <v>96</v>
      </c>
      <c r="O97" s="133" t="s">
        <v>61</v>
      </c>
      <c r="P97" s="133">
        <v>5</v>
      </c>
      <c r="Q97" s="104"/>
      <c r="W97" s="105"/>
      <c r="X97" s="105"/>
    </row>
    <row r="98" spans="2:24" ht="17.25" customHeight="1" x14ac:dyDescent="0.25">
      <c r="B98" s="28" t="s">
        <v>47</v>
      </c>
      <c r="C98" s="24">
        <f t="shared" si="12"/>
        <v>782</v>
      </c>
      <c r="D98" s="25">
        <v>744</v>
      </c>
      <c r="E98" s="25">
        <v>38</v>
      </c>
      <c r="G98" s="148" t="s">
        <v>60</v>
      </c>
      <c r="H98" s="149">
        <v>112</v>
      </c>
      <c r="O98" s="133" t="s">
        <v>66</v>
      </c>
      <c r="P98" s="133">
        <v>5</v>
      </c>
      <c r="Q98" s="104"/>
      <c r="W98" s="105"/>
      <c r="X98" s="105"/>
    </row>
    <row r="99" spans="2:24" ht="17.25" customHeight="1" x14ac:dyDescent="0.25">
      <c r="B99" s="28" t="s">
        <v>48</v>
      </c>
      <c r="C99" s="24">
        <f t="shared" si="12"/>
        <v>379</v>
      </c>
      <c r="D99" s="25">
        <v>347</v>
      </c>
      <c r="E99" s="25">
        <v>32</v>
      </c>
      <c r="G99" s="148" t="s">
        <v>52</v>
      </c>
      <c r="H99" s="149">
        <v>134</v>
      </c>
      <c r="O99" s="133" t="s">
        <v>60</v>
      </c>
      <c r="P99" s="133">
        <v>6</v>
      </c>
      <c r="Q99" s="104"/>
      <c r="W99" s="105"/>
      <c r="X99" s="105"/>
    </row>
    <row r="100" spans="2:24" ht="17.25" customHeight="1" x14ac:dyDescent="0.25">
      <c r="B100" s="28" t="s">
        <v>49</v>
      </c>
      <c r="C100" s="24">
        <f t="shared" si="12"/>
        <v>286</v>
      </c>
      <c r="D100" s="25">
        <v>271</v>
      </c>
      <c r="E100" s="25">
        <v>15</v>
      </c>
      <c r="G100" s="148" t="s">
        <v>46</v>
      </c>
      <c r="H100" s="149">
        <v>147</v>
      </c>
      <c r="O100" s="133" t="s">
        <v>62</v>
      </c>
      <c r="P100" s="133">
        <v>6</v>
      </c>
      <c r="Q100" s="104"/>
      <c r="W100" s="105"/>
      <c r="X100" s="105"/>
    </row>
    <row r="101" spans="2:24" ht="17.25" customHeight="1" x14ac:dyDescent="0.25">
      <c r="B101" s="28" t="s">
        <v>50</v>
      </c>
      <c r="C101" s="24">
        <f t="shared" si="12"/>
        <v>233</v>
      </c>
      <c r="D101" s="25">
        <v>221</v>
      </c>
      <c r="E101" s="25">
        <v>12</v>
      </c>
      <c r="G101" s="148" t="s">
        <v>66</v>
      </c>
      <c r="H101" s="149">
        <v>148</v>
      </c>
      <c r="O101" s="133" t="s">
        <v>64</v>
      </c>
      <c r="P101" s="133">
        <v>6</v>
      </c>
      <c r="Q101" s="104"/>
      <c r="W101" s="105"/>
      <c r="X101" s="105"/>
    </row>
    <row r="102" spans="2:24" ht="17.25" customHeight="1" x14ac:dyDescent="0.25">
      <c r="B102" s="28" t="s">
        <v>51</v>
      </c>
      <c r="C102" s="24">
        <f t="shared" si="12"/>
        <v>705</v>
      </c>
      <c r="D102" s="25">
        <v>680</v>
      </c>
      <c r="E102" s="25">
        <v>25</v>
      </c>
      <c r="G102" s="148" t="s">
        <v>44</v>
      </c>
      <c r="H102" s="149">
        <v>199</v>
      </c>
      <c r="O102" s="133" t="s">
        <v>46</v>
      </c>
      <c r="P102" s="133">
        <v>7</v>
      </c>
      <c r="Q102" s="104"/>
      <c r="W102" s="105"/>
      <c r="X102" s="105"/>
    </row>
    <row r="103" spans="2:24" ht="17.25" customHeight="1" x14ac:dyDescent="0.25">
      <c r="B103" s="28" t="s">
        <v>52</v>
      </c>
      <c r="C103" s="24">
        <f t="shared" si="12"/>
        <v>137</v>
      </c>
      <c r="D103" s="25">
        <v>134</v>
      </c>
      <c r="E103" s="25">
        <v>3</v>
      </c>
      <c r="G103" s="148" t="s">
        <v>50</v>
      </c>
      <c r="H103" s="149">
        <v>221</v>
      </c>
      <c r="O103" s="133" t="s">
        <v>45</v>
      </c>
      <c r="P103" s="133">
        <v>9</v>
      </c>
      <c r="Q103" s="104"/>
      <c r="W103" s="105"/>
      <c r="X103" s="105"/>
    </row>
    <row r="104" spans="2:24" ht="17.25" customHeight="1" x14ac:dyDescent="0.25">
      <c r="B104" s="28" t="s">
        <v>53</v>
      </c>
      <c r="C104" s="24">
        <f t="shared" si="12"/>
        <v>371</v>
      </c>
      <c r="D104" s="25">
        <v>348</v>
      </c>
      <c r="E104" s="25">
        <v>23</v>
      </c>
      <c r="G104" s="148" t="s">
        <v>57</v>
      </c>
      <c r="H104" s="149">
        <v>232</v>
      </c>
      <c r="O104" s="133" t="s">
        <v>50</v>
      </c>
      <c r="P104" s="133">
        <v>12</v>
      </c>
      <c r="Q104" s="104"/>
      <c r="W104" s="105"/>
      <c r="X104" s="105"/>
    </row>
    <row r="105" spans="2:24" ht="17.25" customHeight="1" x14ac:dyDescent="0.25">
      <c r="B105" s="28" t="s">
        <v>54</v>
      </c>
      <c r="C105" s="24">
        <f t="shared" si="12"/>
        <v>324</v>
      </c>
      <c r="D105" s="25">
        <v>307</v>
      </c>
      <c r="E105" s="25">
        <v>17</v>
      </c>
      <c r="G105" s="148" t="s">
        <v>59</v>
      </c>
      <c r="H105" s="149">
        <v>244</v>
      </c>
      <c r="O105" s="133" t="s">
        <v>49</v>
      </c>
      <c r="P105" s="133">
        <v>15</v>
      </c>
      <c r="Q105" s="104"/>
      <c r="W105" s="105"/>
      <c r="X105" s="105"/>
    </row>
    <row r="106" spans="2:24" ht="17.25" customHeight="1" x14ac:dyDescent="0.25">
      <c r="B106" s="28" t="s">
        <v>55</v>
      </c>
      <c r="C106" s="24">
        <f t="shared" si="12"/>
        <v>501</v>
      </c>
      <c r="D106" s="25">
        <v>466</v>
      </c>
      <c r="E106" s="25">
        <v>35</v>
      </c>
      <c r="G106" s="148" t="s">
        <v>63</v>
      </c>
      <c r="H106" s="149">
        <v>248</v>
      </c>
      <c r="O106" s="133" t="s">
        <v>57</v>
      </c>
      <c r="P106" s="133">
        <v>15</v>
      </c>
      <c r="Q106" s="104"/>
      <c r="W106" s="105"/>
      <c r="X106" s="105"/>
    </row>
    <row r="107" spans="2:24" ht="17.25" customHeight="1" x14ac:dyDescent="0.25">
      <c r="B107" s="28" t="s">
        <v>56</v>
      </c>
      <c r="C107" s="24">
        <f t="shared" si="12"/>
        <v>523</v>
      </c>
      <c r="D107" s="25">
        <v>499</v>
      </c>
      <c r="E107" s="25">
        <v>24</v>
      </c>
      <c r="G107" s="148" t="s">
        <v>68</v>
      </c>
      <c r="H107" s="149">
        <v>257</v>
      </c>
      <c r="O107" s="133" t="s">
        <v>59</v>
      </c>
      <c r="P107" s="133">
        <v>16</v>
      </c>
      <c r="Q107" s="104"/>
      <c r="W107" s="105"/>
      <c r="X107" s="105"/>
    </row>
    <row r="108" spans="2:24" ht="17.25" customHeight="1" x14ac:dyDescent="0.25">
      <c r="B108" s="28" t="s">
        <v>57</v>
      </c>
      <c r="C108" s="24">
        <f t="shared" si="12"/>
        <v>247</v>
      </c>
      <c r="D108" s="25">
        <v>232</v>
      </c>
      <c r="E108" s="25">
        <v>15</v>
      </c>
      <c r="G108" s="148" t="s">
        <v>49</v>
      </c>
      <c r="H108" s="149">
        <v>271</v>
      </c>
      <c r="O108" s="133" t="s">
        <v>54</v>
      </c>
      <c r="P108" s="133">
        <v>17</v>
      </c>
      <c r="Q108" s="104"/>
      <c r="W108" s="105"/>
      <c r="X108" s="105"/>
    </row>
    <row r="109" spans="2:24" ht="17.25" customHeight="1" x14ac:dyDescent="0.25">
      <c r="B109" s="28" t="s">
        <v>58</v>
      </c>
      <c r="C109" s="24">
        <f t="shared" si="12"/>
        <v>2706</v>
      </c>
      <c r="D109" s="25">
        <v>2524</v>
      </c>
      <c r="E109" s="25">
        <v>182</v>
      </c>
      <c r="G109" s="148" t="s">
        <v>45</v>
      </c>
      <c r="H109" s="149">
        <v>291</v>
      </c>
      <c r="O109" s="133" t="s">
        <v>44</v>
      </c>
      <c r="P109" s="133">
        <v>19</v>
      </c>
      <c r="Q109" s="104"/>
      <c r="W109" s="105"/>
      <c r="X109" s="105"/>
    </row>
    <row r="110" spans="2:24" ht="17.25" customHeight="1" x14ac:dyDescent="0.25">
      <c r="B110" s="28" t="s">
        <v>59</v>
      </c>
      <c r="C110" s="24">
        <f t="shared" si="12"/>
        <v>260</v>
      </c>
      <c r="D110" s="25">
        <v>244</v>
      </c>
      <c r="E110" s="25">
        <v>16</v>
      </c>
      <c r="G110" s="148" t="s">
        <v>64</v>
      </c>
      <c r="H110" s="149">
        <v>292</v>
      </c>
      <c r="O110" s="133" t="s">
        <v>68</v>
      </c>
      <c r="P110" s="133">
        <v>21</v>
      </c>
      <c r="Q110" s="104"/>
      <c r="W110" s="105"/>
      <c r="X110" s="105"/>
    </row>
    <row r="111" spans="2:24" ht="17.25" customHeight="1" x14ac:dyDescent="0.25">
      <c r="B111" s="28" t="s">
        <v>60</v>
      </c>
      <c r="C111" s="24">
        <f t="shared" si="12"/>
        <v>118</v>
      </c>
      <c r="D111" s="25">
        <v>112</v>
      </c>
      <c r="E111" s="25">
        <v>6</v>
      </c>
      <c r="G111" s="148" t="s">
        <v>54</v>
      </c>
      <c r="H111" s="149">
        <v>307</v>
      </c>
      <c r="O111" s="133" t="s">
        <v>53</v>
      </c>
      <c r="P111" s="133">
        <v>23</v>
      </c>
      <c r="Q111" s="104"/>
      <c r="W111" s="105"/>
      <c r="X111" s="105"/>
    </row>
    <row r="112" spans="2:24" ht="17.25" customHeight="1" x14ac:dyDescent="0.25">
      <c r="B112" s="28" t="s">
        <v>61</v>
      </c>
      <c r="C112" s="24">
        <f t="shared" si="12"/>
        <v>68</v>
      </c>
      <c r="D112" s="25">
        <v>63</v>
      </c>
      <c r="E112" s="25">
        <v>5</v>
      </c>
      <c r="G112" s="148" t="s">
        <v>48</v>
      </c>
      <c r="H112" s="149">
        <v>347</v>
      </c>
      <c r="O112" s="133" t="s">
        <v>56</v>
      </c>
      <c r="P112" s="133">
        <v>24</v>
      </c>
      <c r="Q112" s="104"/>
      <c r="W112" s="105"/>
      <c r="X112" s="105"/>
    </row>
    <row r="113" spans="2:24" ht="17.25" customHeight="1" x14ac:dyDescent="0.25">
      <c r="B113" s="28" t="s">
        <v>62</v>
      </c>
      <c r="C113" s="24">
        <f t="shared" si="12"/>
        <v>102</v>
      </c>
      <c r="D113" s="25">
        <v>96</v>
      </c>
      <c r="E113" s="25">
        <v>6</v>
      </c>
      <c r="G113" s="148" t="s">
        <v>53</v>
      </c>
      <c r="H113" s="149">
        <v>348</v>
      </c>
      <c r="O113" s="133" t="s">
        <v>63</v>
      </c>
      <c r="P113" s="133">
        <v>24</v>
      </c>
      <c r="Q113" s="104"/>
      <c r="W113" s="105"/>
      <c r="X113" s="105"/>
    </row>
    <row r="114" spans="2:24" ht="17.25" customHeight="1" x14ac:dyDescent="0.25">
      <c r="B114" s="28" t="s">
        <v>63</v>
      </c>
      <c r="C114" s="24">
        <f t="shared" si="12"/>
        <v>272</v>
      </c>
      <c r="D114" s="25">
        <v>248</v>
      </c>
      <c r="E114" s="25">
        <v>24</v>
      </c>
      <c r="G114" s="148" t="s">
        <v>65</v>
      </c>
      <c r="H114" s="149">
        <v>412</v>
      </c>
      <c r="O114" s="133" t="s">
        <v>51</v>
      </c>
      <c r="P114" s="133">
        <v>25</v>
      </c>
      <c r="Q114" s="104"/>
      <c r="W114" s="105"/>
      <c r="X114" s="105"/>
    </row>
    <row r="115" spans="2:24" ht="17.25" customHeight="1" x14ac:dyDescent="0.25">
      <c r="B115" s="28" t="s">
        <v>64</v>
      </c>
      <c r="C115" s="24">
        <f t="shared" si="12"/>
        <v>298</v>
      </c>
      <c r="D115" s="25">
        <v>292</v>
      </c>
      <c r="E115" s="25">
        <v>6</v>
      </c>
      <c r="G115" s="148" t="s">
        <v>55</v>
      </c>
      <c r="H115" s="149">
        <v>466</v>
      </c>
      <c r="O115" s="133" t="s">
        <v>65</v>
      </c>
      <c r="P115" s="133">
        <v>30</v>
      </c>
      <c r="Q115" s="104"/>
      <c r="W115" s="105"/>
      <c r="X115" s="105"/>
    </row>
    <row r="116" spans="2:24" ht="17.25" customHeight="1" x14ac:dyDescent="0.25">
      <c r="B116" s="28" t="s">
        <v>65</v>
      </c>
      <c r="C116" s="24">
        <f t="shared" si="12"/>
        <v>442</v>
      </c>
      <c r="D116" s="25">
        <v>412</v>
      </c>
      <c r="E116" s="25">
        <v>30</v>
      </c>
      <c r="G116" s="148" t="s">
        <v>56</v>
      </c>
      <c r="H116" s="149">
        <v>499</v>
      </c>
      <c r="O116" s="133" t="s">
        <v>48</v>
      </c>
      <c r="P116" s="133">
        <v>32</v>
      </c>
      <c r="Q116" s="104"/>
      <c r="W116" s="105"/>
      <c r="X116" s="105"/>
    </row>
    <row r="117" spans="2:24" ht="17.25" customHeight="1" x14ac:dyDescent="0.25">
      <c r="B117" s="28" t="s">
        <v>66</v>
      </c>
      <c r="C117" s="24">
        <f t="shared" si="12"/>
        <v>153</v>
      </c>
      <c r="D117" s="25">
        <v>148</v>
      </c>
      <c r="E117" s="25">
        <v>5</v>
      </c>
      <c r="G117" s="148" t="s">
        <v>51</v>
      </c>
      <c r="H117" s="149">
        <v>680</v>
      </c>
      <c r="O117" s="133" t="s">
        <v>55</v>
      </c>
      <c r="P117" s="133">
        <v>35</v>
      </c>
      <c r="Q117" s="104"/>
      <c r="W117" s="105"/>
      <c r="X117" s="105"/>
    </row>
    <row r="118" spans="2:24" ht="17.25" customHeight="1" x14ac:dyDescent="0.25">
      <c r="B118" s="28" t="s">
        <v>67</v>
      </c>
      <c r="C118" s="24">
        <f t="shared" si="12"/>
        <v>75</v>
      </c>
      <c r="D118" s="25">
        <v>73</v>
      </c>
      <c r="E118" s="25">
        <v>2</v>
      </c>
      <c r="G118" s="148" t="s">
        <v>47</v>
      </c>
      <c r="H118" s="149">
        <v>744</v>
      </c>
      <c r="O118" s="133" t="s">
        <v>47</v>
      </c>
      <c r="P118" s="133">
        <v>38</v>
      </c>
      <c r="Q118" s="104"/>
      <c r="W118" s="105"/>
      <c r="X118" s="105"/>
    </row>
    <row r="119" spans="2:24" ht="17.25" customHeight="1" thickBot="1" x14ac:dyDescent="0.3">
      <c r="B119" s="63" t="s">
        <v>68</v>
      </c>
      <c r="C119" s="64">
        <f t="shared" si="12"/>
        <v>278</v>
      </c>
      <c r="D119" s="65">
        <v>257</v>
      </c>
      <c r="E119" s="65">
        <v>21</v>
      </c>
      <c r="G119" s="148" t="s">
        <v>58</v>
      </c>
      <c r="H119" s="149">
        <v>2524</v>
      </c>
      <c r="O119" s="133" t="s">
        <v>58</v>
      </c>
      <c r="P119" s="133">
        <v>182</v>
      </c>
      <c r="Q119" s="104"/>
      <c r="W119" s="105"/>
      <c r="X119" s="105"/>
    </row>
    <row r="120" spans="2:24" ht="20.25" customHeight="1" x14ac:dyDescent="0.25">
      <c r="B120" s="66" t="s">
        <v>1</v>
      </c>
      <c r="C120" s="67">
        <f t="shared" ref="C120:E120" si="13">SUM(C95:C119)</f>
        <v>9932</v>
      </c>
      <c r="D120" s="68">
        <f t="shared" si="13"/>
        <v>9355</v>
      </c>
      <c r="E120" s="68">
        <f t="shared" si="13"/>
        <v>577</v>
      </c>
      <c r="O120" s="104"/>
      <c r="P120" s="104"/>
    </row>
    <row r="121" spans="2:24" ht="15.75" thickBot="1" x14ac:dyDescent="0.3">
      <c r="B121" s="91" t="s">
        <v>15</v>
      </c>
      <c r="C121" s="92">
        <f>SUM(D121:E121)</f>
        <v>1</v>
      </c>
      <c r="D121" s="92">
        <f t="shared" ref="D121:E121" si="14">D120/$C$120</f>
        <v>0.94190495368505844</v>
      </c>
      <c r="E121" s="92">
        <f t="shared" si="14"/>
        <v>5.8095046314941605E-2</v>
      </c>
    </row>
    <row r="122" spans="2:24" ht="16.5" x14ac:dyDescent="0.25">
      <c r="B122" s="81"/>
      <c r="C122" s="51"/>
      <c r="D122" s="50"/>
      <c r="E122" s="50"/>
      <c r="F122" s="82"/>
      <c r="G122" s="36"/>
      <c r="H122" s="51"/>
      <c r="I122" s="51"/>
      <c r="J122" s="51"/>
      <c r="K122" s="51"/>
      <c r="M122" s="53"/>
      <c r="N122" s="53"/>
      <c r="O122" s="53"/>
      <c r="P122" s="53"/>
      <c r="Q122" s="53"/>
      <c r="R122" s="53"/>
    </row>
    <row r="123" spans="2:24" ht="16.5" x14ac:dyDescent="0.25">
      <c r="B123" s="81"/>
      <c r="C123" s="51"/>
      <c r="D123" s="50"/>
      <c r="E123" s="50"/>
      <c r="F123" s="82"/>
      <c r="G123" s="36"/>
      <c r="H123" s="36"/>
      <c r="I123" s="36"/>
      <c r="J123" s="36"/>
      <c r="K123" s="51"/>
      <c r="L123" s="51"/>
      <c r="M123" s="51"/>
      <c r="N123" s="51"/>
      <c r="P123" s="53"/>
      <c r="Q123" s="53"/>
      <c r="R123" s="53"/>
      <c r="S123" s="53"/>
      <c r="T123" s="53"/>
    </row>
    <row r="124" spans="2:24" ht="16.5" x14ac:dyDescent="0.25">
      <c r="B124" s="81"/>
      <c r="C124" s="51"/>
      <c r="D124" s="50"/>
      <c r="E124" s="50"/>
      <c r="F124" s="82"/>
      <c r="G124" s="36"/>
      <c r="H124" s="36"/>
      <c r="I124" s="36"/>
      <c r="J124" s="36"/>
      <c r="K124" s="51"/>
      <c r="L124" s="51"/>
      <c r="M124" s="51"/>
      <c r="N124" s="51"/>
      <c r="P124" s="53"/>
      <c r="Q124" s="53"/>
      <c r="R124" s="53"/>
      <c r="S124" s="53"/>
      <c r="T124" s="53"/>
    </row>
    <row r="125" spans="2:24" ht="16.5" customHeight="1" x14ac:dyDescent="0.25">
      <c r="B125" s="81"/>
      <c r="C125" s="51"/>
      <c r="D125" s="50"/>
      <c r="E125" s="50"/>
      <c r="F125" s="82"/>
      <c r="G125" s="36"/>
      <c r="H125" s="36"/>
      <c r="I125" s="36"/>
      <c r="J125" s="36"/>
      <c r="K125" s="51"/>
      <c r="L125" s="51"/>
      <c r="M125" s="51"/>
      <c r="N125" s="51"/>
      <c r="P125" s="53"/>
      <c r="Q125" s="53"/>
      <c r="R125" s="53"/>
      <c r="S125" s="53"/>
      <c r="T125" s="53"/>
    </row>
    <row r="126" spans="2:24" ht="16.5" x14ac:dyDescent="0.25">
      <c r="B126" s="81"/>
      <c r="C126" s="51"/>
      <c r="D126" s="50"/>
      <c r="E126" s="50"/>
      <c r="F126" s="82"/>
      <c r="G126" s="36"/>
      <c r="H126" s="36"/>
      <c r="I126" s="36"/>
      <c r="J126" s="36"/>
      <c r="K126" s="51"/>
      <c r="L126" s="51"/>
      <c r="M126" s="51"/>
      <c r="N126" s="51"/>
      <c r="P126" s="53"/>
      <c r="Q126" s="53"/>
      <c r="R126" s="53"/>
      <c r="S126" s="53"/>
      <c r="T126" s="53"/>
    </row>
    <row r="127" spans="2:24" ht="25.5" customHeight="1" x14ac:dyDescent="0.25">
      <c r="B127" s="217" t="s">
        <v>103</v>
      </c>
      <c r="C127" s="217" t="s">
        <v>78</v>
      </c>
      <c r="D127" s="218" t="s">
        <v>120</v>
      </c>
      <c r="E127" s="219" t="s">
        <v>43</v>
      </c>
      <c r="F127" s="220"/>
      <c r="G127" s="36"/>
      <c r="H127" s="218" t="s">
        <v>129</v>
      </c>
      <c r="I127" s="218" t="s">
        <v>121</v>
      </c>
      <c r="J127" s="36"/>
      <c r="K127" s="51"/>
      <c r="L127" s="51"/>
      <c r="M127" s="184" t="s">
        <v>106</v>
      </c>
      <c r="N127" s="184"/>
      <c r="O127" s="185"/>
      <c r="P127" s="223" t="s">
        <v>1</v>
      </c>
      <c r="Q127" s="221" t="s">
        <v>107</v>
      </c>
      <c r="R127" s="221"/>
      <c r="S127" s="53"/>
      <c r="T127" s="53"/>
    </row>
    <row r="128" spans="2:24" ht="25.5" customHeight="1" x14ac:dyDescent="0.25">
      <c r="B128" s="217"/>
      <c r="C128" s="217"/>
      <c r="D128" s="218"/>
      <c r="E128" s="134" t="s">
        <v>2</v>
      </c>
      <c r="F128" s="135" t="s">
        <v>3</v>
      </c>
      <c r="G128" s="36"/>
      <c r="H128" s="218"/>
      <c r="I128" s="222"/>
      <c r="J128" s="36"/>
      <c r="K128" s="51"/>
      <c r="L128" s="51"/>
      <c r="M128" s="184"/>
      <c r="N128" s="184"/>
      <c r="O128" s="185"/>
      <c r="P128" s="224"/>
      <c r="Q128" s="155" t="s">
        <v>2</v>
      </c>
      <c r="R128" s="155" t="s">
        <v>3</v>
      </c>
      <c r="S128" s="53"/>
      <c r="T128" s="53"/>
    </row>
    <row r="129" spans="2:20" ht="16.5" x14ac:dyDescent="0.25">
      <c r="B129" s="179" t="s">
        <v>44</v>
      </c>
      <c r="C129" s="136" t="s">
        <v>79</v>
      </c>
      <c r="D129" s="137">
        <f>+E129+F129</f>
        <v>13</v>
      </c>
      <c r="E129" s="138">
        <v>7</v>
      </c>
      <c r="F129" s="138">
        <v>6</v>
      </c>
      <c r="G129" s="36"/>
      <c r="H129" s="152">
        <v>8</v>
      </c>
      <c r="I129" s="166">
        <f t="shared" ref="I129:I192" si="15">+D129/H129-1</f>
        <v>0.625</v>
      </c>
      <c r="J129" s="36"/>
      <c r="K129" s="51"/>
      <c r="L129" s="51"/>
      <c r="M129" s="156" t="s">
        <v>116</v>
      </c>
      <c r="N129" s="156"/>
      <c r="O129" s="156"/>
      <c r="P129" s="139">
        <f>SUM(Q129:R129)</f>
        <v>1211</v>
      </c>
      <c r="Q129" s="140">
        <v>1136</v>
      </c>
      <c r="R129" s="140">
        <v>75</v>
      </c>
      <c r="S129" s="53"/>
      <c r="T129" s="53"/>
    </row>
    <row r="130" spans="2:20" ht="16.5" x14ac:dyDescent="0.25">
      <c r="B130" s="180"/>
      <c r="C130" s="136" t="s">
        <v>80</v>
      </c>
      <c r="D130" s="137">
        <f t="shared" ref="D130:D197" si="16">+E130+F130</f>
        <v>33</v>
      </c>
      <c r="E130" s="138">
        <v>26</v>
      </c>
      <c r="F130" s="138">
        <v>7</v>
      </c>
      <c r="G130" s="36"/>
      <c r="H130" s="152">
        <v>27</v>
      </c>
      <c r="I130" s="166">
        <f t="shared" si="15"/>
        <v>0.22222222222222232</v>
      </c>
      <c r="J130" s="36"/>
      <c r="K130" s="51"/>
      <c r="L130" s="51"/>
      <c r="M130" s="156" t="s">
        <v>110</v>
      </c>
      <c r="N130" s="156"/>
      <c r="O130" s="156"/>
      <c r="P130" s="139">
        <f t="shared" ref="P130:P140" si="17">SUM(Q130:R130)</f>
        <v>582</v>
      </c>
      <c r="Q130" s="140">
        <v>506</v>
      </c>
      <c r="R130" s="140">
        <v>76</v>
      </c>
      <c r="S130" s="53"/>
      <c r="T130" s="53"/>
    </row>
    <row r="131" spans="2:20" ht="16.5" x14ac:dyDescent="0.25">
      <c r="B131" s="180"/>
      <c r="C131" s="136" t="s">
        <v>81</v>
      </c>
      <c r="D131" s="137">
        <f t="shared" si="16"/>
        <v>115</v>
      </c>
      <c r="E131" s="138">
        <v>112</v>
      </c>
      <c r="F131" s="138">
        <v>3</v>
      </c>
      <c r="G131" s="36"/>
      <c r="H131" s="152">
        <v>104</v>
      </c>
      <c r="I131" s="166">
        <f t="shared" si="15"/>
        <v>0.10576923076923084</v>
      </c>
      <c r="J131" s="36"/>
      <c r="K131" s="51"/>
      <c r="L131" s="51"/>
      <c r="M131" s="156" t="s">
        <v>108</v>
      </c>
      <c r="N131" s="156"/>
      <c r="O131" s="156"/>
      <c r="P131" s="139">
        <f t="shared" si="17"/>
        <v>563</v>
      </c>
      <c r="Q131" s="140">
        <v>547</v>
      </c>
      <c r="R131" s="140">
        <v>16</v>
      </c>
      <c r="S131" s="53"/>
      <c r="T131" s="53"/>
    </row>
    <row r="132" spans="2:20" ht="16.5" x14ac:dyDescent="0.25">
      <c r="B132" s="181"/>
      <c r="C132" s="141" t="s">
        <v>1</v>
      </c>
      <c r="D132" s="142">
        <f t="shared" si="16"/>
        <v>161</v>
      </c>
      <c r="E132" s="142">
        <v>145</v>
      </c>
      <c r="F132" s="142">
        <v>16</v>
      </c>
      <c r="G132" s="36"/>
      <c r="H132" s="153">
        <v>139</v>
      </c>
      <c r="I132" s="167">
        <f t="shared" si="15"/>
        <v>0.15827338129496393</v>
      </c>
      <c r="J132" s="36"/>
      <c r="K132" s="51"/>
      <c r="L132" s="51"/>
      <c r="M132" s="156" t="s">
        <v>109</v>
      </c>
      <c r="N132" s="156"/>
      <c r="O132" s="156"/>
      <c r="P132" s="139">
        <f t="shared" si="17"/>
        <v>540</v>
      </c>
      <c r="Q132" s="140">
        <v>496</v>
      </c>
      <c r="R132" s="140">
        <v>44</v>
      </c>
      <c r="S132" s="53"/>
      <c r="T132" s="53"/>
    </row>
    <row r="133" spans="2:20" ht="16.5" x14ac:dyDescent="0.25">
      <c r="B133" s="179" t="s">
        <v>45</v>
      </c>
      <c r="C133" s="136" t="s">
        <v>79</v>
      </c>
      <c r="D133" s="137">
        <f t="shared" si="16"/>
        <v>6</v>
      </c>
      <c r="E133" s="138">
        <v>5</v>
      </c>
      <c r="F133" s="138">
        <v>1</v>
      </c>
      <c r="G133" s="36"/>
      <c r="H133" s="152">
        <v>5</v>
      </c>
      <c r="I133" s="166">
        <f t="shared" si="15"/>
        <v>0.19999999999999996</v>
      </c>
      <c r="J133" s="36"/>
      <c r="K133" s="51"/>
      <c r="L133" s="51"/>
      <c r="M133" s="156" t="s">
        <v>112</v>
      </c>
      <c r="N133" s="156"/>
      <c r="O133" s="156"/>
      <c r="P133" s="139">
        <f t="shared" si="17"/>
        <v>387</v>
      </c>
      <c r="Q133" s="140">
        <v>320</v>
      </c>
      <c r="R133" s="140">
        <v>67</v>
      </c>
      <c r="S133" s="53"/>
      <c r="T133" s="53"/>
    </row>
    <row r="134" spans="2:20" ht="16.5" x14ac:dyDescent="0.25">
      <c r="B134" s="180"/>
      <c r="C134" s="136" t="s">
        <v>80</v>
      </c>
      <c r="D134" s="137">
        <f t="shared" si="16"/>
        <v>21</v>
      </c>
      <c r="E134" s="138">
        <v>18</v>
      </c>
      <c r="F134" s="138">
        <v>3</v>
      </c>
      <c r="G134" s="36"/>
      <c r="H134" s="152">
        <v>37</v>
      </c>
      <c r="I134" s="166">
        <f t="shared" si="15"/>
        <v>-0.43243243243243246</v>
      </c>
      <c r="J134" s="36"/>
      <c r="K134" s="51"/>
      <c r="L134" s="51"/>
      <c r="M134" s="156" t="s">
        <v>111</v>
      </c>
      <c r="N134" s="156"/>
      <c r="O134" s="156"/>
      <c r="P134" s="139">
        <f t="shared" si="17"/>
        <v>341</v>
      </c>
      <c r="Q134" s="140">
        <v>312</v>
      </c>
      <c r="R134" s="140">
        <v>29</v>
      </c>
      <c r="S134" s="53"/>
      <c r="T134" s="53"/>
    </row>
    <row r="135" spans="2:20" ht="16.5" x14ac:dyDescent="0.25">
      <c r="B135" s="180"/>
      <c r="C135" s="136" t="s">
        <v>81</v>
      </c>
      <c r="D135" s="137">
        <f t="shared" si="16"/>
        <v>145</v>
      </c>
      <c r="E135" s="138">
        <v>143</v>
      </c>
      <c r="F135" s="138">
        <v>2</v>
      </c>
      <c r="G135" s="36"/>
      <c r="H135" s="152">
        <v>192</v>
      </c>
      <c r="I135" s="166">
        <f t="shared" si="15"/>
        <v>-0.24479166666666663</v>
      </c>
      <c r="J135" s="36"/>
      <c r="K135" s="51"/>
      <c r="L135" s="51"/>
      <c r="M135" s="156" t="s">
        <v>113</v>
      </c>
      <c r="N135" s="156"/>
      <c r="O135" s="156"/>
      <c r="P135" s="139">
        <f t="shared" si="17"/>
        <v>223</v>
      </c>
      <c r="Q135" s="140">
        <v>223</v>
      </c>
      <c r="R135" s="140">
        <v>0</v>
      </c>
      <c r="S135" s="53"/>
      <c r="T135" s="53"/>
    </row>
    <row r="136" spans="2:20" ht="16.5" x14ac:dyDescent="0.25">
      <c r="B136" s="181"/>
      <c r="C136" s="141" t="s">
        <v>1</v>
      </c>
      <c r="D136" s="142">
        <f t="shared" si="16"/>
        <v>172</v>
      </c>
      <c r="E136" s="142">
        <v>166</v>
      </c>
      <c r="F136" s="142">
        <v>6</v>
      </c>
      <c r="G136" s="36"/>
      <c r="H136" s="153">
        <v>234</v>
      </c>
      <c r="I136" s="167">
        <f t="shared" si="15"/>
        <v>-0.2649572649572649</v>
      </c>
      <c r="J136" s="36"/>
      <c r="K136" s="51"/>
      <c r="L136" s="51"/>
      <c r="M136" s="156" t="s">
        <v>118</v>
      </c>
      <c r="N136" s="156"/>
      <c r="O136" s="156"/>
      <c r="P136" s="139">
        <f t="shared" si="17"/>
        <v>165</v>
      </c>
      <c r="Q136" s="140">
        <v>165</v>
      </c>
      <c r="R136" s="140">
        <v>0</v>
      </c>
      <c r="S136" s="53"/>
      <c r="T136" s="53"/>
    </row>
    <row r="137" spans="2:20" ht="16.5" x14ac:dyDescent="0.25">
      <c r="B137" s="179" t="s">
        <v>82</v>
      </c>
      <c r="C137" s="136" t="s">
        <v>79</v>
      </c>
      <c r="D137" s="137">
        <f t="shared" si="16"/>
        <v>1</v>
      </c>
      <c r="E137" s="138">
        <v>1</v>
      </c>
      <c r="F137" s="138">
        <v>0</v>
      </c>
      <c r="G137" s="36"/>
      <c r="H137" s="152">
        <v>2</v>
      </c>
      <c r="I137" s="166">
        <f t="shared" si="15"/>
        <v>-0.5</v>
      </c>
      <c r="J137" s="36"/>
      <c r="K137" s="51"/>
      <c r="L137" s="51"/>
      <c r="M137" s="156" t="s">
        <v>117</v>
      </c>
      <c r="N137" s="156"/>
      <c r="O137" s="156"/>
      <c r="P137" s="139">
        <f t="shared" si="17"/>
        <v>135</v>
      </c>
      <c r="Q137" s="140">
        <v>122</v>
      </c>
      <c r="R137" s="140">
        <v>13</v>
      </c>
      <c r="S137" s="53"/>
      <c r="T137" s="53"/>
    </row>
    <row r="138" spans="2:20" ht="16.5" x14ac:dyDescent="0.25">
      <c r="B138" s="180"/>
      <c r="C138" s="136" t="s">
        <v>80</v>
      </c>
      <c r="D138" s="137">
        <f t="shared" si="16"/>
        <v>17</v>
      </c>
      <c r="E138" s="138">
        <v>13</v>
      </c>
      <c r="F138" s="138">
        <v>4</v>
      </c>
      <c r="G138" s="36"/>
      <c r="H138" s="152">
        <v>11</v>
      </c>
      <c r="I138" s="166">
        <f t="shared" si="15"/>
        <v>0.54545454545454541</v>
      </c>
      <c r="J138" s="36"/>
      <c r="K138" s="51"/>
      <c r="L138" s="51"/>
      <c r="M138" s="156" t="s">
        <v>119</v>
      </c>
      <c r="N138" s="156"/>
      <c r="O138" s="156"/>
      <c r="P138" s="139">
        <f t="shared" si="17"/>
        <v>107</v>
      </c>
      <c r="Q138" s="140">
        <v>99</v>
      </c>
      <c r="R138" s="140">
        <v>8</v>
      </c>
      <c r="S138" s="53"/>
      <c r="T138" s="53"/>
    </row>
    <row r="139" spans="2:20" ht="16.5" x14ac:dyDescent="0.25">
      <c r="B139" s="180"/>
      <c r="C139" s="136" t="s">
        <v>81</v>
      </c>
      <c r="D139" s="137">
        <f t="shared" si="16"/>
        <v>68</v>
      </c>
      <c r="E139" s="138">
        <v>65</v>
      </c>
      <c r="F139" s="138">
        <v>3</v>
      </c>
      <c r="G139" s="36"/>
      <c r="H139" s="152">
        <v>92</v>
      </c>
      <c r="I139" s="166">
        <f t="shared" si="15"/>
        <v>-0.26086956521739135</v>
      </c>
      <c r="J139" s="36"/>
      <c r="K139" s="51"/>
      <c r="L139" s="51"/>
      <c r="M139" s="156" t="s">
        <v>123</v>
      </c>
      <c r="N139" s="156"/>
      <c r="O139" s="156"/>
      <c r="P139" s="139">
        <f t="shared" si="17"/>
        <v>98</v>
      </c>
      <c r="Q139" s="140">
        <v>86</v>
      </c>
      <c r="R139" s="140">
        <v>12</v>
      </c>
      <c r="S139" s="53"/>
      <c r="T139" s="53"/>
    </row>
    <row r="140" spans="2:20" ht="16.5" x14ac:dyDescent="0.25">
      <c r="B140" s="181"/>
      <c r="C140" s="141" t="s">
        <v>1</v>
      </c>
      <c r="D140" s="142">
        <f t="shared" si="16"/>
        <v>86</v>
      </c>
      <c r="E140" s="142">
        <v>79</v>
      </c>
      <c r="F140" s="142">
        <v>7</v>
      </c>
      <c r="G140" s="36"/>
      <c r="H140" s="153">
        <v>105</v>
      </c>
      <c r="I140" s="167">
        <f t="shared" si="15"/>
        <v>-0.18095238095238098</v>
      </c>
      <c r="J140" s="36"/>
      <c r="K140" s="51"/>
      <c r="L140" s="51"/>
      <c r="M140" s="156" t="s">
        <v>114</v>
      </c>
      <c r="N140" s="156"/>
      <c r="O140" s="156"/>
      <c r="P140" s="139">
        <f t="shared" si="17"/>
        <v>90</v>
      </c>
      <c r="Q140" s="140">
        <v>87</v>
      </c>
      <c r="R140" s="140">
        <v>3</v>
      </c>
      <c r="S140" s="53"/>
      <c r="T140" s="53"/>
    </row>
    <row r="141" spans="2:20" ht="17.25" thickBot="1" x14ac:dyDescent="0.3">
      <c r="B141" s="179" t="s">
        <v>47</v>
      </c>
      <c r="C141" s="136" t="s">
        <v>79</v>
      </c>
      <c r="D141" s="137">
        <f t="shared" si="16"/>
        <v>19</v>
      </c>
      <c r="E141" s="138">
        <v>9</v>
      </c>
      <c r="F141" s="138">
        <v>10</v>
      </c>
      <c r="G141" s="36"/>
      <c r="H141" s="152">
        <v>11</v>
      </c>
      <c r="I141" s="166">
        <f t="shared" si="15"/>
        <v>0.72727272727272729</v>
      </c>
      <c r="J141" s="36"/>
      <c r="K141" s="51"/>
      <c r="L141" s="51"/>
      <c r="M141" s="156" t="s">
        <v>115</v>
      </c>
      <c r="N141" s="156"/>
      <c r="O141" s="156"/>
      <c r="P141" s="139">
        <f>SUM(Q141:R141)</f>
        <v>1820</v>
      </c>
      <c r="Q141" s="140">
        <v>1703</v>
      </c>
      <c r="R141" s="140">
        <v>117</v>
      </c>
      <c r="S141" s="53"/>
      <c r="T141" s="53"/>
    </row>
    <row r="142" spans="2:20" ht="16.5" x14ac:dyDescent="0.25">
      <c r="B142" s="180"/>
      <c r="C142" s="136" t="s">
        <v>80</v>
      </c>
      <c r="D142" s="137">
        <f t="shared" si="16"/>
        <v>54</v>
      </c>
      <c r="E142" s="138">
        <v>50</v>
      </c>
      <c r="F142" s="138">
        <v>4</v>
      </c>
      <c r="G142" s="36"/>
      <c r="H142" s="152">
        <v>38</v>
      </c>
      <c r="I142" s="166">
        <f t="shared" si="15"/>
        <v>0.42105263157894735</v>
      </c>
      <c r="J142" s="36"/>
      <c r="K142" s="51"/>
      <c r="L142" s="51"/>
      <c r="M142" s="182" t="s">
        <v>1</v>
      </c>
      <c r="N142" s="182"/>
      <c r="O142" s="182"/>
      <c r="P142" s="34">
        <f>SUM(P129:P141)</f>
        <v>6262</v>
      </c>
      <c r="Q142" s="34">
        <f>SUM(Q129:Q141)</f>
        <v>5802</v>
      </c>
      <c r="R142" s="34">
        <f>SUM(R129:R141)</f>
        <v>460</v>
      </c>
      <c r="S142" s="53"/>
      <c r="T142" s="53"/>
    </row>
    <row r="143" spans="2:20" ht="17.25" thickBot="1" x14ac:dyDescent="0.3">
      <c r="B143" s="180"/>
      <c r="C143" s="136" t="s">
        <v>81</v>
      </c>
      <c r="D143" s="137">
        <f t="shared" si="16"/>
        <v>342</v>
      </c>
      <c r="E143" s="138">
        <v>327</v>
      </c>
      <c r="F143" s="138">
        <v>15</v>
      </c>
      <c r="G143" s="36"/>
      <c r="H143" s="152">
        <v>351</v>
      </c>
      <c r="I143" s="166">
        <f t="shared" si="15"/>
        <v>-2.5641025641025661E-2</v>
      </c>
      <c r="J143" s="36"/>
      <c r="K143" s="51"/>
      <c r="L143" s="51"/>
      <c r="M143" s="183" t="s">
        <v>15</v>
      </c>
      <c r="N143" s="183"/>
      <c r="O143" s="183"/>
      <c r="P143" s="39">
        <f>P142/P142</f>
        <v>1</v>
      </c>
      <c r="Q143" s="39">
        <f>Q142/P142</f>
        <v>0.92654104120089431</v>
      </c>
      <c r="R143" s="39">
        <f>R142/P142</f>
        <v>7.3458958799105717E-2</v>
      </c>
      <c r="S143" s="53"/>
      <c r="T143" s="53"/>
    </row>
    <row r="144" spans="2:20" ht="16.5" customHeight="1" x14ac:dyDescent="0.25">
      <c r="B144" s="181"/>
      <c r="C144" s="141" t="s">
        <v>1</v>
      </c>
      <c r="D144" s="142">
        <f t="shared" si="16"/>
        <v>415</v>
      </c>
      <c r="E144" s="142">
        <v>386</v>
      </c>
      <c r="F144" s="142">
        <v>29</v>
      </c>
      <c r="G144" s="36"/>
      <c r="H144" s="153">
        <v>400</v>
      </c>
      <c r="I144" s="167">
        <f t="shared" si="15"/>
        <v>3.7500000000000089E-2</v>
      </c>
      <c r="J144" s="36"/>
      <c r="K144" s="51"/>
      <c r="L144" s="51"/>
      <c r="M144" s="186" t="s">
        <v>127</v>
      </c>
      <c r="N144" s="186"/>
      <c r="O144" s="186"/>
      <c r="P144" s="186"/>
      <c r="Q144" s="186"/>
      <c r="R144" s="186"/>
      <c r="S144" s="53"/>
      <c r="T144" s="53"/>
    </row>
    <row r="145" spans="2:20" ht="16.5" x14ac:dyDescent="0.25">
      <c r="B145" s="179" t="s">
        <v>48</v>
      </c>
      <c r="C145" s="136" t="s">
        <v>79</v>
      </c>
      <c r="D145" s="137">
        <f t="shared" si="16"/>
        <v>11</v>
      </c>
      <c r="E145" s="138">
        <v>6</v>
      </c>
      <c r="F145" s="138">
        <v>5</v>
      </c>
      <c r="G145" s="36"/>
      <c r="H145" s="152">
        <v>4</v>
      </c>
      <c r="I145" s="166">
        <f t="shared" si="15"/>
        <v>1.75</v>
      </c>
      <c r="J145" s="36"/>
      <c r="K145" s="51"/>
      <c r="L145" s="51"/>
      <c r="M145" s="187"/>
      <c r="N145" s="187"/>
      <c r="O145" s="187"/>
      <c r="P145" s="187"/>
      <c r="Q145" s="187"/>
      <c r="R145" s="187"/>
      <c r="S145" s="53"/>
      <c r="T145" s="53"/>
    </row>
    <row r="146" spans="2:20" ht="16.5" x14ac:dyDescent="0.25">
      <c r="B146" s="180"/>
      <c r="C146" s="136" t="s">
        <v>80</v>
      </c>
      <c r="D146" s="137">
        <f t="shared" si="16"/>
        <v>36</v>
      </c>
      <c r="E146" s="138">
        <v>25</v>
      </c>
      <c r="F146" s="138">
        <v>11</v>
      </c>
      <c r="G146" s="36"/>
      <c r="H146" s="152">
        <v>31</v>
      </c>
      <c r="I146" s="166">
        <f t="shared" si="15"/>
        <v>0.16129032258064524</v>
      </c>
      <c r="J146" s="36"/>
      <c r="K146" s="51"/>
      <c r="L146" s="51"/>
      <c r="M146" s="187"/>
      <c r="N146" s="187"/>
      <c r="O146" s="187"/>
      <c r="P146" s="187"/>
      <c r="Q146" s="187"/>
      <c r="R146" s="187"/>
      <c r="S146" s="53"/>
      <c r="T146" s="53"/>
    </row>
    <row r="147" spans="2:20" ht="16.5" x14ac:dyDescent="0.25">
      <c r="B147" s="180"/>
      <c r="C147" s="136" t="s">
        <v>81</v>
      </c>
      <c r="D147" s="137">
        <f t="shared" si="16"/>
        <v>200</v>
      </c>
      <c r="E147" s="138">
        <v>191</v>
      </c>
      <c r="F147" s="138">
        <v>9</v>
      </c>
      <c r="G147" s="36"/>
      <c r="H147" s="152">
        <v>167</v>
      </c>
      <c r="I147" s="166">
        <f t="shared" si="15"/>
        <v>0.19760479041916157</v>
      </c>
      <c r="J147" s="36"/>
      <c r="K147" s="51"/>
      <c r="L147" s="51"/>
      <c r="S147" s="53"/>
      <c r="T147" s="53"/>
    </row>
    <row r="148" spans="2:20" ht="16.5" x14ac:dyDescent="0.25">
      <c r="B148" s="181"/>
      <c r="C148" s="141" t="s">
        <v>1</v>
      </c>
      <c r="D148" s="142">
        <f t="shared" si="16"/>
        <v>247</v>
      </c>
      <c r="E148" s="142">
        <v>222</v>
      </c>
      <c r="F148" s="142">
        <v>25</v>
      </c>
      <c r="G148" s="36"/>
      <c r="H148" s="153">
        <v>202</v>
      </c>
      <c r="I148" s="167">
        <f t="shared" si="15"/>
        <v>0.22277227722772275</v>
      </c>
      <c r="J148" s="36"/>
      <c r="K148" s="51"/>
      <c r="L148" s="51"/>
      <c r="S148" s="53"/>
      <c r="T148" s="53"/>
    </row>
    <row r="149" spans="2:20" ht="16.5" x14ac:dyDescent="0.25">
      <c r="B149" s="179" t="s">
        <v>49</v>
      </c>
      <c r="C149" s="136" t="s">
        <v>79</v>
      </c>
      <c r="D149" s="137">
        <f t="shared" si="16"/>
        <v>4</v>
      </c>
      <c r="E149" s="138">
        <v>4</v>
      </c>
      <c r="F149" s="138">
        <v>0</v>
      </c>
      <c r="G149" s="36"/>
      <c r="H149" s="152">
        <v>0</v>
      </c>
      <c r="I149" s="166" t="s">
        <v>104</v>
      </c>
      <c r="J149" s="36"/>
      <c r="K149" s="51"/>
      <c r="L149" s="51"/>
      <c r="S149" s="53"/>
      <c r="T149" s="53"/>
    </row>
    <row r="150" spans="2:20" ht="16.5" x14ac:dyDescent="0.25">
      <c r="B150" s="180"/>
      <c r="C150" s="136" t="s">
        <v>80</v>
      </c>
      <c r="D150" s="137">
        <f t="shared" si="16"/>
        <v>26</v>
      </c>
      <c r="E150" s="138">
        <v>17</v>
      </c>
      <c r="F150" s="138">
        <v>9</v>
      </c>
      <c r="G150" s="36"/>
      <c r="H150" s="152">
        <v>19</v>
      </c>
      <c r="I150" s="166">
        <f t="shared" si="15"/>
        <v>0.36842105263157898</v>
      </c>
      <c r="J150" s="36"/>
      <c r="K150" s="51"/>
      <c r="L150" s="51"/>
      <c r="S150" s="53"/>
      <c r="T150" s="53"/>
    </row>
    <row r="151" spans="2:20" ht="16.5" x14ac:dyDescent="0.25">
      <c r="B151" s="180"/>
      <c r="C151" s="136" t="s">
        <v>81</v>
      </c>
      <c r="D151" s="137">
        <f t="shared" si="16"/>
        <v>186</v>
      </c>
      <c r="E151" s="138">
        <v>181</v>
      </c>
      <c r="F151" s="138">
        <v>5</v>
      </c>
      <c r="G151" s="36"/>
      <c r="H151" s="152">
        <v>158</v>
      </c>
      <c r="I151" s="166">
        <f t="shared" si="15"/>
        <v>0.17721518987341778</v>
      </c>
      <c r="J151" s="36"/>
      <c r="K151" s="51"/>
      <c r="L151" s="51"/>
      <c r="M151" s="184" t="s">
        <v>86</v>
      </c>
      <c r="N151" s="184"/>
      <c r="O151" s="184"/>
      <c r="P151" s="185"/>
      <c r="Q151" s="17" t="s">
        <v>1</v>
      </c>
      <c r="R151" s="18" t="s">
        <v>2</v>
      </c>
      <c r="S151" s="19" t="s">
        <v>3</v>
      </c>
      <c r="T151" s="53"/>
    </row>
    <row r="152" spans="2:20" ht="16.5" x14ac:dyDescent="0.25">
      <c r="B152" s="181"/>
      <c r="C152" s="141" t="s">
        <v>1</v>
      </c>
      <c r="D152" s="142">
        <f t="shared" si="16"/>
        <v>216</v>
      </c>
      <c r="E152" s="142">
        <v>202</v>
      </c>
      <c r="F152" s="142">
        <v>14</v>
      </c>
      <c r="G152" s="36"/>
      <c r="H152" s="153">
        <v>177</v>
      </c>
      <c r="I152" s="167">
        <f t="shared" si="15"/>
        <v>0.22033898305084754</v>
      </c>
      <c r="J152" s="36"/>
      <c r="K152" s="51"/>
      <c r="L152" s="51"/>
      <c r="M152" s="143" t="s">
        <v>87</v>
      </c>
      <c r="N152" s="143"/>
      <c r="O152" s="143"/>
      <c r="P152" s="143"/>
      <c r="Q152" s="24">
        <f>SUM(R152:S152)</f>
        <v>1439</v>
      </c>
      <c r="R152" s="25">
        <v>1348</v>
      </c>
      <c r="S152" s="25">
        <v>91</v>
      </c>
      <c r="T152" s="53"/>
    </row>
    <row r="153" spans="2:20" ht="16.5" x14ac:dyDescent="0.25">
      <c r="B153" s="179" t="s">
        <v>50</v>
      </c>
      <c r="C153" s="136" t="s">
        <v>79</v>
      </c>
      <c r="D153" s="137">
        <f t="shared" si="16"/>
        <v>4</v>
      </c>
      <c r="E153" s="138">
        <v>2</v>
      </c>
      <c r="F153" s="138">
        <v>2</v>
      </c>
      <c r="G153" s="36"/>
      <c r="H153" s="152">
        <v>2</v>
      </c>
      <c r="I153" s="166">
        <f t="shared" si="15"/>
        <v>1</v>
      </c>
      <c r="J153" s="36"/>
      <c r="K153" s="51"/>
      <c r="L153" s="51"/>
      <c r="M153" s="144" t="s">
        <v>88</v>
      </c>
      <c r="N153" s="144"/>
      <c r="O153" s="144"/>
      <c r="P153" s="144"/>
      <c r="Q153" s="24">
        <f t="shared" ref="Q153:Q163" si="18">SUM(R153:S153)</f>
        <v>2016</v>
      </c>
      <c r="R153" s="25">
        <v>1854</v>
      </c>
      <c r="S153" s="25">
        <v>162</v>
      </c>
    </row>
    <row r="154" spans="2:20" ht="16.5" x14ac:dyDescent="0.25">
      <c r="B154" s="180"/>
      <c r="C154" s="136" t="s">
        <v>80</v>
      </c>
      <c r="D154" s="137">
        <f t="shared" si="16"/>
        <v>18</v>
      </c>
      <c r="E154" s="138">
        <v>14</v>
      </c>
      <c r="F154" s="138">
        <v>4</v>
      </c>
      <c r="G154" s="36"/>
      <c r="H154" s="152">
        <v>23</v>
      </c>
      <c r="I154" s="166">
        <f t="shared" si="15"/>
        <v>-0.21739130434782605</v>
      </c>
      <c r="J154" s="36"/>
      <c r="K154" s="51"/>
      <c r="L154" s="51"/>
      <c r="M154" s="144" t="s">
        <v>89</v>
      </c>
      <c r="N154" s="144"/>
      <c r="O154" s="144"/>
      <c r="P154" s="144"/>
      <c r="Q154" s="24">
        <f t="shared" si="18"/>
        <v>369</v>
      </c>
      <c r="R154" s="25">
        <v>349</v>
      </c>
      <c r="S154" s="25">
        <v>20</v>
      </c>
    </row>
    <row r="155" spans="2:20" ht="16.5" x14ac:dyDescent="0.25">
      <c r="B155" s="180"/>
      <c r="C155" s="136" t="s">
        <v>81</v>
      </c>
      <c r="D155" s="137">
        <f t="shared" si="16"/>
        <v>124</v>
      </c>
      <c r="E155" s="138">
        <v>122</v>
      </c>
      <c r="F155" s="138">
        <v>2</v>
      </c>
      <c r="G155" s="36"/>
      <c r="H155" s="152">
        <v>89</v>
      </c>
      <c r="I155" s="166">
        <f t="shared" si="15"/>
        <v>0.39325842696629221</v>
      </c>
      <c r="J155" s="36"/>
      <c r="K155" s="51"/>
      <c r="L155" s="51"/>
      <c r="M155" s="144" t="s">
        <v>90</v>
      </c>
      <c r="N155" s="144"/>
      <c r="O155" s="144"/>
      <c r="P155" s="144"/>
      <c r="Q155" s="24">
        <f t="shared" si="18"/>
        <v>542</v>
      </c>
      <c r="R155" s="25">
        <v>483</v>
      </c>
      <c r="S155" s="25">
        <v>59</v>
      </c>
    </row>
    <row r="156" spans="2:20" ht="16.5" x14ac:dyDescent="0.25">
      <c r="B156" s="181"/>
      <c r="C156" s="141" t="s">
        <v>1</v>
      </c>
      <c r="D156" s="142">
        <f t="shared" si="16"/>
        <v>146</v>
      </c>
      <c r="E156" s="142">
        <v>138</v>
      </c>
      <c r="F156" s="142">
        <v>8</v>
      </c>
      <c r="G156" s="36"/>
      <c r="H156" s="153">
        <v>114</v>
      </c>
      <c r="I156" s="167">
        <f t="shared" si="15"/>
        <v>0.2807017543859649</v>
      </c>
      <c r="J156" s="36"/>
      <c r="K156" s="51"/>
      <c r="L156" s="51"/>
      <c r="M156" s="144" t="s">
        <v>91</v>
      </c>
      <c r="N156" s="144"/>
      <c r="O156" s="144"/>
      <c r="P156" s="144"/>
      <c r="Q156" s="24">
        <f t="shared" si="18"/>
        <v>19</v>
      </c>
      <c r="R156" s="25">
        <v>18</v>
      </c>
      <c r="S156" s="25">
        <v>1</v>
      </c>
    </row>
    <row r="157" spans="2:20" ht="16.5" x14ac:dyDescent="0.25">
      <c r="B157" s="179" t="s">
        <v>51</v>
      </c>
      <c r="C157" s="136" t="s">
        <v>79</v>
      </c>
      <c r="D157" s="137">
        <f t="shared" si="16"/>
        <v>13</v>
      </c>
      <c r="E157" s="138">
        <v>8</v>
      </c>
      <c r="F157" s="138">
        <v>5</v>
      </c>
      <c r="G157" s="36"/>
      <c r="H157" s="152">
        <v>11</v>
      </c>
      <c r="I157" s="166">
        <f t="shared" si="15"/>
        <v>0.18181818181818188</v>
      </c>
      <c r="J157" s="36"/>
      <c r="K157" s="51"/>
      <c r="L157" s="51"/>
      <c r="M157" s="144" t="s">
        <v>92</v>
      </c>
      <c r="N157" s="144"/>
      <c r="O157" s="144"/>
      <c r="P157" s="144"/>
      <c r="Q157" s="24">
        <f t="shared" si="18"/>
        <v>361</v>
      </c>
      <c r="R157" s="25">
        <v>333</v>
      </c>
      <c r="S157" s="25">
        <v>28</v>
      </c>
    </row>
    <row r="158" spans="2:20" ht="16.5" x14ac:dyDescent="0.25">
      <c r="B158" s="180"/>
      <c r="C158" s="136" t="s">
        <v>80</v>
      </c>
      <c r="D158" s="137">
        <f t="shared" si="16"/>
        <v>36</v>
      </c>
      <c r="E158" s="138">
        <v>28</v>
      </c>
      <c r="F158" s="138">
        <v>8</v>
      </c>
      <c r="G158" s="36"/>
      <c r="H158" s="152">
        <v>58</v>
      </c>
      <c r="I158" s="166">
        <f t="shared" si="15"/>
        <v>-0.37931034482758619</v>
      </c>
      <c r="J158" s="36"/>
      <c r="K158" s="51"/>
      <c r="L158" s="51"/>
      <c r="M158" s="144" t="s">
        <v>93</v>
      </c>
      <c r="N158" s="144"/>
      <c r="O158" s="144"/>
      <c r="P158" s="144"/>
      <c r="Q158" s="24">
        <f t="shared" si="18"/>
        <v>84</v>
      </c>
      <c r="R158" s="25">
        <v>60</v>
      </c>
      <c r="S158" s="25">
        <v>24</v>
      </c>
    </row>
    <row r="159" spans="2:20" ht="16.5" x14ac:dyDescent="0.25">
      <c r="B159" s="180"/>
      <c r="C159" s="136" t="s">
        <v>81</v>
      </c>
      <c r="D159" s="137">
        <f t="shared" si="16"/>
        <v>329</v>
      </c>
      <c r="E159" s="138">
        <v>320</v>
      </c>
      <c r="F159" s="138">
        <v>9</v>
      </c>
      <c r="G159" s="36"/>
      <c r="H159" s="152">
        <v>310</v>
      </c>
      <c r="I159" s="166">
        <f t="shared" si="15"/>
        <v>6.1290322580645151E-2</v>
      </c>
      <c r="J159" s="36"/>
      <c r="K159" s="51"/>
      <c r="L159" s="51"/>
      <c r="M159" s="144" t="s">
        <v>94</v>
      </c>
      <c r="N159" s="144"/>
      <c r="O159" s="144"/>
      <c r="P159" s="144"/>
      <c r="Q159" s="24">
        <f t="shared" si="18"/>
        <v>458</v>
      </c>
      <c r="R159" s="25">
        <v>443</v>
      </c>
      <c r="S159" s="25">
        <v>15</v>
      </c>
    </row>
    <row r="160" spans="2:20" ht="16.5" x14ac:dyDescent="0.25">
      <c r="B160" s="181"/>
      <c r="C160" s="141" t="s">
        <v>1</v>
      </c>
      <c r="D160" s="142">
        <f t="shared" si="16"/>
        <v>378</v>
      </c>
      <c r="E160" s="142">
        <v>356</v>
      </c>
      <c r="F160" s="142">
        <v>22</v>
      </c>
      <c r="G160" s="36"/>
      <c r="H160" s="153">
        <v>379</v>
      </c>
      <c r="I160" s="167">
        <f t="shared" si="15"/>
        <v>-2.6385224274406704E-3</v>
      </c>
      <c r="J160" s="36"/>
      <c r="K160" s="51"/>
      <c r="L160" s="51"/>
      <c r="M160" s="144" t="s">
        <v>95</v>
      </c>
      <c r="N160" s="144"/>
      <c r="O160" s="144"/>
      <c r="P160" s="144"/>
      <c r="Q160" s="24">
        <f t="shared" si="18"/>
        <v>82</v>
      </c>
      <c r="R160" s="25">
        <v>81</v>
      </c>
      <c r="S160" s="25">
        <v>1</v>
      </c>
    </row>
    <row r="161" spans="2:20" ht="16.5" x14ac:dyDescent="0.25">
      <c r="B161" s="179" t="s">
        <v>52</v>
      </c>
      <c r="C161" s="136" t="s">
        <v>79</v>
      </c>
      <c r="D161" s="137">
        <f t="shared" si="16"/>
        <v>4</v>
      </c>
      <c r="E161" s="138">
        <v>2</v>
      </c>
      <c r="F161" s="138">
        <v>2</v>
      </c>
      <c r="G161" s="36"/>
      <c r="H161" s="152">
        <v>3</v>
      </c>
      <c r="I161" s="166">
        <f t="shared" si="15"/>
        <v>0.33333333333333326</v>
      </c>
      <c r="J161" s="36"/>
      <c r="K161" s="51"/>
      <c r="L161" s="51"/>
      <c r="M161" s="144" t="s">
        <v>96</v>
      </c>
      <c r="N161" s="144"/>
      <c r="O161" s="144"/>
      <c r="P161" s="144"/>
      <c r="Q161" s="24">
        <f t="shared" si="18"/>
        <v>274</v>
      </c>
      <c r="R161" s="25">
        <v>259</v>
      </c>
      <c r="S161" s="25">
        <v>15</v>
      </c>
    </row>
    <row r="162" spans="2:20" ht="16.5" x14ac:dyDescent="0.25">
      <c r="B162" s="180"/>
      <c r="C162" s="136" t="s">
        <v>80</v>
      </c>
      <c r="D162" s="137">
        <f t="shared" si="16"/>
        <v>12</v>
      </c>
      <c r="E162" s="138">
        <v>11</v>
      </c>
      <c r="F162" s="138">
        <v>1</v>
      </c>
      <c r="G162" s="36"/>
      <c r="H162" s="152">
        <v>16</v>
      </c>
      <c r="I162" s="166">
        <f t="shared" si="15"/>
        <v>-0.25</v>
      </c>
      <c r="J162" s="36"/>
      <c r="K162" s="51"/>
      <c r="L162" s="51"/>
      <c r="M162" s="144" t="s">
        <v>97</v>
      </c>
      <c r="N162" s="144"/>
      <c r="O162" s="144"/>
      <c r="P162" s="162"/>
      <c r="Q162" s="163">
        <f t="shared" si="18"/>
        <v>607</v>
      </c>
      <c r="R162" s="164">
        <v>563</v>
      </c>
      <c r="S162" s="164">
        <v>44</v>
      </c>
    </row>
    <row r="163" spans="2:20" ht="17.25" thickBot="1" x14ac:dyDescent="0.3">
      <c r="B163" s="180"/>
      <c r="C163" s="136" t="s">
        <v>81</v>
      </c>
      <c r="D163" s="137">
        <f t="shared" si="16"/>
        <v>73</v>
      </c>
      <c r="E163" s="138">
        <v>73</v>
      </c>
      <c r="F163" s="138">
        <v>0</v>
      </c>
      <c r="G163" s="36"/>
      <c r="H163" s="152">
        <v>93</v>
      </c>
      <c r="I163" s="166">
        <f t="shared" si="15"/>
        <v>-0.21505376344086025</v>
      </c>
      <c r="J163" s="36"/>
      <c r="K163" s="51"/>
      <c r="L163" s="51"/>
      <c r="M163" s="176" t="s">
        <v>124</v>
      </c>
      <c r="N163" s="176"/>
      <c r="O163" s="176"/>
      <c r="P163" s="176"/>
      <c r="Q163" s="177">
        <f t="shared" si="18"/>
        <v>11</v>
      </c>
      <c r="R163" s="178">
        <v>11</v>
      </c>
      <c r="S163" s="178">
        <v>0</v>
      </c>
      <c r="T163" s="53"/>
    </row>
    <row r="164" spans="2:20" ht="16.5" x14ac:dyDescent="0.25">
      <c r="B164" s="181"/>
      <c r="C164" s="141" t="s">
        <v>1</v>
      </c>
      <c r="D164" s="142">
        <f t="shared" si="16"/>
        <v>89</v>
      </c>
      <c r="E164" s="142">
        <v>86</v>
      </c>
      <c r="F164" s="142">
        <v>3</v>
      </c>
      <c r="G164" s="36"/>
      <c r="H164" s="153">
        <v>112</v>
      </c>
      <c r="I164" s="167">
        <f t="shared" si="15"/>
        <v>-0.2053571428571429</v>
      </c>
      <c r="J164" s="36"/>
      <c r="K164" s="51"/>
      <c r="L164" s="51"/>
      <c r="M164" s="182" t="s">
        <v>1</v>
      </c>
      <c r="N164" s="182"/>
      <c r="O164" s="182"/>
      <c r="P164" s="182"/>
      <c r="Q164" s="34">
        <f>SUM(Q152:Q163)</f>
        <v>6262</v>
      </c>
      <c r="R164" s="35">
        <f t="shared" ref="R164:S164" si="19">SUM(R152:R163)</f>
        <v>5802</v>
      </c>
      <c r="S164" s="35">
        <f t="shared" si="19"/>
        <v>460</v>
      </c>
      <c r="T164" s="53"/>
    </row>
    <row r="165" spans="2:20" ht="17.25" thickBot="1" x14ac:dyDescent="0.3">
      <c r="B165" s="179" t="s">
        <v>83</v>
      </c>
      <c r="C165" s="136" t="s">
        <v>79</v>
      </c>
      <c r="D165" s="137">
        <f t="shared" si="16"/>
        <v>6</v>
      </c>
      <c r="E165" s="138">
        <v>5</v>
      </c>
      <c r="F165" s="138">
        <v>1</v>
      </c>
      <c r="G165" s="36"/>
      <c r="H165" s="152">
        <v>9</v>
      </c>
      <c r="I165" s="166">
        <f t="shared" si="15"/>
        <v>-0.33333333333333337</v>
      </c>
      <c r="J165" s="36"/>
      <c r="K165" s="51"/>
      <c r="L165" s="51"/>
      <c r="M165" s="39" t="s">
        <v>15</v>
      </c>
      <c r="N165" s="39"/>
      <c r="O165" s="39"/>
      <c r="P165" s="39"/>
      <c r="Q165" s="39">
        <f>Q164/Q164</f>
        <v>1</v>
      </c>
      <c r="R165" s="39">
        <f>R164/Q164</f>
        <v>0.92654104120089431</v>
      </c>
      <c r="S165" s="39">
        <f>S164/Q164</f>
        <v>7.3458958799105717E-2</v>
      </c>
      <c r="T165" s="53"/>
    </row>
    <row r="166" spans="2:20" ht="16.5" x14ac:dyDescent="0.25">
      <c r="B166" s="180"/>
      <c r="C166" s="136" t="s">
        <v>80</v>
      </c>
      <c r="D166" s="137">
        <f t="shared" si="16"/>
        <v>34</v>
      </c>
      <c r="E166" s="138">
        <v>31</v>
      </c>
      <c r="F166" s="138">
        <v>3</v>
      </c>
      <c r="G166" s="36"/>
      <c r="H166" s="152">
        <v>33</v>
      </c>
      <c r="I166" s="166">
        <f t="shared" si="15"/>
        <v>3.0303030303030276E-2</v>
      </c>
      <c r="J166" s="36"/>
      <c r="K166" s="51"/>
      <c r="L166" s="51"/>
      <c r="S166" s="53"/>
      <c r="T166" s="53"/>
    </row>
    <row r="167" spans="2:20" ht="16.5" x14ac:dyDescent="0.25">
      <c r="B167" s="180"/>
      <c r="C167" s="136" t="s">
        <v>81</v>
      </c>
      <c r="D167" s="137">
        <f t="shared" si="16"/>
        <v>232</v>
      </c>
      <c r="E167" s="138">
        <v>223</v>
      </c>
      <c r="F167" s="138">
        <v>9</v>
      </c>
      <c r="G167" s="36"/>
      <c r="H167" s="152">
        <v>248</v>
      </c>
      <c r="I167" s="166">
        <f t="shared" si="15"/>
        <v>-6.4516129032258118E-2</v>
      </c>
      <c r="J167" s="36"/>
      <c r="K167" s="51"/>
      <c r="L167" s="51"/>
      <c r="S167" s="53"/>
      <c r="T167" s="53"/>
    </row>
    <row r="168" spans="2:20" ht="16.5" x14ac:dyDescent="0.25">
      <c r="B168" s="181"/>
      <c r="C168" s="141" t="s">
        <v>1</v>
      </c>
      <c r="D168" s="142">
        <f t="shared" si="16"/>
        <v>272</v>
      </c>
      <c r="E168" s="142">
        <v>259</v>
      </c>
      <c r="F168" s="142">
        <v>13</v>
      </c>
      <c r="G168" s="36"/>
      <c r="H168" s="153">
        <v>290</v>
      </c>
      <c r="I168" s="167">
        <f t="shared" si="15"/>
        <v>-6.2068965517241392E-2</v>
      </c>
      <c r="J168" s="36"/>
      <c r="K168" s="51"/>
      <c r="L168" s="51"/>
      <c r="S168" s="53"/>
      <c r="T168" s="53"/>
    </row>
    <row r="169" spans="2:20" ht="16.5" x14ac:dyDescent="0.25">
      <c r="B169" s="179" t="s">
        <v>54</v>
      </c>
      <c r="C169" s="136" t="s">
        <v>79</v>
      </c>
      <c r="D169" s="137">
        <f t="shared" si="16"/>
        <v>2</v>
      </c>
      <c r="E169" s="138">
        <v>1</v>
      </c>
      <c r="F169" s="138">
        <v>1</v>
      </c>
      <c r="G169" s="36"/>
      <c r="H169" s="152">
        <v>6</v>
      </c>
      <c r="I169" s="166">
        <f t="shared" si="15"/>
        <v>-0.66666666666666674</v>
      </c>
      <c r="J169" s="36"/>
      <c r="K169" s="51"/>
      <c r="L169" s="51"/>
      <c r="S169" s="53"/>
      <c r="T169" s="53"/>
    </row>
    <row r="170" spans="2:20" ht="16.5" x14ac:dyDescent="0.25">
      <c r="B170" s="180"/>
      <c r="C170" s="136" t="s">
        <v>80</v>
      </c>
      <c r="D170" s="137">
        <f t="shared" si="16"/>
        <v>34</v>
      </c>
      <c r="E170" s="138">
        <v>29</v>
      </c>
      <c r="F170" s="138">
        <v>5</v>
      </c>
      <c r="G170" s="36"/>
      <c r="H170" s="152">
        <v>26</v>
      </c>
      <c r="I170" s="166">
        <f t="shared" si="15"/>
        <v>0.30769230769230771</v>
      </c>
      <c r="J170" s="36"/>
      <c r="K170" s="51"/>
      <c r="L170" s="51"/>
      <c r="S170" s="53"/>
      <c r="T170" s="53"/>
    </row>
    <row r="171" spans="2:20" ht="16.5" x14ac:dyDescent="0.25">
      <c r="B171" s="180"/>
      <c r="C171" s="136" t="s">
        <v>81</v>
      </c>
      <c r="D171" s="137">
        <f t="shared" si="16"/>
        <v>184</v>
      </c>
      <c r="E171" s="138">
        <v>176</v>
      </c>
      <c r="F171" s="138">
        <v>8</v>
      </c>
      <c r="G171" s="36"/>
      <c r="H171" s="152">
        <v>186</v>
      </c>
      <c r="I171" s="166">
        <f t="shared" si="15"/>
        <v>-1.0752688172043001E-2</v>
      </c>
      <c r="J171" s="36"/>
      <c r="K171" s="51"/>
      <c r="L171" s="51"/>
      <c r="M171" s="51"/>
      <c r="N171" s="51"/>
      <c r="P171" s="53"/>
      <c r="Q171" s="53"/>
      <c r="R171" s="53"/>
      <c r="S171" s="53"/>
      <c r="T171" s="53"/>
    </row>
    <row r="172" spans="2:20" ht="16.5" x14ac:dyDescent="0.25">
      <c r="B172" s="181"/>
      <c r="C172" s="141" t="s">
        <v>1</v>
      </c>
      <c r="D172" s="142">
        <f t="shared" si="16"/>
        <v>220</v>
      </c>
      <c r="E172" s="142">
        <v>206</v>
      </c>
      <c r="F172" s="142">
        <v>14</v>
      </c>
      <c r="G172" s="36"/>
      <c r="H172" s="153">
        <v>218</v>
      </c>
      <c r="I172" s="167">
        <f t="shared" si="15"/>
        <v>9.1743119266054496E-3</v>
      </c>
      <c r="J172" s="36"/>
      <c r="K172" s="51"/>
      <c r="L172" s="51"/>
      <c r="M172" s="51"/>
      <c r="N172" s="51"/>
      <c r="P172" s="53"/>
      <c r="Q172" s="53"/>
      <c r="R172" s="53"/>
      <c r="S172" s="53"/>
      <c r="T172" s="53"/>
    </row>
    <row r="173" spans="2:20" ht="16.5" customHeight="1" x14ac:dyDescent="0.25">
      <c r="B173" s="179" t="s">
        <v>84</v>
      </c>
      <c r="C173" s="136" t="s">
        <v>79</v>
      </c>
      <c r="D173" s="137">
        <f t="shared" si="16"/>
        <v>5</v>
      </c>
      <c r="E173" s="138">
        <v>3</v>
      </c>
      <c r="F173" s="138">
        <v>2</v>
      </c>
      <c r="G173" s="36"/>
      <c r="H173" s="152">
        <v>6</v>
      </c>
      <c r="I173" s="166">
        <f t="shared" si="15"/>
        <v>-0.16666666666666663</v>
      </c>
      <c r="J173" s="36"/>
      <c r="K173" s="51"/>
      <c r="L173" s="51"/>
      <c r="M173" s="51"/>
      <c r="N173" s="51"/>
      <c r="P173" s="53"/>
      <c r="Q173" s="53"/>
      <c r="R173" s="53"/>
      <c r="S173" s="53"/>
      <c r="T173" s="53"/>
    </row>
    <row r="174" spans="2:20" ht="16.5" x14ac:dyDescent="0.25">
      <c r="B174" s="180"/>
      <c r="C174" s="136" t="s">
        <v>80</v>
      </c>
      <c r="D174" s="137">
        <f t="shared" si="16"/>
        <v>53</v>
      </c>
      <c r="E174" s="138">
        <v>42</v>
      </c>
      <c r="F174" s="138">
        <v>11</v>
      </c>
      <c r="G174" s="36"/>
      <c r="H174" s="152">
        <v>55</v>
      </c>
      <c r="I174" s="166">
        <f t="shared" si="15"/>
        <v>-3.6363636363636376E-2</v>
      </c>
      <c r="J174" s="36"/>
      <c r="K174" s="51"/>
      <c r="L174" s="51"/>
      <c r="M174" s="51"/>
      <c r="N174" s="51"/>
      <c r="P174" s="53"/>
      <c r="Q174" s="53"/>
      <c r="R174" s="53"/>
      <c r="S174" s="53"/>
      <c r="T174" s="53"/>
    </row>
    <row r="175" spans="2:20" ht="16.5" x14ac:dyDescent="0.25">
      <c r="B175" s="180"/>
      <c r="C175" s="136" t="s">
        <v>81</v>
      </c>
      <c r="D175" s="137">
        <f t="shared" si="16"/>
        <v>276</v>
      </c>
      <c r="E175" s="138">
        <v>262</v>
      </c>
      <c r="F175" s="138">
        <v>14</v>
      </c>
      <c r="G175" s="36"/>
      <c r="H175" s="152">
        <v>289</v>
      </c>
      <c r="I175" s="166">
        <f t="shared" si="15"/>
        <v>-4.4982698961937739E-2</v>
      </c>
      <c r="J175" s="36"/>
      <c r="K175" s="51"/>
      <c r="L175" s="51"/>
      <c r="M175" s="51"/>
      <c r="N175" s="51"/>
      <c r="P175" s="53"/>
      <c r="Q175" s="53"/>
      <c r="R175" s="53"/>
      <c r="S175" s="53"/>
      <c r="T175" s="53"/>
    </row>
    <row r="176" spans="2:20" ht="16.5" customHeight="1" x14ac:dyDescent="0.25">
      <c r="B176" s="181"/>
      <c r="C176" s="141" t="s">
        <v>1</v>
      </c>
      <c r="D176" s="142">
        <f t="shared" si="16"/>
        <v>334</v>
      </c>
      <c r="E176" s="142">
        <v>307</v>
      </c>
      <c r="F176" s="142">
        <v>27</v>
      </c>
      <c r="G176" s="36"/>
      <c r="H176" s="153">
        <v>350</v>
      </c>
      <c r="I176" s="167">
        <f t="shared" si="15"/>
        <v>-4.5714285714285707E-2</v>
      </c>
      <c r="J176" s="36"/>
      <c r="K176" s="51"/>
      <c r="L176" s="51"/>
      <c r="M176" s="51"/>
      <c r="N176" s="51"/>
      <c r="P176" s="53"/>
      <c r="Q176" s="53"/>
      <c r="R176" s="53"/>
      <c r="S176" s="53"/>
      <c r="T176" s="53"/>
    </row>
    <row r="177" spans="2:20" ht="16.5" x14ac:dyDescent="0.25">
      <c r="B177" s="179" t="s">
        <v>85</v>
      </c>
      <c r="C177" s="136" t="s">
        <v>79</v>
      </c>
      <c r="D177" s="137">
        <f t="shared" si="16"/>
        <v>15</v>
      </c>
      <c r="E177" s="138">
        <v>9</v>
      </c>
      <c r="F177" s="138">
        <v>6</v>
      </c>
      <c r="G177" s="36"/>
      <c r="H177" s="152">
        <v>11</v>
      </c>
      <c r="I177" s="166">
        <f t="shared" si="15"/>
        <v>0.36363636363636354</v>
      </c>
      <c r="J177" s="36"/>
      <c r="K177" s="51"/>
      <c r="L177" s="51"/>
      <c r="T177" s="53"/>
    </row>
    <row r="178" spans="2:20" ht="16.5" x14ac:dyDescent="0.25">
      <c r="B178" s="180"/>
      <c r="C178" s="136" t="s">
        <v>80</v>
      </c>
      <c r="D178" s="137">
        <f t="shared" si="16"/>
        <v>61</v>
      </c>
      <c r="E178" s="138">
        <v>55</v>
      </c>
      <c r="F178" s="138">
        <v>6</v>
      </c>
      <c r="G178" s="36"/>
      <c r="H178" s="152">
        <v>55</v>
      </c>
      <c r="I178" s="166">
        <f t="shared" si="15"/>
        <v>0.10909090909090913</v>
      </c>
      <c r="J178" s="36"/>
      <c r="K178" s="51"/>
      <c r="L178" s="51"/>
      <c r="T178" s="53"/>
    </row>
    <row r="179" spans="2:20" ht="16.5" x14ac:dyDescent="0.25">
      <c r="B179" s="180"/>
      <c r="C179" s="136" t="s">
        <v>81</v>
      </c>
      <c r="D179" s="137">
        <f t="shared" si="16"/>
        <v>304</v>
      </c>
      <c r="E179" s="138">
        <v>293</v>
      </c>
      <c r="F179" s="138">
        <v>11</v>
      </c>
      <c r="G179" s="36"/>
      <c r="H179" s="152">
        <v>301</v>
      </c>
      <c r="I179" s="166">
        <f t="shared" si="15"/>
        <v>9.966777408637828E-3</v>
      </c>
      <c r="J179" s="36"/>
      <c r="K179" s="51"/>
      <c r="L179" s="51"/>
      <c r="T179" s="53"/>
    </row>
    <row r="180" spans="2:20" ht="16.5" x14ac:dyDescent="0.25">
      <c r="B180" s="181"/>
      <c r="C180" s="141" t="s">
        <v>1</v>
      </c>
      <c r="D180" s="142">
        <f t="shared" si="16"/>
        <v>380</v>
      </c>
      <c r="E180" s="142">
        <v>357</v>
      </c>
      <c r="F180" s="142">
        <v>23</v>
      </c>
      <c r="G180" s="36"/>
      <c r="H180" s="153">
        <v>367</v>
      </c>
      <c r="I180" s="167">
        <f t="shared" si="15"/>
        <v>3.5422343324250649E-2</v>
      </c>
      <c r="J180" s="36"/>
      <c r="K180" s="51"/>
      <c r="L180" s="51"/>
      <c r="T180" s="53"/>
    </row>
    <row r="181" spans="2:20" ht="16.5" x14ac:dyDescent="0.25">
      <c r="B181" s="179" t="s">
        <v>57</v>
      </c>
      <c r="C181" s="136" t="s">
        <v>79</v>
      </c>
      <c r="D181" s="137">
        <f t="shared" si="16"/>
        <v>2</v>
      </c>
      <c r="E181" s="138">
        <v>1</v>
      </c>
      <c r="F181" s="138">
        <v>1</v>
      </c>
      <c r="G181" s="36"/>
      <c r="H181" s="152">
        <v>0</v>
      </c>
      <c r="I181" s="166" t="s">
        <v>104</v>
      </c>
      <c r="J181" s="36"/>
      <c r="K181" s="51"/>
      <c r="L181" s="51"/>
      <c r="T181" s="53"/>
    </row>
    <row r="182" spans="2:20" ht="16.5" x14ac:dyDescent="0.25">
      <c r="B182" s="180"/>
      <c r="C182" s="136" t="s">
        <v>80</v>
      </c>
      <c r="D182" s="137">
        <f t="shared" si="16"/>
        <v>18</v>
      </c>
      <c r="E182" s="138">
        <v>16</v>
      </c>
      <c r="F182" s="138">
        <v>2</v>
      </c>
      <c r="G182" s="36"/>
      <c r="H182" s="152">
        <v>15</v>
      </c>
      <c r="I182" s="166">
        <f t="shared" si="15"/>
        <v>0.19999999999999996</v>
      </c>
      <c r="J182" s="36"/>
      <c r="K182" s="51"/>
      <c r="L182" s="51"/>
      <c r="T182" s="53"/>
    </row>
    <row r="183" spans="2:20" ht="16.5" x14ac:dyDescent="0.25">
      <c r="B183" s="180"/>
      <c r="C183" s="136" t="s">
        <v>81</v>
      </c>
      <c r="D183" s="137">
        <f t="shared" si="16"/>
        <v>145</v>
      </c>
      <c r="E183" s="138">
        <v>139</v>
      </c>
      <c r="F183" s="138">
        <v>6</v>
      </c>
      <c r="G183" s="36"/>
      <c r="H183" s="152">
        <v>138</v>
      </c>
      <c r="I183" s="166">
        <f t="shared" si="15"/>
        <v>5.0724637681159424E-2</v>
      </c>
      <c r="J183" s="36"/>
      <c r="K183" s="51"/>
      <c r="L183" s="51"/>
      <c r="T183" s="53"/>
    </row>
    <row r="184" spans="2:20" ht="16.5" x14ac:dyDescent="0.25">
      <c r="B184" s="181"/>
      <c r="C184" s="141" t="s">
        <v>1</v>
      </c>
      <c r="D184" s="142">
        <f t="shared" si="16"/>
        <v>165</v>
      </c>
      <c r="E184" s="142">
        <v>156</v>
      </c>
      <c r="F184" s="142">
        <v>9</v>
      </c>
      <c r="G184" s="36"/>
      <c r="H184" s="153">
        <v>153</v>
      </c>
      <c r="I184" s="167">
        <f t="shared" si="15"/>
        <v>7.8431372549019551E-2</v>
      </c>
      <c r="J184" s="36"/>
      <c r="K184" s="51"/>
      <c r="L184" s="51"/>
      <c r="T184" s="53"/>
    </row>
    <row r="185" spans="2:20" ht="16.5" x14ac:dyDescent="0.25">
      <c r="B185" s="179" t="s">
        <v>101</v>
      </c>
      <c r="C185" s="136" t="s">
        <v>79</v>
      </c>
      <c r="D185" s="137">
        <f t="shared" si="16"/>
        <v>42</v>
      </c>
      <c r="E185" s="138">
        <v>29</v>
      </c>
      <c r="F185" s="138">
        <v>13</v>
      </c>
      <c r="G185" s="36"/>
      <c r="H185" s="152">
        <v>22</v>
      </c>
      <c r="I185" s="166">
        <f t="shared" si="15"/>
        <v>0.90909090909090917</v>
      </c>
      <c r="J185" s="36"/>
      <c r="K185" s="51"/>
      <c r="L185" s="51"/>
      <c r="T185" s="53"/>
    </row>
    <row r="186" spans="2:20" ht="16.5" x14ac:dyDescent="0.25">
      <c r="B186" s="180"/>
      <c r="C186" s="136" t="s">
        <v>80</v>
      </c>
      <c r="D186" s="137">
        <f t="shared" si="16"/>
        <v>161</v>
      </c>
      <c r="E186" s="138">
        <v>119</v>
      </c>
      <c r="F186" s="138">
        <v>42</v>
      </c>
      <c r="G186" s="36"/>
      <c r="H186" s="152">
        <v>190</v>
      </c>
      <c r="I186" s="166">
        <f t="shared" si="15"/>
        <v>-0.15263157894736845</v>
      </c>
      <c r="J186" s="36"/>
      <c r="K186" s="51"/>
      <c r="L186" s="51"/>
      <c r="T186" s="53"/>
    </row>
    <row r="187" spans="2:20" ht="16.5" x14ac:dyDescent="0.25">
      <c r="B187" s="180"/>
      <c r="C187" s="136" t="s">
        <v>81</v>
      </c>
      <c r="D187" s="137">
        <f t="shared" si="16"/>
        <v>1039</v>
      </c>
      <c r="E187" s="138">
        <v>976</v>
      </c>
      <c r="F187" s="138">
        <v>63</v>
      </c>
      <c r="G187" s="36"/>
      <c r="H187" s="152">
        <v>1015</v>
      </c>
      <c r="I187" s="166">
        <f t="shared" si="15"/>
        <v>2.3645320197044351E-2</v>
      </c>
      <c r="J187" s="36"/>
      <c r="K187" s="51"/>
      <c r="L187" s="51"/>
      <c r="T187" s="53"/>
    </row>
    <row r="188" spans="2:20" ht="16.5" x14ac:dyDescent="0.25">
      <c r="B188" s="181"/>
      <c r="C188" s="141" t="s">
        <v>1</v>
      </c>
      <c r="D188" s="142">
        <f t="shared" si="16"/>
        <v>1242</v>
      </c>
      <c r="E188" s="142">
        <v>1124</v>
      </c>
      <c r="F188" s="142">
        <v>118</v>
      </c>
      <c r="G188" s="36"/>
      <c r="H188" s="153">
        <v>1227</v>
      </c>
      <c r="I188" s="167">
        <f t="shared" si="15"/>
        <v>1.2224938875305513E-2</v>
      </c>
      <c r="J188" s="36"/>
      <c r="K188" s="51"/>
      <c r="L188" s="51"/>
      <c r="T188" s="53"/>
    </row>
    <row r="189" spans="2:20" ht="16.5" x14ac:dyDescent="0.25">
      <c r="B189" s="179" t="s">
        <v>102</v>
      </c>
      <c r="C189" s="136" t="s">
        <v>79</v>
      </c>
      <c r="D189" s="137">
        <f t="shared" si="16"/>
        <v>10</v>
      </c>
      <c r="E189" s="138">
        <v>5</v>
      </c>
      <c r="F189" s="138">
        <v>5</v>
      </c>
      <c r="G189" s="36"/>
      <c r="H189" s="152">
        <v>3</v>
      </c>
      <c r="I189" s="166">
        <f t="shared" si="15"/>
        <v>2.3333333333333335</v>
      </c>
      <c r="J189" s="36"/>
      <c r="K189" s="51"/>
      <c r="L189" s="51"/>
      <c r="T189" s="53"/>
    </row>
    <row r="190" spans="2:20" ht="16.5" x14ac:dyDescent="0.25">
      <c r="B190" s="180"/>
      <c r="C190" s="136" t="s">
        <v>80</v>
      </c>
      <c r="D190" s="137">
        <f t="shared" si="16"/>
        <v>33</v>
      </c>
      <c r="E190" s="138">
        <v>28</v>
      </c>
      <c r="F190" s="138">
        <v>5</v>
      </c>
      <c r="G190" s="36"/>
      <c r="H190" s="152">
        <v>36</v>
      </c>
      <c r="I190" s="166">
        <f t="shared" si="15"/>
        <v>-8.333333333333337E-2</v>
      </c>
      <c r="J190" s="36"/>
      <c r="K190" s="51"/>
      <c r="L190" s="51"/>
      <c r="T190" s="53"/>
    </row>
    <row r="191" spans="2:20" ht="16.5" x14ac:dyDescent="0.25">
      <c r="B191" s="180"/>
      <c r="C191" s="136" t="s">
        <v>81</v>
      </c>
      <c r="D191" s="137">
        <f t="shared" si="16"/>
        <v>218</v>
      </c>
      <c r="E191" s="138">
        <v>210</v>
      </c>
      <c r="F191" s="138">
        <v>8</v>
      </c>
      <c r="G191" s="36"/>
      <c r="H191" s="152">
        <v>238</v>
      </c>
      <c r="I191" s="166">
        <f t="shared" si="15"/>
        <v>-8.4033613445378186E-2</v>
      </c>
      <c r="J191" s="36"/>
      <c r="K191" s="51"/>
      <c r="L191" s="51"/>
      <c r="T191" s="53"/>
    </row>
    <row r="192" spans="2:20" ht="16.5" x14ac:dyDescent="0.25">
      <c r="B192" s="181"/>
      <c r="C192" s="141" t="s">
        <v>1</v>
      </c>
      <c r="D192" s="142">
        <f t="shared" si="16"/>
        <v>261</v>
      </c>
      <c r="E192" s="142">
        <v>243</v>
      </c>
      <c r="F192" s="142">
        <v>18</v>
      </c>
      <c r="G192" s="36"/>
      <c r="H192" s="153">
        <v>277</v>
      </c>
      <c r="I192" s="167">
        <f t="shared" si="15"/>
        <v>-5.7761732851985603E-2</v>
      </c>
      <c r="J192" s="36"/>
      <c r="K192" s="51"/>
      <c r="L192" s="51"/>
      <c r="T192" s="53"/>
    </row>
    <row r="193" spans="2:20" ht="16.5" x14ac:dyDescent="0.25">
      <c r="B193" s="179" t="s">
        <v>59</v>
      </c>
      <c r="C193" s="136" t="s">
        <v>79</v>
      </c>
      <c r="D193" s="137">
        <f t="shared" si="16"/>
        <v>7</v>
      </c>
      <c r="E193" s="138">
        <v>5</v>
      </c>
      <c r="F193" s="138">
        <v>2</v>
      </c>
      <c r="G193" s="36"/>
      <c r="H193" s="152">
        <v>5</v>
      </c>
      <c r="I193" s="166">
        <f t="shared" ref="I193:I233" si="20">+D193/H193-1</f>
        <v>0.39999999999999991</v>
      </c>
      <c r="J193" s="36"/>
      <c r="K193" s="51"/>
      <c r="L193" s="51"/>
      <c r="T193" s="53"/>
    </row>
    <row r="194" spans="2:20" ht="16.5" x14ac:dyDescent="0.25">
      <c r="B194" s="180"/>
      <c r="C194" s="136" t="s">
        <v>80</v>
      </c>
      <c r="D194" s="137">
        <f t="shared" si="16"/>
        <v>28</v>
      </c>
      <c r="E194" s="138">
        <v>23</v>
      </c>
      <c r="F194" s="138">
        <v>5</v>
      </c>
      <c r="G194" s="36"/>
      <c r="H194" s="152">
        <v>32</v>
      </c>
      <c r="I194" s="166">
        <f t="shared" si="20"/>
        <v>-0.125</v>
      </c>
      <c r="J194" s="36"/>
      <c r="K194" s="51"/>
      <c r="L194" s="51"/>
      <c r="T194" s="53"/>
    </row>
    <row r="195" spans="2:20" ht="16.5" x14ac:dyDescent="0.25">
      <c r="B195" s="180"/>
      <c r="C195" s="136" t="s">
        <v>81</v>
      </c>
      <c r="D195" s="137">
        <f t="shared" si="16"/>
        <v>171</v>
      </c>
      <c r="E195" s="138">
        <v>164</v>
      </c>
      <c r="F195" s="138">
        <v>7</v>
      </c>
      <c r="G195" s="36"/>
      <c r="H195" s="152">
        <v>145</v>
      </c>
      <c r="I195" s="166">
        <f t="shared" si="20"/>
        <v>0.17931034482758612</v>
      </c>
      <c r="J195" s="36"/>
      <c r="K195" s="51"/>
      <c r="L195" s="51"/>
      <c r="T195" s="53"/>
    </row>
    <row r="196" spans="2:20" ht="16.5" x14ac:dyDescent="0.25">
      <c r="B196" s="181"/>
      <c r="C196" s="141" t="s">
        <v>1</v>
      </c>
      <c r="D196" s="142">
        <f t="shared" si="16"/>
        <v>206</v>
      </c>
      <c r="E196" s="142">
        <v>192</v>
      </c>
      <c r="F196" s="142">
        <v>14</v>
      </c>
      <c r="G196" s="36"/>
      <c r="H196" s="153">
        <v>182</v>
      </c>
      <c r="I196" s="167">
        <f t="shared" si="20"/>
        <v>0.13186813186813184</v>
      </c>
      <c r="J196" s="36"/>
      <c r="K196" s="51"/>
      <c r="L196" s="51"/>
      <c r="M196" s="51"/>
      <c r="N196" s="51"/>
      <c r="P196" s="53"/>
      <c r="Q196" s="53"/>
      <c r="R196" s="53"/>
      <c r="S196" s="53"/>
      <c r="T196" s="53"/>
    </row>
    <row r="197" spans="2:20" ht="16.5" x14ac:dyDescent="0.25">
      <c r="B197" s="179" t="s">
        <v>98</v>
      </c>
      <c r="C197" s="136" t="s">
        <v>79</v>
      </c>
      <c r="D197" s="137">
        <f t="shared" si="16"/>
        <v>5</v>
      </c>
      <c r="E197" s="138">
        <v>4</v>
      </c>
      <c r="F197" s="138">
        <v>1</v>
      </c>
      <c r="G197" s="36"/>
      <c r="H197" s="152">
        <v>2</v>
      </c>
      <c r="I197" s="166">
        <f t="shared" si="20"/>
        <v>1.5</v>
      </c>
      <c r="J197" s="36"/>
      <c r="K197" s="51"/>
      <c r="L197" s="51"/>
      <c r="M197" s="51"/>
      <c r="N197" s="51"/>
      <c r="P197" s="53"/>
      <c r="Q197" s="53"/>
      <c r="R197" s="53"/>
      <c r="S197" s="53"/>
      <c r="T197" s="53"/>
    </row>
    <row r="198" spans="2:20" ht="16.5" x14ac:dyDescent="0.25">
      <c r="B198" s="180"/>
      <c r="C198" s="136" t="s">
        <v>80</v>
      </c>
      <c r="D198" s="137">
        <f t="shared" ref="D198:D232" si="21">+E198+F198</f>
        <v>15</v>
      </c>
      <c r="E198" s="138">
        <v>13</v>
      </c>
      <c r="F198" s="138">
        <v>2</v>
      </c>
      <c r="G198" s="36"/>
      <c r="H198" s="152">
        <v>10</v>
      </c>
      <c r="I198" s="166">
        <f t="shared" si="20"/>
        <v>0.5</v>
      </c>
      <c r="J198" s="36"/>
      <c r="K198" s="51"/>
      <c r="L198" s="51"/>
      <c r="M198" s="51"/>
      <c r="N198" s="51"/>
      <c r="P198" s="53"/>
      <c r="Q198" s="53"/>
      <c r="R198" s="53"/>
      <c r="S198" s="53"/>
      <c r="T198" s="53"/>
    </row>
    <row r="199" spans="2:20" ht="16.5" x14ac:dyDescent="0.25">
      <c r="B199" s="180"/>
      <c r="C199" s="136" t="s">
        <v>81</v>
      </c>
      <c r="D199" s="137">
        <f t="shared" si="21"/>
        <v>55</v>
      </c>
      <c r="E199" s="138">
        <v>53</v>
      </c>
      <c r="F199" s="138">
        <v>2</v>
      </c>
      <c r="G199" s="36"/>
      <c r="H199" s="152">
        <v>52</v>
      </c>
      <c r="I199" s="166">
        <f t="shared" si="20"/>
        <v>5.7692307692307709E-2</v>
      </c>
      <c r="J199" s="36"/>
      <c r="K199" s="51"/>
      <c r="L199" s="51"/>
      <c r="M199" s="51"/>
      <c r="N199" s="51"/>
      <c r="P199" s="53"/>
      <c r="Q199" s="53"/>
      <c r="R199" s="53"/>
      <c r="S199" s="53"/>
      <c r="T199" s="53"/>
    </row>
    <row r="200" spans="2:20" ht="16.5" x14ac:dyDescent="0.25">
      <c r="B200" s="181"/>
      <c r="C200" s="141" t="s">
        <v>1</v>
      </c>
      <c r="D200" s="142">
        <f t="shared" si="21"/>
        <v>75</v>
      </c>
      <c r="E200" s="142">
        <v>70</v>
      </c>
      <c r="F200" s="142">
        <v>5</v>
      </c>
      <c r="G200" s="36"/>
      <c r="H200" s="153">
        <v>64</v>
      </c>
      <c r="I200" s="167">
        <f t="shared" si="20"/>
        <v>0.171875</v>
      </c>
      <c r="J200" s="36"/>
      <c r="K200" s="51"/>
      <c r="L200" s="51"/>
      <c r="M200" s="51"/>
      <c r="N200" s="51"/>
      <c r="P200" s="53"/>
      <c r="Q200" s="53"/>
      <c r="R200" s="53"/>
      <c r="S200" s="53"/>
      <c r="T200" s="53"/>
    </row>
    <row r="201" spans="2:20" ht="16.5" x14ac:dyDescent="0.25">
      <c r="B201" s="179" t="s">
        <v>61</v>
      </c>
      <c r="C201" s="136" t="s">
        <v>79</v>
      </c>
      <c r="D201" s="137">
        <f t="shared" si="21"/>
        <v>1</v>
      </c>
      <c r="E201" s="138">
        <v>1</v>
      </c>
      <c r="F201" s="138">
        <v>0</v>
      </c>
      <c r="G201" s="36"/>
      <c r="H201" s="152">
        <v>0</v>
      </c>
      <c r="I201" s="166" t="s">
        <v>104</v>
      </c>
      <c r="J201" s="36"/>
      <c r="K201" s="51"/>
      <c r="L201" s="51"/>
      <c r="M201" s="51"/>
      <c r="N201" s="51"/>
      <c r="P201" s="53"/>
      <c r="Q201" s="53"/>
      <c r="R201" s="53"/>
      <c r="S201" s="53"/>
      <c r="T201" s="53"/>
    </row>
    <row r="202" spans="2:20" ht="16.5" x14ac:dyDescent="0.25">
      <c r="B202" s="180"/>
      <c r="C202" s="136" t="s">
        <v>80</v>
      </c>
      <c r="D202" s="137">
        <f t="shared" si="21"/>
        <v>5</v>
      </c>
      <c r="E202" s="138">
        <v>4</v>
      </c>
      <c r="F202" s="138">
        <v>1</v>
      </c>
      <c r="G202" s="36"/>
      <c r="H202" s="152">
        <v>4</v>
      </c>
      <c r="I202" s="166">
        <f t="shared" ref="I202" si="22">+D202/H202-1</f>
        <v>0.25</v>
      </c>
      <c r="J202" s="36"/>
      <c r="K202" s="51"/>
      <c r="L202" s="51"/>
      <c r="M202" s="51"/>
      <c r="N202" s="51"/>
      <c r="P202" s="53"/>
      <c r="Q202" s="53"/>
      <c r="R202" s="53"/>
      <c r="S202" s="53"/>
      <c r="T202" s="53"/>
    </row>
    <row r="203" spans="2:20" ht="16.5" x14ac:dyDescent="0.25">
      <c r="B203" s="180"/>
      <c r="C203" s="136" t="s">
        <v>81</v>
      </c>
      <c r="D203" s="137">
        <f t="shared" si="21"/>
        <v>32</v>
      </c>
      <c r="E203" s="138">
        <v>29</v>
      </c>
      <c r="F203" s="138">
        <v>3</v>
      </c>
      <c r="G203" s="36"/>
      <c r="H203" s="152">
        <v>29</v>
      </c>
      <c r="I203" s="166">
        <f t="shared" si="20"/>
        <v>0.10344827586206895</v>
      </c>
      <c r="J203" s="36"/>
      <c r="K203" s="51"/>
      <c r="L203" s="51"/>
      <c r="M203" s="51"/>
      <c r="N203" s="51"/>
      <c r="P203" s="53"/>
      <c r="Q203" s="53"/>
      <c r="R203" s="53"/>
      <c r="S203" s="53"/>
      <c r="T203" s="53"/>
    </row>
    <row r="204" spans="2:20" ht="16.5" x14ac:dyDescent="0.25">
      <c r="B204" s="181"/>
      <c r="C204" s="141" t="s">
        <v>1</v>
      </c>
      <c r="D204" s="142">
        <f t="shared" si="21"/>
        <v>38</v>
      </c>
      <c r="E204" s="142">
        <v>34</v>
      </c>
      <c r="F204" s="142">
        <v>4</v>
      </c>
      <c r="G204" s="36"/>
      <c r="H204" s="153">
        <v>33</v>
      </c>
      <c r="I204" s="167">
        <f t="shared" si="20"/>
        <v>0.1515151515151516</v>
      </c>
      <c r="J204" s="36"/>
      <c r="K204" s="51"/>
      <c r="L204" s="51"/>
      <c r="M204" s="51"/>
      <c r="N204" s="51"/>
      <c r="P204" s="53"/>
      <c r="Q204" s="53"/>
      <c r="R204" s="53"/>
      <c r="S204" s="53"/>
      <c r="T204" s="53"/>
    </row>
    <row r="205" spans="2:20" ht="16.5" x14ac:dyDescent="0.25">
      <c r="B205" s="179" t="s">
        <v>62</v>
      </c>
      <c r="C205" s="136" t="s">
        <v>79</v>
      </c>
      <c r="D205" s="137">
        <f t="shared" si="21"/>
        <v>2</v>
      </c>
      <c r="E205" s="138">
        <v>1</v>
      </c>
      <c r="F205" s="138">
        <v>1</v>
      </c>
      <c r="G205" s="36"/>
      <c r="H205" s="152">
        <v>3</v>
      </c>
      <c r="I205" s="166">
        <f t="shared" si="20"/>
        <v>-0.33333333333333337</v>
      </c>
      <c r="J205" s="36"/>
      <c r="K205" s="51"/>
      <c r="L205" s="51"/>
      <c r="M205" s="51"/>
      <c r="N205" s="51"/>
      <c r="P205" s="53"/>
      <c r="Q205" s="53"/>
      <c r="R205" s="53"/>
      <c r="S205" s="53"/>
      <c r="T205" s="53"/>
    </row>
    <row r="206" spans="2:20" ht="16.5" x14ac:dyDescent="0.25">
      <c r="B206" s="180"/>
      <c r="C206" s="136" t="s">
        <v>80</v>
      </c>
      <c r="D206" s="137">
        <f t="shared" si="21"/>
        <v>13</v>
      </c>
      <c r="E206" s="138">
        <v>10</v>
      </c>
      <c r="F206" s="138">
        <v>3</v>
      </c>
      <c r="G206" s="36"/>
      <c r="H206" s="152">
        <v>3</v>
      </c>
      <c r="I206" s="166">
        <f t="shared" si="20"/>
        <v>3.333333333333333</v>
      </c>
      <c r="J206" s="36"/>
      <c r="K206" s="51"/>
      <c r="L206" s="51"/>
      <c r="M206" s="51"/>
      <c r="N206" s="51"/>
      <c r="P206" s="53"/>
      <c r="Q206" s="53"/>
      <c r="R206" s="53"/>
      <c r="S206" s="53"/>
      <c r="T206" s="53"/>
    </row>
    <row r="207" spans="2:20" ht="16.5" x14ac:dyDescent="0.25">
      <c r="B207" s="180"/>
      <c r="C207" s="136" t="s">
        <v>81</v>
      </c>
      <c r="D207" s="137">
        <f t="shared" si="21"/>
        <v>57</v>
      </c>
      <c r="E207" s="138">
        <v>55</v>
      </c>
      <c r="F207" s="138">
        <v>2</v>
      </c>
      <c r="G207" s="36"/>
      <c r="H207" s="152">
        <v>40</v>
      </c>
      <c r="I207" s="166">
        <f t="shared" si="20"/>
        <v>0.42500000000000004</v>
      </c>
      <c r="J207" s="36"/>
      <c r="K207" s="51"/>
      <c r="L207" s="51"/>
      <c r="M207" s="51"/>
      <c r="N207" s="51"/>
      <c r="P207" s="53"/>
      <c r="Q207" s="53"/>
      <c r="R207" s="53"/>
      <c r="S207" s="53"/>
      <c r="T207" s="53"/>
    </row>
    <row r="208" spans="2:20" ht="16.5" x14ac:dyDescent="0.25">
      <c r="B208" s="181"/>
      <c r="C208" s="141" t="s">
        <v>1</v>
      </c>
      <c r="D208" s="142">
        <f t="shared" si="21"/>
        <v>72</v>
      </c>
      <c r="E208" s="142">
        <v>66</v>
      </c>
      <c r="F208" s="142">
        <v>6</v>
      </c>
      <c r="G208" s="36"/>
      <c r="H208" s="153">
        <v>46</v>
      </c>
      <c r="I208" s="167">
        <f t="shared" si="20"/>
        <v>0.56521739130434789</v>
      </c>
      <c r="J208" s="36"/>
      <c r="K208" s="51"/>
      <c r="L208" s="51"/>
      <c r="M208" s="51"/>
      <c r="N208" s="51"/>
      <c r="P208" s="53"/>
      <c r="Q208" s="53"/>
      <c r="R208" s="53"/>
      <c r="S208" s="53"/>
      <c r="T208" s="53"/>
    </row>
    <row r="209" spans="2:20" ht="16.5" x14ac:dyDescent="0.25">
      <c r="B209" s="179" t="s">
        <v>63</v>
      </c>
      <c r="C209" s="136" t="s">
        <v>79</v>
      </c>
      <c r="D209" s="137">
        <f t="shared" si="21"/>
        <v>6</v>
      </c>
      <c r="E209" s="138">
        <v>4</v>
      </c>
      <c r="F209" s="138">
        <v>2</v>
      </c>
      <c r="G209" s="36"/>
      <c r="H209" s="152">
        <v>5</v>
      </c>
      <c r="I209" s="166">
        <f t="shared" si="20"/>
        <v>0.19999999999999996</v>
      </c>
      <c r="J209" s="36"/>
      <c r="K209" s="51"/>
      <c r="L209" s="51"/>
      <c r="M209" s="51"/>
      <c r="N209" s="51"/>
      <c r="P209" s="53"/>
      <c r="Q209" s="53"/>
      <c r="R209" s="53"/>
      <c r="S209" s="53"/>
      <c r="T209" s="53"/>
    </row>
    <row r="210" spans="2:20" ht="16.5" x14ac:dyDescent="0.25">
      <c r="B210" s="180"/>
      <c r="C210" s="136" t="s">
        <v>80</v>
      </c>
      <c r="D210" s="137">
        <f t="shared" si="21"/>
        <v>34</v>
      </c>
      <c r="E210" s="138">
        <v>22</v>
      </c>
      <c r="F210" s="138">
        <v>12</v>
      </c>
      <c r="G210" s="36"/>
      <c r="H210" s="152">
        <v>30</v>
      </c>
      <c r="I210" s="166">
        <f t="shared" si="20"/>
        <v>0.1333333333333333</v>
      </c>
      <c r="J210" s="36"/>
      <c r="K210" s="51"/>
      <c r="L210" s="51"/>
      <c r="M210" s="51"/>
      <c r="N210" s="51"/>
      <c r="P210" s="53"/>
      <c r="Q210" s="53"/>
      <c r="R210" s="53"/>
      <c r="S210" s="53"/>
      <c r="T210" s="53"/>
    </row>
    <row r="211" spans="2:20" ht="16.5" x14ac:dyDescent="0.25">
      <c r="B211" s="180"/>
      <c r="C211" s="136" t="s">
        <v>81</v>
      </c>
      <c r="D211" s="137">
        <f t="shared" si="21"/>
        <v>138</v>
      </c>
      <c r="E211" s="138">
        <v>130</v>
      </c>
      <c r="F211" s="138">
        <v>8</v>
      </c>
      <c r="G211" s="36"/>
      <c r="H211" s="152">
        <v>152</v>
      </c>
      <c r="I211" s="166">
        <f t="shared" si="20"/>
        <v>-9.210526315789469E-2</v>
      </c>
      <c r="J211" s="36"/>
      <c r="K211" s="51"/>
      <c r="L211" s="51"/>
      <c r="M211" s="51"/>
      <c r="N211" s="51"/>
      <c r="P211" s="53"/>
      <c r="Q211" s="53"/>
      <c r="R211" s="53"/>
      <c r="S211" s="53"/>
      <c r="T211" s="53"/>
    </row>
    <row r="212" spans="2:20" ht="16.5" x14ac:dyDescent="0.25">
      <c r="B212" s="181"/>
      <c r="C212" s="141" t="s">
        <v>1</v>
      </c>
      <c r="D212" s="142">
        <f t="shared" si="21"/>
        <v>178</v>
      </c>
      <c r="E212" s="142">
        <v>156</v>
      </c>
      <c r="F212" s="142">
        <v>22</v>
      </c>
      <c r="G212" s="36"/>
      <c r="H212" s="153">
        <v>187</v>
      </c>
      <c r="I212" s="167">
        <f t="shared" si="20"/>
        <v>-4.8128342245989275E-2</v>
      </c>
      <c r="J212" s="36"/>
      <c r="K212" s="51"/>
      <c r="L212" s="51"/>
      <c r="M212" s="51"/>
      <c r="N212" s="51"/>
      <c r="P212" s="53"/>
      <c r="Q212" s="53"/>
      <c r="R212" s="53"/>
      <c r="S212" s="53"/>
      <c r="T212" s="53"/>
    </row>
    <row r="213" spans="2:20" ht="16.5" x14ac:dyDescent="0.25">
      <c r="B213" s="179" t="s">
        <v>64</v>
      </c>
      <c r="C213" s="136" t="s">
        <v>79</v>
      </c>
      <c r="D213" s="137">
        <f t="shared" si="21"/>
        <v>0</v>
      </c>
      <c r="E213" s="138">
        <v>0</v>
      </c>
      <c r="F213" s="138">
        <v>0</v>
      </c>
      <c r="G213" s="36"/>
      <c r="H213" s="152">
        <v>6</v>
      </c>
      <c r="I213" s="166">
        <f t="shared" si="20"/>
        <v>-1</v>
      </c>
      <c r="J213" s="36"/>
      <c r="K213" s="51"/>
      <c r="L213" s="51"/>
      <c r="M213" s="51"/>
      <c r="N213" s="51"/>
      <c r="P213" s="53"/>
      <c r="Q213" s="53"/>
      <c r="R213" s="53"/>
      <c r="S213" s="53"/>
      <c r="T213" s="53"/>
    </row>
    <row r="214" spans="2:20" ht="16.5" x14ac:dyDescent="0.25">
      <c r="B214" s="180"/>
      <c r="C214" s="136" t="s">
        <v>80</v>
      </c>
      <c r="D214" s="137">
        <f t="shared" si="21"/>
        <v>20</v>
      </c>
      <c r="E214" s="138">
        <v>18</v>
      </c>
      <c r="F214" s="138">
        <v>2</v>
      </c>
      <c r="G214" s="36"/>
      <c r="H214" s="152">
        <v>24</v>
      </c>
      <c r="I214" s="166">
        <f t="shared" si="20"/>
        <v>-0.16666666666666663</v>
      </c>
      <c r="J214" s="36"/>
      <c r="K214" s="51"/>
      <c r="L214" s="51"/>
      <c r="M214" s="51"/>
      <c r="N214" s="51"/>
      <c r="P214" s="53"/>
      <c r="Q214" s="53"/>
      <c r="R214" s="53"/>
      <c r="S214" s="53"/>
      <c r="T214" s="53"/>
    </row>
    <row r="215" spans="2:20" ht="16.5" x14ac:dyDescent="0.25">
      <c r="B215" s="180"/>
      <c r="C215" s="136" t="s">
        <v>81</v>
      </c>
      <c r="D215" s="137">
        <f t="shared" si="21"/>
        <v>152</v>
      </c>
      <c r="E215" s="138">
        <v>148</v>
      </c>
      <c r="F215" s="138">
        <v>4</v>
      </c>
      <c r="G215" s="36"/>
      <c r="H215" s="152">
        <v>151</v>
      </c>
      <c r="I215" s="166">
        <f t="shared" si="20"/>
        <v>6.6225165562914245E-3</v>
      </c>
      <c r="J215" s="36"/>
      <c r="K215" s="51"/>
      <c r="L215" s="51"/>
      <c r="M215" s="51"/>
      <c r="N215" s="51"/>
      <c r="P215" s="53"/>
      <c r="Q215" s="53"/>
      <c r="R215" s="53"/>
      <c r="S215" s="53"/>
      <c r="T215" s="53"/>
    </row>
    <row r="216" spans="2:20" ht="16.5" x14ac:dyDescent="0.25">
      <c r="B216" s="181"/>
      <c r="C216" s="141" t="s">
        <v>1</v>
      </c>
      <c r="D216" s="142">
        <f t="shared" si="21"/>
        <v>172</v>
      </c>
      <c r="E216" s="142">
        <v>166</v>
      </c>
      <c r="F216" s="142">
        <v>6</v>
      </c>
      <c r="G216" s="36"/>
      <c r="H216" s="153">
        <v>181</v>
      </c>
      <c r="I216" s="167">
        <f t="shared" si="20"/>
        <v>-4.9723756906077332E-2</v>
      </c>
      <c r="J216" s="36"/>
      <c r="K216" s="51"/>
      <c r="L216" s="51"/>
      <c r="M216" s="51"/>
      <c r="N216" s="51"/>
      <c r="P216" s="53"/>
      <c r="Q216" s="53"/>
      <c r="R216" s="53"/>
      <c r="S216" s="53"/>
      <c r="T216" s="53"/>
    </row>
    <row r="217" spans="2:20" ht="16.5" x14ac:dyDescent="0.25">
      <c r="B217" s="179" t="s">
        <v>99</v>
      </c>
      <c r="C217" s="136" t="s">
        <v>79</v>
      </c>
      <c r="D217" s="137">
        <f t="shared" si="21"/>
        <v>14</v>
      </c>
      <c r="E217" s="138">
        <v>9</v>
      </c>
      <c r="F217" s="138">
        <v>5</v>
      </c>
      <c r="G217" s="36"/>
      <c r="H217" s="152">
        <v>11</v>
      </c>
      <c r="I217" s="166">
        <f t="shared" si="20"/>
        <v>0.27272727272727271</v>
      </c>
      <c r="J217" s="36"/>
      <c r="K217" s="51"/>
      <c r="L217" s="51"/>
      <c r="M217" s="51"/>
      <c r="N217" s="51"/>
      <c r="P217" s="53"/>
      <c r="Q217" s="53"/>
      <c r="R217" s="53"/>
      <c r="S217" s="53"/>
      <c r="T217" s="53"/>
    </row>
    <row r="218" spans="2:20" ht="16.5" x14ac:dyDescent="0.25">
      <c r="B218" s="180"/>
      <c r="C218" s="136" t="s">
        <v>80</v>
      </c>
      <c r="D218" s="137">
        <f t="shared" si="21"/>
        <v>65</v>
      </c>
      <c r="E218" s="138">
        <v>52</v>
      </c>
      <c r="F218" s="138">
        <v>13</v>
      </c>
      <c r="G218" s="36"/>
      <c r="H218" s="152">
        <v>60</v>
      </c>
      <c r="I218" s="166">
        <f t="shared" si="20"/>
        <v>8.3333333333333259E-2</v>
      </c>
      <c r="J218" s="36"/>
      <c r="K218" s="51"/>
      <c r="L218" s="51"/>
      <c r="M218" s="51"/>
      <c r="N218" s="51"/>
      <c r="P218" s="53"/>
      <c r="Q218" s="53"/>
      <c r="R218" s="53"/>
      <c r="S218" s="53"/>
      <c r="T218" s="53"/>
    </row>
    <row r="219" spans="2:20" ht="16.5" x14ac:dyDescent="0.25">
      <c r="B219" s="180"/>
      <c r="C219" s="136" t="s">
        <v>81</v>
      </c>
      <c r="D219" s="137">
        <f t="shared" si="21"/>
        <v>287</v>
      </c>
      <c r="E219" s="138">
        <v>277</v>
      </c>
      <c r="F219" s="138">
        <v>10</v>
      </c>
      <c r="G219" s="36"/>
      <c r="H219" s="152">
        <v>290</v>
      </c>
      <c r="I219" s="166">
        <f t="shared" si="20"/>
        <v>-1.0344827586206917E-2</v>
      </c>
      <c r="J219" s="36"/>
      <c r="K219" s="51"/>
      <c r="L219" s="51"/>
      <c r="M219" s="51"/>
      <c r="N219" s="51"/>
      <c r="P219" s="53"/>
      <c r="Q219" s="53"/>
      <c r="R219" s="53"/>
      <c r="S219" s="53"/>
      <c r="T219" s="53"/>
    </row>
    <row r="220" spans="2:20" ht="16.5" x14ac:dyDescent="0.25">
      <c r="B220" s="181"/>
      <c r="C220" s="141" t="s">
        <v>1</v>
      </c>
      <c r="D220" s="142">
        <f t="shared" si="21"/>
        <v>366</v>
      </c>
      <c r="E220" s="142">
        <v>338</v>
      </c>
      <c r="F220" s="142">
        <v>28</v>
      </c>
      <c r="G220" s="36"/>
      <c r="H220" s="153">
        <v>361</v>
      </c>
      <c r="I220" s="167">
        <f t="shared" si="20"/>
        <v>1.3850415512465464E-2</v>
      </c>
      <c r="J220" s="36"/>
      <c r="K220" s="51"/>
      <c r="L220" s="51"/>
      <c r="M220" s="51"/>
      <c r="N220" s="51"/>
      <c r="P220" s="53"/>
      <c r="Q220" s="53"/>
      <c r="R220" s="53"/>
      <c r="S220" s="53"/>
      <c r="T220" s="53"/>
    </row>
    <row r="221" spans="2:20" ht="16.5" x14ac:dyDescent="0.25">
      <c r="B221" s="179" t="s">
        <v>66</v>
      </c>
      <c r="C221" s="136" t="s">
        <v>79</v>
      </c>
      <c r="D221" s="137">
        <f t="shared" si="21"/>
        <v>4</v>
      </c>
      <c r="E221" s="138">
        <v>2</v>
      </c>
      <c r="F221" s="138">
        <v>2</v>
      </c>
      <c r="G221" s="36"/>
      <c r="H221" s="152">
        <v>0</v>
      </c>
      <c r="I221" s="166" t="s">
        <v>104</v>
      </c>
      <c r="J221" s="36"/>
      <c r="K221" s="51"/>
      <c r="L221" s="51"/>
      <c r="M221" s="51"/>
      <c r="N221" s="51"/>
      <c r="P221" s="53"/>
      <c r="Q221" s="53"/>
      <c r="R221" s="53"/>
      <c r="S221" s="53"/>
      <c r="T221" s="53"/>
    </row>
    <row r="222" spans="2:20" ht="16.5" x14ac:dyDescent="0.25">
      <c r="B222" s="180"/>
      <c r="C222" s="136" t="s">
        <v>80</v>
      </c>
      <c r="D222" s="137">
        <f t="shared" si="21"/>
        <v>7</v>
      </c>
      <c r="E222" s="138">
        <v>6</v>
      </c>
      <c r="F222" s="138">
        <v>1</v>
      </c>
      <c r="G222" s="36"/>
      <c r="H222" s="152">
        <v>20</v>
      </c>
      <c r="I222" s="166">
        <f t="shared" ref="I222" si="23">+D222/H222-1</f>
        <v>-0.65</v>
      </c>
      <c r="J222" s="36"/>
      <c r="K222" s="51"/>
      <c r="L222" s="51"/>
      <c r="M222" s="51"/>
      <c r="N222" s="51"/>
      <c r="P222" s="53"/>
      <c r="Q222" s="53"/>
      <c r="R222" s="53"/>
      <c r="S222" s="53"/>
      <c r="T222" s="53"/>
    </row>
    <row r="223" spans="2:20" ht="16.5" x14ac:dyDescent="0.25">
      <c r="B223" s="180"/>
      <c r="C223" s="136" t="s">
        <v>81</v>
      </c>
      <c r="D223" s="137">
        <f t="shared" si="21"/>
        <v>83</v>
      </c>
      <c r="E223" s="138">
        <v>82</v>
      </c>
      <c r="F223" s="138">
        <v>1</v>
      </c>
      <c r="G223" s="36"/>
      <c r="H223" s="152">
        <v>91</v>
      </c>
      <c r="I223" s="166">
        <f t="shared" si="20"/>
        <v>-8.7912087912087933E-2</v>
      </c>
      <c r="J223" s="36"/>
      <c r="K223" s="51"/>
      <c r="L223" s="51"/>
      <c r="M223" s="51"/>
      <c r="N223" s="51"/>
      <c r="P223" s="53"/>
      <c r="Q223" s="53"/>
      <c r="R223" s="53"/>
      <c r="S223" s="53"/>
      <c r="T223" s="53"/>
    </row>
    <row r="224" spans="2:20" ht="16.5" x14ac:dyDescent="0.25">
      <c r="B224" s="181"/>
      <c r="C224" s="141" t="s">
        <v>1</v>
      </c>
      <c r="D224" s="142">
        <f t="shared" si="21"/>
        <v>94</v>
      </c>
      <c r="E224" s="142">
        <v>90</v>
      </c>
      <c r="F224" s="142">
        <v>4</v>
      </c>
      <c r="G224" s="36"/>
      <c r="H224" s="153">
        <v>111</v>
      </c>
      <c r="I224" s="167">
        <f t="shared" si="20"/>
        <v>-0.15315315315315314</v>
      </c>
      <c r="J224" s="36"/>
      <c r="K224" s="51"/>
      <c r="L224" s="51"/>
      <c r="M224" s="51"/>
      <c r="N224" s="51"/>
      <c r="P224" s="53"/>
      <c r="Q224" s="53"/>
      <c r="R224" s="53"/>
      <c r="S224" s="53"/>
      <c r="T224" s="53"/>
    </row>
    <row r="225" spans="2:20" ht="16.5" x14ac:dyDescent="0.25">
      <c r="B225" s="179" t="s">
        <v>67</v>
      </c>
      <c r="C225" s="136" t="s">
        <v>79</v>
      </c>
      <c r="D225" s="137">
        <f t="shared" si="21"/>
        <v>0</v>
      </c>
      <c r="E225" s="138">
        <v>0</v>
      </c>
      <c r="F225" s="138">
        <v>0</v>
      </c>
      <c r="G225" s="36"/>
      <c r="H225" s="152">
        <v>2</v>
      </c>
      <c r="I225" s="166">
        <f t="shared" si="20"/>
        <v>-1</v>
      </c>
      <c r="J225" s="36"/>
      <c r="K225" s="51"/>
      <c r="L225" s="51"/>
      <c r="M225" s="51"/>
      <c r="N225" s="51"/>
      <c r="P225" s="53"/>
      <c r="Q225" s="53"/>
      <c r="R225" s="53"/>
      <c r="S225" s="53"/>
      <c r="T225" s="53"/>
    </row>
    <row r="226" spans="2:20" ht="16.5" x14ac:dyDescent="0.25">
      <c r="B226" s="180"/>
      <c r="C226" s="136" t="s">
        <v>80</v>
      </c>
      <c r="D226" s="137">
        <f t="shared" si="21"/>
        <v>1</v>
      </c>
      <c r="E226" s="138">
        <v>0</v>
      </c>
      <c r="F226" s="138">
        <v>1</v>
      </c>
      <c r="G226" s="36"/>
      <c r="H226" s="152">
        <v>6</v>
      </c>
      <c r="I226" s="166">
        <f t="shared" si="20"/>
        <v>-0.83333333333333337</v>
      </c>
      <c r="J226" s="36"/>
      <c r="K226" s="51"/>
      <c r="L226" s="51"/>
      <c r="M226" s="51"/>
      <c r="N226" s="51"/>
      <c r="P226" s="53"/>
      <c r="Q226" s="53"/>
      <c r="R226" s="53"/>
      <c r="S226" s="53"/>
      <c r="T226" s="53"/>
    </row>
    <row r="227" spans="2:20" ht="16.5" x14ac:dyDescent="0.25">
      <c r="B227" s="180"/>
      <c r="C227" s="136" t="s">
        <v>81</v>
      </c>
      <c r="D227" s="137">
        <f t="shared" si="21"/>
        <v>52</v>
      </c>
      <c r="E227" s="138">
        <v>51</v>
      </c>
      <c r="F227" s="138">
        <v>1</v>
      </c>
      <c r="G227" s="36"/>
      <c r="H227" s="152">
        <v>24</v>
      </c>
      <c r="I227" s="166">
        <f t="shared" si="20"/>
        <v>1.1666666666666665</v>
      </c>
      <c r="J227" s="36"/>
      <c r="K227" s="51"/>
      <c r="L227" s="51"/>
      <c r="M227" s="51"/>
      <c r="N227" s="51"/>
      <c r="P227" s="53"/>
      <c r="Q227" s="53"/>
      <c r="R227" s="53"/>
      <c r="S227" s="53"/>
      <c r="T227" s="53"/>
    </row>
    <row r="228" spans="2:20" ht="16.5" x14ac:dyDescent="0.25">
      <c r="B228" s="181"/>
      <c r="C228" s="141" t="s">
        <v>1</v>
      </c>
      <c r="D228" s="142">
        <f t="shared" si="21"/>
        <v>53</v>
      </c>
      <c r="E228" s="142">
        <v>51</v>
      </c>
      <c r="F228" s="142">
        <v>2</v>
      </c>
      <c r="G228" s="36"/>
      <c r="H228" s="153">
        <v>32</v>
      </c>
      <c r="I228" s="167">
        <f t="shared" si="20"/>
        <v>0.65625</v>
      </c>
      <c r="J228" s="36"/>
      <c r="K228" s="51"/>
      <c r="L228" s="51"/>
      <c r="M228" s="51"/>
      <c r="N228" s="51"/>
      <c r="P228" s="53"/>
      <c r="Q228" s="53"/>
      <c r="R228" s="53"/>
      <c r="S228" s="53"/>
      <c r="T228" s="53"/>
    </row>
    <row r="229" spans="2:20" ht="16.5" x14ac:dyDescent="0.25">
      <c r="B229" s="179" t="s">
        <v>68</v>
      </c>
      <c r="C229" s="136" t="s">
        <v>79</v>
      </c>
      <c r="D229" s="137">
        <f t="shared" si="21"/>
        <v>11</v>
      </c>
      <c r="E229" s="138">
        <v>7</v>
      </c>
      <c r="F229" s="138">
        <v>4</v>
      </c>
      <c r="G229" s="36"/>
      <c r="H229" s="152">
        <v>7</v>
      </c>
      <c r="I229" s="166">
        <f t="shared" si="20"/>
        <v>0.5714285714285714</v>
      </c>
      <c r="J229" s="36"/>
      <c r="K229" s="51"/>
      <c r="L229" s="51"/>
      <c r="M229" s="51"/>
      <c r="N229" s="51"/>
      <c r="P229" s="53"/>
      <c r="Q229" s="53"/>
      <c r="R229" s="53"/>
      <c r="S229" s="53"/>
      <c r="T229" s="53"/>
    </row>
    <row r="230" spans="2:20" ht="16.5" x14ac:dyDescent="0.25">
      <c r="B230" s="180"/>
      <c r="C230" s="136" t="s">
        <v>80</v>
      </c>
      <c r="D230" s="137">
        <f t="shared" si="21"/>
        <v>22</v>
      </c>
      <c r="E230" s="138">
        <v>19</v>
      </c>
      <c r="F230" s="138">
        <v>3</v>
      </c>
      <c r="G230" s="36"/>
      <c r="H230" s="152">
        <v>43</v>
      </c>
      <c r="I230" s="166">
        <f t="shared" si="20"/>
        <v>-0.48837209302325579</v>
      </c>
      <c r="J230" s="36"/>
      <c r="K230" s="51"/>
      <c r="L230" s="51"/>
      <c r="M230" s="51"/>
      <c r="N230" s="51"/>
      <c r="P230" s="53"/>
      <c r="Q230" s="53"/>
      <c r="R230" s="53"/>
      <c r="S230" s="53"/>
      <c r="T230" s="53"/>
    </row>
    <row r="231" spans="2:20" ht="16.5" x14ac:dyDescent="0.25">
      <c r="B231" s="180"/>
      <c r="C231" s="136" t="s">
        <v>81</v>
      </c>
      <c r="D231" s="137">
        <f t="shared" si="21"/>
        <v>191</v>
      </c>
      <c r="E231" s="138">
        <v>181</v>
      </c>
      <c r="F231" s="138">
        <v>10</v>
      </c>
      <c r="G231" s="36"/>
      <c r="H231" s="152">
        <v>195</v>
      </c>
      <c r="I231" s="166">
        <f t="shared" si="20"/>
        <v>-2.0512820512820551E-2</v>
      </c>
      <c r="J231" s="36"/>
      <c r="K231" s="51"/>
      <c r="L231" s="51"/>
      <c r="M231" s="51"/>
      <c r="N231" s="51"/>
      <c r="P231" s="53"/>
      <c r="Q231" s="53"/>
      <c r="R231" s="53"/>
      <c r="S231" s="53"/>
      <c r="T231" s="53"/>
    </row>
    <row r="232" spans="2:20" ht="17.25" thickBot="1" x14ac:dyDescent="0.3">
      <c r="B232" s="180"/>
      <c r="C232" s="145" t="s">
        <v>1</v>
      </c>
      <c r="D232" s="146">
        <f t="shared" si="21"/>
        <v>224</v>
      </c>
      <c r="E232" s="146">
        <v>207</v>
      </c>
      <c r="F232" s="146">
        <v>17</v>
      </c>
      <c r="G232" s="36"/>
      <c r="H232" s="154">
        <v>245</v>
      </c>
      <c r="I232" s="168">
        <f t="shared" si="20"/>
        <v>-8.5714285714285743E-2</v>
      </c>
      <c r="J232" s="36"/>
      <c r="K232" s="51"/>
      <c r="L232" s="51"/>
      <c r="M232" s="51"/>
      <c r="N232" s="51"/>
      <c r="P232" s="53"/>
      <c r="Q232" s="53"/>
      <c r="R232" s="53"/>
      <c r="S232" s="53"/>
      <c r="T232" s="53"/>
    </row>
    <row r="233" spans="2:20" ht="16.5" x14ac:dyDescent="0.25">
      <c r="B233" s="188" t="s">
        <v>1</v>
      </c>
      <c r="C233" s="188"/>
      <c r="D233" s="147">
        <f>+D132+D136+D140+D144+D148+D152+D156+D160+D164+D168+D172+D176+D180+D184+D188+D192+D196+D200+D204+D208+D212+D216+D220+D224+D228+D232</f>
        <v>6262</v>
      </c>
      <c r="E233" s="147">
        <f t="shared" ref="E233:F233" si="24">+E132+E136+E140+E144+E148+E152+E156+E160+E164+E168+E172+E176+E180+E184+E188+E192+E196+E200+E204+E208+E212+E216+E220+E224+E228+E232</f>
        <v>5802</v>
      </c>
      <c r="F233" s="147">
        <f t="shared" si="24"/>
        <v>460</v>
      </c>
      <c r="G233" s="36"/>
      <c r="H233" s="147">
        <f>+H132+H136+H140+H144+H148+H152+H156+H160+H164+H168+H172+H176+H180+H184+H188+H192+H196+H200+H204+H208+H212+H216+H220+H224+H228+H232</f>
        <v>6186</v>
      </c>
      <c r="I233" s="169">
        <f t="shared" si="20"/>
        <v>1.2285806660200516E-2</v>
      </c>
      <c r="J233" s="36"/>
      <c r="K233" s="51"/>
      <c r="L233" s="51"/>
      <c r="M233" s="51"/>
      <c r="N233" s="51"/>
      <c r="P233" s="53"/>
      <c r="Q233" s="53"/>
      <c r="R233" s="53"/>
      <c r="S233" s="53"/>
      <c r="T233" s="53"/>
    </row>
    <row r="234" spans="2:20" ht="16.5" x14ac:dyDescent="0.25">
      <c r="B234" s="81"/>
      <c r="C234" s="51"/>
      <c r="D234" s="50"/>
      <c r="E234" s="50"/>
      <c r="F234" s="82"/>
      <c r="G234" s="36"/>
      <c r="H234" s="36"/>
      <c r="I234" s="36"/>
      <c r="J234" s="36"/>
      <c r="K234" s="51"/>
      <c r="L234" s="51"/>
      <c r="M234" s="51"/>
      <c r="N234" s="51"/>
      <c r="P234" s="53"/>
      <c r="Q234" s="53"/>
      <c r="R234" s="53"/>
      <c r="S234" s="53"/>
      <c r="T234" s="53"/>
    </row>
    <row r="235" spans="2:20" ht="16.5" x14ac:dyDescent="0.25">
      <c r="B235" s="81"/>
      <c r="C235" s="51"/>
      <c r="D235" s="50"/>
      <c r="E235" s="50"/>
      <c r="F235" s="82"/>
      <c r="G235" s="36"/>
      <c r="H235" s="51"/>
      <c r="I235" s="51"/>
      <c r="J235" s="51"/>
      <c r="K235" s="51"/>
      <c r="M235" s="53"/>
      <c r="N235" s="53"/>
      <c r="O235" s="53"/>
      <c r="P235" s="53"/>
      <c r="Q235" s="53"/>
      <c r="R235" s="53"/>
    </row>
    <row r="236" spans="2:20" ht="27.75" customHeight="1" x14ac:dyDescent="0.25">
      <c r="B236" s="1"/>
      <c r="C236" s="1"/>
      <c r="D236" s="1"/>
      <c r="E236" s="1"/>
      <c r="F236" s="1"/>
      <c r="G236" s="1"/>
      <c r="H236" s="1"/>
      <c r="I236" s="1"/>
      <c r="J236" s="1"/>
      <c r="K236" s="1"/>
      <c r="M236" s="83"/>
      <c r="N236" s="1"/>
    </row>
    <row r="237" spans="2:20" ht="32.25" customHeight="1" x14ac:dyDescent="0.25">
      <c r="B237" s="185" t="s">
        <v>42</v>
      </c>
      <c r="C237" s="198" t="s">
        <v>1</v>
      </c>
      <c r="D237" s="213" t="s">
        <v>20</v>
      </c>
      <c r="E237" s="214"/>
      <c r="F237" s="213" t="s">
        <v>21</v>
      </c>
      <c r="G237" s="214"/>
      <c r="H237" s="213" t="s">
        <v>22</v>
      </c>
      <c r="I237" s="214"/>
      <c r="J237" s="213" t="s">
        <v>23</v>
      </c>
      <c r="K237" s="214"/>
      <c r="L237" s="213" t="s">
        <v>24</v>
      </c>
      <c r="M237" s="214"/>
      <c r="N237" s="213" t="s">
        <v>25</v>
      </c>
      <c r="O237" s="214"/>
      <c r="P237" s="213" t="s">
        <v>26</v>
      </c>
      <c r="Q237" s="214"/>
      <c r="R237" s="213" t="s">
        <v>27</v>
      </c>
      <c r="S237" s="214"/>
    </row>
    <row r="238" spans="2:20" ht="21.75" customHeight="1" x14ac:dyDescent="0.25">
      <c r="B238" s="197"/>
      <c r="C238" s="199"/>
      <c r="D238" s="120" t="s">
        <v>2</v>
      </c>
      <c r="E238" s="121" t="s">
        <v>3</v>
      </c>
      <c r="F238" s="120" t="s">
        <v>2</v>
      </c>
      <c r="G238" s="121" t="s">
        <v>3</v>
      </c>
      <c r="H238" s="120" t="s">
        <v>2</v>
      </c>
      <c r="I238" s="121" t="s">
        <v>3</v>
      </c>
      <c r="J238" s="120" t="s">
        <v>2</v>
      </c>
      <c r="K238" s="121" t="s">
        <v>3</v>
      </c>
      <c r="L238" s="120" t="s">
        <v>2</v>
      </c>
      <c r="M238" s="121" t="s">
        <v>3</v>
      </c>
      <c r="N238" s="120" t="s">
        <v>2</v>
      </c>
      <c r="O238" s="121" t="s">
        <v>3</v>
      </c>
      <c r="P238" s="120" t="s">
        <v>2</v>
      </c>
      <c r="Q238" s="121" t="s">
        <v>3</v>
      </c>
      <c r="R238" s="120" t="s">
        <v>2</v>
      </c>
      <c r="S238" s="121" t="s">
        <v>3</v>
      </c>
    </row>
    <row r="239" spans="2:20" ht="17.25" customHeight="1" x14ac:dyDescent="0.25">
      <c r="B239" s="28" t="s">
        <v>44</v>
      </c>
      <c r="C239" s="24">
        <f>SUM(D239:S239)</f>
        <v>218</v>
      </c>
      <c r="D239" s="25">
        <v>7</v>
      </c>
      <c r="E239" s="25">
        <v>6</v>
      </c>
      <c r="F239" s="25">
        <v>26</v>
      </c>
      <c r="G239" s="25">
        <v>7</v>
      </c>
      <c r="H239" s="25">
        <v>112</v>
      </c>
      <c r="I239" s="25">
        <v>3</v>
      </c>
      <c r="J239" s="25">
        <v>31</v>
      </c>
      <c r="K239" s="25">
        <v>3</v>
      </c>
      <c r="L239" s="25">
        <v>13</v>
      </c>
      <c r="M239" s="25">
        <v>0</v>
      </c>
      <c r="N239" s="25">
        <v>6</v>
      </c>
      <c r="O239" s="25">
        <v>0</v>
      </c>
      <c r="P239" s="25">
        <v>3</v>
      </c>
      <c r="Q239" s="25">
        <v>0</v>
      </c>
      <c r="R239" s="25">
        <v>1</v>
      </c>
      <c r="S239" s="25">
        <v>0</v>
      </c>
    </row>
    <row r="240" spans="2:20" ht="17.25" customHeight="1" x14ac:dyDescent="0.25">
      <c r="B240" s="28" t="s">
        <v>45</v>
      </c>
      <c r="C240" s="24">
        <f t="shared" ref="C240:C263" si="25">SUM(D240:S240)</f>
        <v>300</v>
      </c>
      <c r="D240" s="25">
        <v>5</v>
      </c>
      <c r="E240" s="25">
        <v>1</v>
      </c>
      <c r="F240" s="25">
        <v>18</v>
      </c>
      <c r="G240" s="25">
        <v>3</v>
      </c>
      <c r="H240" s="25">
        <v>143</v>
      </c>
      <c r="I240" s="25">
        <v>2</v>
      </c>
      <c r="J240" s="25">
        <v>61</v>
      </c>
      <c r="K240" s="25">
        <v>2</v>
      </c>
      <c r="L240" s="25">
        <v>36</v>
      </c>
      <c r="M240" s="25">
        <v>1</v>
      </c>
      <c r="N240" s="25">
        <v>14</v>
      </c>
      <c r="O240" s="25">
        <v>0</v>
      </c>
      <c r="P240" s="25">
        <v>7</v>
      </c>
      <c r="Q240" s="25">
        <v>0</v>
      </c>
      <c r="R240" s="25">
        <v>7</v>
      </c>
      <c r="S240" s="25">
        <v>0</v>
      </c>
    </row>
    <row r="241" spans="2:19" ht="17.25" customHeight="1" x14ac:dyDescent="0.25">
      <c r="B241" s="28" t="s">
        <v>46</v>
      </c>
      <c r="C241" s="24">
        <f t="shared" si="25"/>
        <v>154</v>
      </c>
      <c r="D241" s="25">
        <v>1</v>
      </c>
      <c r="E241" s="25">
        <v>0</v>
      </c>
      <c r="F241" s="25">
        <v>13</v>
      </c>
      <c r="G241" s="25">
        <v>4</v>
      </c>
      <c r="H241" s="25">
        <v>65</v>
      </c>
      <c r="I241" s="25">
        <v>3</v>
      </c>
      <c r="J241" s="25">
        <v>29</v>
      </c>
      <c r="K241" s="25">
        <v>0</v>
      </c>
      <c r="L241" s="25">
        <v>19</v>
      </c>
      <c r="M241" s="25">
        <v>0</v>
      </c>
      <c r="N241" s="25">
        <v>12</v>
      </c>
      <c r="O241" s="25">
        <v>0</v>
      </c>
      <c r="P241" s="25">
        <v>5</v>
      </c>
      <c r="Q241" s="25">
        <v>0</v>
      </c>
      <c r="R241" s="25">
        <v>3</v>
      </c>
      <c r="S241" s="25">
        <v>0</v>
      </c>
    </row>
    <row r="242" spans="2:19" ht="17.25" customHeight="1" x14ac:dyDescent="0.25">
      <c r="B242" s="28" t="s">
        <v>47</v>
      </c>
      <c r="C242" s="24">
        <f t="shared" si="25"/>
        <v>782</v>
      </c>
      <c r="D242" s="25">
        <v>9</v>
      </c>
      <c r="E242" s="25">
        <v>10</v>
      </c>
      <c r="F242" s="25">
        <v>50</v>
      </c>
      <c r="G242" s="25">
        <v>4</v>
      </c>
      <c r="H242" s="25">
        <v>327</v>
      </c>
      <c r="I242" s="25">
        <v>15</v>
      </c>
      <c r="J242" s="25">
        <v>176</v>
      </c>
      <c r="K242" s="25">
        <v>2</v>
      </c>
      <c r="L242" s="25">
        <v>100</v>
      </c>
      <c r="M242" s="25">
        <v>5</v>
      </c>
      <c r="N242" s="25">
        <v>52</v>
      </c>
      <c r="O242" s="25">
        <v>1</v>
      </c>
      <c r="P242" s="25">
        <v>22</v>
      </c>
      <c r="Q242" s="25">
        <v>1</v>
      </c>
      <c r="R242" s="25">
        <v>8</v>
      </c>
      <c r="S242" s="25">
        <v>0</v>
      </c>
    </row>
    <row r="243" spans="2:19" ht="17.25" customHeight="1" x14ac:dyDescent="0.25">
      <c r="B243" s="28" t="s">
        <v>48</v>
      </c>
      <c r="C243" s="24">
        <f t="shared" si="25"/>
        <v>379</v>
      </c>
      <c r="D243" s="25">
        <v>6</v>
      </c>
      <c r="E243" s="25">
        <v>5</v>
      </c>
      <c r="F243" s="25">
        <v>25</v>
      </c>
      <c r="G243" s="25">
        <v>11</v>
      </c>
      <c r="H243" s="25">
        <v>191</v>
      </c>
      <c r="I243" s="25">
        <v>9</v>
      </c>
      <c r="J243" s="25">
        <v>68</v>
      </c>
      <c r="K243" s="25">
        <v>6</v>
      </c>
      <c r="L243" s="25">
        <v>30</v>
      </c>
      <c r="M243" s="25">
        <v>0</v>
      </c>
      <c r="N243" s="25">
        <v>16</v>
      </c>
      <c r="O243" s="25">
        <v>1</v>
      </c>
      <c r="P243" s="25">
        <v>10</v>
      </c>
      <c r="Q243" s="25">
        <v>0</v>
      </c>
      <c r="R243" s="25">
        <v>1</v>
      </c>
      <c r="S243" s="25">
        <v>0</v>
      </c>
    </row>
    <row r="244" spans="2:19" ht="17.25" customHeight="1" x14ac:dyDescent="0.25">
      <c r="B244" s="28" t="s">
        <v>49</v>
      </c>
      <c r="C244" s="24">
        <f t="shared" si="25"/>
        <v>286</v>
      </c>
      <c r="D244" s="25">
        <v>4</v>
      </c>
      <c r="E244" s="25">
        <v>0</v>
      </c>
      <c r="F244" s="25">
        <v>17</v>
      </c>
      <c r="G244" s="25">
        <v>9</v>
      </c>
      <c r="H244" s="25">
        <v>181</v>
      </c>
      <c r="I244" s="25">
        <v>5</v>
      </c>
      <c r="J244" s="25">
        <v>32</v>
      </c>
      <c r="K244" s="25">
        <v>0</v>
      </c>
      <c r="L244" s="25">
        <v>21</v>
      </c>
      <c r="M244" s="25">
        <v>1</v>
      </c>
      <c r="N244" s="25">
        <v>7</v>
      </c>
      <c r="O244" s="25">
        <v>0</v>
      </c>
      <c r="P244" s="25">
        <v>4</v>
      </c>
      <c r="Q244" s="25">
        <v>0</v>
      </c>
      <c r="R244" s="25">
        <v>5</v>
      </c>
      <c r="S244" s="25">
        <v>0</v>
      </c>
    </row>
    <row r="245" spans="2:19" ht="17.25" customHeight="1" x14ac:dyDescent="0.25">
      <c r="B245" s="28" t="s">
        <v>50</v>
      </c>
      <c r="C245" s="24">
        <f t="shared" si="25"/>
        <v>233</v>
      </c>
      <c r="D245" s="25">
        <v>2</v>
      </c>
      <c r="E245" s="25">
        <v>2</v>
      </c>
      <c r="F245" s="25">
        <v>14</v>
      </c>
      <c r="G245" s="25">
        <v>4</v>
      </c>
      <c r="H245" s="25">
        <v>122</v>
      </c>
      <c r="I245" s="25">
        <v>2</v>
      </c>
      <c r="J245" s="25">
        <v>46</v>
      </c>
      <c r="K245" s="25">
        <v>1</v>
      </c>
      <c r="L245" s="25">
        <v>20</v>
      </c>
      <c r="M245" s="25">
        <v>2</v>
      </c>
      <c r="N245" s="25">
        <v>12</v>
      </c>
      <c r="O245" s="25">
        <v>1</v>
      </c>
      <c r="P245" s="25">
        <v>5</v>
      </c>
      <c r="Q245" s="25">
        <v>0</v>
      </c>
      <c r="R245" s="25">
        <v>0</v>
      </c>
      <c r="S245" s="25">
        <v>0</v>
      </c>
    </row>
    <row r="246" spans="2:19" ht="17.25" customHeight="1" x14ac:dyDescent="0.25">
      <c r="B246" s="28" t="s">
        <v>51</v>
      </c>
      <c r="C246" s="24">
        <f t="shared" si="25"/>
        <v>705</v>
      </c>
      <c r="D246" s="25">
        <v>8</v>
      </c>
      <c r="E246" s="25">
        <v>5</v>
      </c>
      <c r="F246" s="25">
        <v>28</v>
      </c>
      <c r="G246" s="25">
        <v>8</v>
      </c>
      <c r="H246" s="25">
        <v>320</v>
      </c>
      <c r="I246" s="25">
        <v>9</v>
      </c>
      <c r="J246" s="25">
        <v>143</v>
      </c>
      <c r="K246" s="25">
        <v>0</v>
      </c>
      <c r="L246" s="25">
        <v>96</v>
      </c>
      <c r="M246" s="25">
        <v>2</v>
      </c>
      <c r="N246" s="25">
        <v>50</v>
      </c>
      <c r="O246" s="25">
        <v>1</v>
      </c>
      <c r="P246" s="25">
        <v>30</v>
      </c>
      <c r="Q246" s="25">
        <v>0</v>
      </c>
      <c r="R246" s="25">
        <v>5</v>
      </c>
      <c r="S246" s="25">
        <v>0</v>
      </c>
    </row>
    <row r="247" spans="2:19" ht="17.25" customHeight="1" x14ac:dyDescent="0.25">
      <c r="B247" s="28" t="s">
        <v>52</v>
      </c>
      <c r="C247" s="24">
        <f t="shared" si="25"/>
        <v>137</v>
      </c>
      <c r="D247" s="25">
        <v>2</v>
      </c>
      <c r="E247" s="25">
        <v>2</v>
      </c>
      <c r="F247" s="25">
        <v>11</v>
      </c>
      <c r="G247" s="25">
        <v>1</v>
      </c>
      <c r="H247" s="25">
        <v>73</v>
      </c>
      <c r="I247" s="25">
        <v>0</v>
      </c>
      <c r="J247" s="25">
        <v>23</v>
      </c>
      <c r="K247" s="25">
        <v>0</v>
      </c>
      <c r="L247" s="25">
        <v>14</v>
      </c>
      <c r="M247" s="25">
        <v>0</v>
      </c>
      <c r="N247" s="25">
        <v>7</v>
      </c>
      <c r="O247" s="25">
        <v>0</v>
      </c>
      <c r="P247" s="25">
        <v>4</v>
      </c>
      <c r="Q247" s="25">
        <v>0</v>
      </c>
      <c r="R247" s="25">
        <v>0</v>
      </c>
      <c r="S247" s="25">
        <v>0</v>
      </c>
    </row>
    <row r="248" spans="2:19" ht="17.25" customHeight="1" x14ac:dyDescent="0.25">
      <c r="B248" s="28" t="s">
        <v>53</v>
      </c>
      <c r="C248" s="24">
        <f t="shared" si="25"/>
        <v>371</v>
      </c>
      <c r="D248" s="25">
        <v>5</v>
      </c>
      <c r="E248" s="25">
        <v>1</v>
      </c>
      <c r="F248" s="25">
        <v>31</v>
      </c>
      <c r="G248" s="25">
        <v>3</v>
      </c>
      <c r="H248" s="25">
        <v>223</v>
      </c>
      <c r="I248" s="25">
        <v>9</v>
      </c>
      <c r="J248" s="25">
        <v>40</v>
      </c>
      <c r="K248" s="25">
        <v>4</v>
      </c>
      <c r="L248" s="25">
        <v>24</v>
      </c>
      <c r="M248" s="25">
        <v>1</v>
      </c>
      <c r="N248" s="25">
        <v>13</v>
      </c>
      <c r="O248" s="25">
        <v>0</v>
      </c>
      <c r="P248" s="25">
        <v>7</v>
      </c>
      <c r="Q248" s="25">
        <v>5</v>
      </c>
      <c r="R248" s="25">
        <v>5</v>
      </c>
      <c r="S248" s="25">
        <v>0</v>
      </c>
    </row>
    <row r="249" spans="2:19" ht="17.25" customHeight="1" x14ac:dyDescent="0.25">
      <c r="B249" s="28" t="s">
        <v>54</v>
      </c>
      <c r="C249" s="24">
        <f t="shared" si="25"/>
        <v>324</v>
      </c>
      <c r="D249" s="25">
        <v>1</v>
      </c>
      <c r="E249" s="25">
        <v>1</v>
      </c>
      <c r="F249" s="25">
        <v>29</v>
      </c>
      <c r="G249" s="25">
        <v>5</v>
      </c>
      <c r="H249" s="25">
        <v>176</v>
      </c>
      <c r="I249" s="25">
        <v>8</v>
      </c>
      <c r="J249" s="25">
        <v>51</v>
      </c>
      <c r="K249" s="25">
        <v>2</v>
      </c>
      <c r="L249" s="25">
        <v>33</v>
      </c>
      <c r="M249" s="25">
        <v>1</v>
      </c>
      <c r="N249" s="25">
        <v>13</v>
      </c>
      <c r="O249" s="25">
        <v>0</v>
      </c>
      <c r="P249" s="25">
        <v>1</v>
      </c>
      <c r="Q249" s="25">
        <v>0</v>
      </c>
      <c r="R249" s="25">
        <v>3</v>
      </c>
      <c r="S249" s="25">
        <v>0</v>
      </c>
    </row>
    <row r="250" spans="2:19" ht="17.25" customHeight="1" x14ac:dyDescent="0.25">
      <c r="B250" s="28" t="s">
        <v>55</v>
      </c>
      <c r="C250" s="24">
        <f t="shared" si="25"/>
        <v>501</v>
      </c>
      <c r="D250" s="25">
        <v>3</v>
      </c>
      <c r="E250" s="25">
        <v>2</v>
      </c>
      <c r="F250" s="25">
        <v>42</v>
      </c>
      <c r="G250" s="25">
        <v>11</v>
      </c>
      <c r="H250" s="25">
        <v>262</v>
      </c>
      <c r="I250" s="25">
        <v>14</v>
      </c>
      <c r="J250" s="25">
        <v>108</v>
      </c>
      <c r="K250" s="25">
        <v>5</v>
      </c>
      <c r="L250" s="25">
        <v>37</v>
      </c>
      <c r="M250" s="25">
        <v>3</v>
      </c>
      <c r="N250" s="25">
        <v>8</v>
      </c>
      <c r="O250" s="25">
        <v>0</v>
      </c>
      <c r="P250" s="25">
        <v>4</v>
      </c>
      <c r="Q250" s="25">
        <v>0</v>
      </c>
      <c r="R250" s="25">
        <v>2</v>
      </c>
      <c r="S250" s="25">
        <v>0</v>
      </c>
    </row>
    <row r="251" spans="2:19" ht="17.25" customHeight="1" x14ac:dyDescent="0.25">
      <c r="B251" s="28" t="s">
        <v>56</v>
      </c>
      <c r="C251" s="24">
        <f t="shared" si="25"/>
        <v>523</v>
      </c>
      <c r="D251" s="25">
        <v>9</v>
      </c>
      <c r="E251" s="25">
        <v>6</v>
      </c>
      <c r="F251" s="25">
        <v>55</v>
      </c>
      <c r="G251" s="25">
        <v>6</v>
      </c>
      <c r="H251" s="25">
        <v>293</v>
      </c>
      <c r="I251" s="25">
        <v>11</v>
      </c>
      <c r="J251" s="25">
        <v>73</v>
      </c>
      <c r="K251" s="25">
        <v>1</v>
      </c>
      <c r="L251" s="25">
        <v>31</v>
      </c>
      <c r="M251" s="25">
        <v>0</v>
      </c>
      <c r="N251" s="25">
        <v>29</v>
      </c>
      <c r="O251" s="25">
        <v>0</v>
      </c>
      <c r="P251" s="25">
        <v>9</v>
      </c>
      <c r="Q251" s="25">
        <v>0</v>
      </c>
      <c r="R251" s="25">
        <v>0</v>
      </c>
      <c r="S251" s="25">
        <v>0</v>
      </c>
    </row>
    <row r="252" spans="2:19" ht="17.25" customHeight="1" x14ac:dyDescent="0.25">
      <c r="B252" s="28" t="s">
        <v>57</v>
      </c>
      <c r="C252" s="24">
        <f t="shared" si="25"/>
        <v>247</v>
      </c>
      <c r="D252" s="25">
        <v>1</v>
      </c>
      <c r="E252" s="25">
        <v>1</v>
      </c>
      <c r="F252" s="25">
        <v>16</v>
      </c>
      <c r="G252" s="25">
        <v>2</v>
      </c>
      <c r="H252" s="25">
        <v>139</v>
      </c>
      <c r="I252" s="25">
        <v>6</v>
      </c>
      <c r="J252" s="25">
        <v>41</v>
      </c>
      <c r="K252" s="25">
        <v>2</v>
      </c>
      <c r="L252" s="25">
        <v>22</v>
      </c>
      <c r="M252" s="25">
        <v>4</v>
      </c>
      <c r="N252" s="25">
        <v>10</v>
      </c>
      <c r="O252" s="25">
        <v>0</v>
      </c>
      <c r="P252" s="25">
        <v>3</v>
      </c>
      <c r="Q252" s="25">
        <v>0</v>
      </c>
      <c r="R252" s="25">
        <v>0</v>
      </c>
      <c r="S252" s="25">
        <v>0</v>
      </c>
    </row>
    <row r="253" spans="2:19" ht="17.25" customHeight="1" x14ac:dyDescent="0.25">
      <c r="B253" s="28" t="s">
        <v>58</v>
      </c>
      <c r="C253" s="24">
        <f t="shared" si="25"/>
        <v>2706</v>
      </c>
      <c r="D253" s="25">
        <v>34</v>
      </c>
      <c r="E253" s="25">
        <v>18</v>
      </c>
      <c r="F253" s="25">
        <v>147</v>
      </c>
      <c r="G253" s="25">
        <v>47</v>
      </c>
      <c r="H253" s="25">
        <v>1186</v>
      </c>
      <c r="I253" s="25">
        <v>71</v>
      </c>
      <c r="J253" s="25">
        <v>591</v>
      </c>
      <c r="K253" s="25">
        <v>26</v>
      </c>
      <c r="L253" s="25">
        <v>334</v>
      </c>
      <c r="M253" s="25">
        <v>17</v>
      </c>
      <c r="N253" s="25">
        <v>135</v>
      </c>
      <c r="O253" s="25">
        <v>0</v>
      </c>
      <c r="P253" s="25">
        <v>83</v>
      </c>
      <c r="Q253" s="25">
        <v>3</v>
      </c>
      <c r="R253" s="25">
        <v>14</v>
      </c>
      <c r="S253" s="25">
        <v>0</v>
      </c>
    </row>
    <row r="254" spans="2:19" ht="17.25" customHeight="1" x14ac:dyDescent="0.25">
      <c r="B254" s="28" t="s">
        <v>59</v>
      </c>
      <c r="C254" s="24">
        <f t="shared" si="25"/>
        <v>260</v>
      </c>
      <c r="D254" s="25">
        <v>5</v>
      </c>
      <c r="E254" s="25">
        <v>2</v>
      </c>
      <c r="F254" s="25">
        <v>23</v>
      </c>
      <c r="G254" s="25">
        <v>5</v>
      </c>
      <c r="H254" s="25">
        <v>164</v>
      </c>
      <c r="I254" s="25">
        <v>7</v>
      </c>
      <c r="J254" s="25">
        <v>27</v>
      </c>
      <c r="K254" s="25">
        <v>1</v>
      </c>
      <c r="L254" s="25">
        <v>17</v>
      </c>
      <c r="M254" s="25">
        <v>1</v>
      </c>
      <c r="N254" s="25">
        <v>6</v>
      </c>
      <c r="O254" s="25">
        <v>0</v>
      </c>
      <c r="P254" s="25">
        <v>2</v>
      </c>
      <c r="Q254" s="25">
        <v>0</v>
      </c>
      <c r="R254" s="25">
        <v>0</v>
      </c>
      <c r="S254" s="25">
        <v>0</v>
      </c>
    </row>
    <row r="255" spans="2:19" ht="17.25" customHeight="1" x14ac:dyDescent="0.25">
      <c r="B255" s="28" t="s">
        <v>60</v>
      </c>
      <c r="C255" s="24">
        <f t="shared" si="25"/>
        <v>118</v>
      </c>
      <c r="D255" s="25">
        <v>4</v>
      </c>
      <c r="E255" s="25">
        <v>1</v>
      </c>
      <c r="F255" s="25">
        <v>13</v>
      </c>
      <c r="G255" s="25">
        <v>2</v>
      </c>
      <c r="H255" s="25">
        <v>53</v>
      </c>
      <c r="I255" s="25">
        <v>2</v>
      </c>
      <c r="J255" s="25">
        <v>18</v>
      </c>
      <c r="K255" s="25">
        <v>0</v>
      </c>
      <c r="L255" s="25">
        <v>19</v>
      </c>
      <c r="M255" s="25">
        <v>0</v>
      </c>
      <c r="N255" s="25">
        <v>3</v>
      </c>
      <c r="O255" s="25">
        <v>1</v>
      </c>
      <c r="P255" s="25">
        <v>0</v>
      </c>
      <c r="Q255" s="25">
        <v>0</v>
      </c>
      <c r="R255" s="25">
        <v>2</v>
      </c>
      <c r="S255" s="25">
        <v>0</v>
      </c>
    </row>
    <row r="256" spans="2:19" ht="17.25" customHeight="1" x14ac:dyDescent="0.25">
      <c r="B256" s="28" t="s">
        <v>61</v>
      </c>
      <c r="C256" s="24">
        <f t="shared" si="25"/>
        <v>68</v>
      </c>
      <c r="D256" s="25">
        <v>1</v>
      </c>
      <c r="E256" s="25">
        <v>0</v>
      </c>
      <c r="F256" s="25">
        <v>4</v>
      </c>
      <c r="G256" s="25">
        <v>1</v>
      </c>
      <c r="H256" s="25">
        <v>29</v>
      </c>
      <c r="I256" s="25">
        <v>3</v>
      </c>
      <c r="J256" s="25">
        <v>12</v>
      </c>
      <c r="K256" s="25">
        <v>1</v>
      </c>
      <c r="L256" s="25">
        <v>8</v>
      </c>
      <c r="M256" s="25">
        <v>0</v>
      </c>
      <c r="N256" s="25">
        <v>6</v>
      </c>
      <c r="O256" s="25">
        <v>0</v>
      </c>
      <c r="P256" s="25">
        <v>1</v>
      </c>
      <c r="Q256" s="25">
        <v>0</v>
      </c>
      <c r="R256" s="25">
        <v>2</v>
      </c>
      <c r="S256" s="25">
        <v>0</v>
      </c>
    </row>
    <row r="257" spans="2:19" ht="17.25" customHeight="1" x14ac:dyDescent="0.25">
      <c r="B257" s="28" t="s">
        <v>62</v>
      </c>
      <c r="C257" s="24">
        <f t="shared" si="25"/>
        <v>102</v>
      </c>
      <c r="D257" s="25">
        <v>1</v>
      </c>
      <c r="E257" s="25">
        <v>1</v>
      </c>
      <c r="F257" s="25">
        <v>10</v>
      </c>
      <c r="G257" s="25">
        <v>3</v>
      </c>
      <c r="H257" s="25">
        <v>55</v>
      </c>
      <c r="I257" s="25">
        <v>2</v>
      </c>
      <c r="J257" s="25">
        <v>18</v>
      </c>
      <c r="K257" s="25">
        <v>0</v>
      </c>
      <c r="L257" s="25">
        <v>8</v>
      </c>
      <c r="M257" s="25">
        <v>0</v>
      </c>
      <c r="N257" s="25">
        <v>3</v>
      </c>
      <c r="O257" s="25">
        <v>0</v>
      </c>
      <c r="P257" s="25">
        <v>1</v>
      </c>
      <c r="Q257" s="25">
        <v>0</v>
      </c>
      <c r="R257" s="25">
        <v>0</v>
      </c>
      <c r="S257" s="25">
        <v>0</v>
      </c>
    </row>
    <row r="258" spans="2:19" ht="17.25" customHeight="1" x14ac:dyDescent="0.25">
      <c r="B258" s="28" t="s">
        <v>63</v>
      </c>
      <c r="C258" s="24">
        <f t="shared" si="25"/>
        <v>272</v>
      </c>
      <c r="D258" s="25">
        <v>4</v>
      </c>
      <c r="E258" s="25">
        <v>2</v>
      </c>
      <c r="F258" s="25">
        <v>22</v>
      </c>
      <c r="G258" s="25">
        <v>12</v>
      </c>
      <c r="H258" s="25">
        <v>130</v>
      </c>
      <c r="I258" s="25">
        <v>8</v>
      </c>
      <c r="J258" s="25">
        <v>35</v>
      </c>
      <c r="K258" s="25">
        <v>1</v>
      </c>
      <c r="L258" s="25">
        <v>38</v>
      </c>
      <c r="M258" s="25">
        <v>1</v>
      </c>
      <c r="N258" s="25">
        <v>12</v>
      </c>
      <c r="O258" s="25">
        <v>0</v>
      </c>
      <c r="P258" s="25">
        <v>2</v>
      </c>
      <c r="Q258" s="25">
        <v>0</v>
      </c>
      <c r="R258" s="25">
        <v>5</v>
      </c>
      <c r="S258" s="25">
        <v>0</v>
      </c>
    </row>
    <row r="259" spans="2:19" ht="17.25" customHeight="1" x14ac:dyDescent="0.25">
      <c r="B259" s="28" t="s">
        <v>64</v>
      </c>
      <c r="C259" s="24">
        <f t="shared" si="25"/>
        <v>298</v>
      </c>
      <c r="D259" s="25">
        <v>0</v>
      </c>
      <c r="E259" s="25">
        <v>0</v>
      </c>
      <c r="F259" s="25">
        <v>18</v>
      </c>
      <c r="G259" s="25">
        <v>2</v>
      </c>
      <c r="H259" s="25">
        <v>148</v>
      </c>
      <c r="I259" s="25">
        <v>4</v>
      </c>
      <c r="J259" s="25">
        <v>54</v>
      </c>
      <c r="K259" s="25">
        <v>0</v>
      </c>
      <c r="L259" s="25">
        <v>41</v>
      </c>
      <c r="M259" s="25">
        <v>0</v>
      </c>
      <c r="N259" s="25">
        <v>9</v>
      </c>
      <c r="O259" s="25">
        <v>0</v>
      </c>
      <c r="P259" s="25">
        <v>15</v>
      </c>
      <c r="Q259" s="25">
        <v>0</v>
      </c>
      <c r="R259" s="25">
        <v>7</v>
      </c>
      <c r="S259" s="25">
        <v>0</v>
      </c>
    </row>
    <row r="260" spans="2:19" ht="17.25" customHeight="1" x14ac:dyDescent="0.25">
      <c r="B260" s="28" t="s">
        <v>65</v>
      </c>
      <c r="C260" s="24">
        <f t="shared" si="25"/>
        <v>442</v>
      </c>
      <c r="D260" s="25">
        <v>9</v>
      </c>
      <c r="E260" s="25">
        <v>5</v>
      </c>
      <c r="F260" s="25">
        <v>52</v>
      </c>
      <c r="G260" s="25">
        <v>13</v>
      </c>
      <c r="H260" s="25">
        <v>277</v>
      </c>
      <c r="I260" s="25">
        <v>10</v>
      </c>
      <c r="J260" s="25">
        <v>36</v>
      </c>
      <c r="K260" s="25">
        <v>0</v>
      </c>
      <c r="L260" s="25">
        <v>22</v>
      </c>
      <c r="M260" s="25">
        <v>1</v>
      </c>
      <c r="N260" s="25">
        <v>8</v>
      </c>
      <c r="O260" s="25">
        <v>0</v>
      </c>
      <c r="P260" s="25">
        <v>5</v>
      </c>
      <c r="Q260" s="25">
        <v>0</v>
      </c>
      <c r="R260" s="25">
        <v>3</v>
      </c>
      <c r="S260" s="25">
        <v>1</v>
      </c>
    </row>
    <row r="261" spans="2:19" ht="17.25" customHeight="1" x14ac:dyDescent="0.25">
      <c r="B261" s="28" t="s">
        <v>66</v>
      </c>
      <c r="C261" s="24">
        <f t="shared" si="25"/>
        <v>153</v>
      </c>
      <c r="D261" s="25">
        <v>2</v>
      </c>
      <c r="E261" s="25">
        <v>2</v>
      </c>
      <c r="F261" s="25">
        <v>6</v>
      </c>
      <c r="G261" s="25">
        <v>1</v>
      </c>
      <c r="H261" s="25">
        <v>82</v>
      </c>
      <c r="I261" s="25">
        <v>1</v>
      </c>
      <c r="J261" s="25">
        <v>28</v>
      </c>
      <c r="K261" s="25">
        <v>0</v>
      </c>
      <c r="L261" s="25">
        <v>20</v>
      </c>
      <c r="M261" s="25">
        <v>1</v>
      </c>
      <c r="N261" s="25">
        <v>5</v>
      </c>
      <c r="O261" s="25">
        <v>0</v>
      </c>
      <c r="P261" s="25">
        <v>4</v>
      </c>
      <c r="Q261" s="25">
        <v>0</v>
      </c>
      <c r="R261" s="25">
        <v>1</v>
      </c>
      <c r="S261" s="25">
        <v>0</v>
      </c>
    </row>
    <row r="262" spans="2:19" ht="17.25" customHeight="1" x14ac:dyDescent="0.25">
      <c r="B262" s="28" t="s">
        <v>67</v>
      </c>
      <c r="C262" s="24">
        <f t="shared" si="25"/>
        <v>75</v>
      </c>
      <c r="D262" s="25">
        <v>0</v>
      </c>
      <c r="E262" s="25">
        <v>0</v>
      </c>
      <c r="F262" s="25">
        <v>0</v>
      </c>
      <c r="G262" s="25">
        <v>1</v>
      </c>
      <c r="H262" s="25">
        <v>51</v>
      </c>
      <c r="I262" s="25">
        <v>1</v>
      </c>
      <c r="J262" s="25">
        <v>13</v>
      </c>
      <c r="K262" s="25">
        <v>0</v>
      </c>
      <c r="L262" s="25">
        <v>9</v>
      </c>
      <c r="M262" s="25">
        <v>0</v>
      </c>
      <c r="N262" s="25">
        <v>0</v>
      </c>
      <c r="O262" s="25">
        <v>0</v>
      </c>
      <c r="P262" s="25">
        <v>0</v>
      </c>
      <c r="Q262" s="25">
        <v>0</v>
      </c>
      <c r="R262" s="25">
        <v>0</v>
      </c>
      <c r="S262" s="25">
        <v>0</v>
      </c>
    </row>
    <row r="263" spans="2:19" ht="17.25" customHeight="1" thickBot="1" x14ac:dyDescent="0.3">
      <c r="B263" s="63" t="s">
        <v>68</v>
      </c>
      <c r="C263" s="64">
        <f t="shared" si="25"/>
        <v>278</v>
      </c>
      <c r="D263" s="65">
        <v>7</v>
      </c>
      <c r="E263" s="65">
        <v>4</v>
      </c>
      <c r="F263" s="65">
        <v>19</v>
      </c>
      <c r="G263" s="65">
        <v>3</v>
      </c>
      <c r="H263" s="65">
        <v>181</v>
      </c>
      <c r="I263" s="65">
        <v>10</v>
      </c>
      <c r="J263" s="65">
        <v>27</v>
      </c>
      <c r="K263" s="65">
        <v>2</v>
      </c>
      <c r="L263" s="65">
        <v>16</v>
      </c>
      <c r="M263" s="65">
        <v>2</v>
      </c>
      <c r="N263" s="65">
        <v>6</v>
      </c>
      <c r="O263" s="65">
        <v>0</v>
      </c>
      <c r="P263" s="65">
        <v>1</v>
      </c>
      <c r="Q263" s="65">
        <v>0</v>
      </c>
      <c r="R263" s="65">
        <v>0</v>
      </c>
      <c r="S263" s="65">
        <v>0</v>
      </c>
    </row>
    <row r="264" spans="2:19" ht="20.25" customHeight="1" x14ac:dyDescent="0.25">
      <c r="B264" s="66" t="s">
        <v>1</v>
      </c>
      <c r="C264" s="67">
        <f t="shared" ref="C264:S264" si="26">SUM(C239:C263)</f>
        <v>9932</v>
      </c>
      <c r="D264" s="122">
        <f t="shared" si="26"/>
        <v>130</v>
      </c>
      <c r="E264" s="123">
        <f t="shared" si="26"/>
        <v>77</v>
      </c>
      <c r="F264" s="34">
        <f t="shared" si="26"/>
        <v>689</v>
      </c>
      <c r="G264" s="34">
        <f t="shared" si="26"/>
        <v>168</v>
      </c>
      <c r="H264" s="122">
        <f t="shared" si="26"/>
        <v>4983</v>
      </c>
      <c r="I264" s="123">
        <f t="shared" si="26"/>
        <v>215</v>
      </c>
      <c r="J264" s="34">
        <f t="shared" si="26"/>
        <v>1781</v>
      </c>
      <c r="K264" s="34">
        <f t="shared" si="26"/>
        <v>59</v>
      </c>
      <c r="L264" s="122">
        <f t="shared" si="26"/>
        <v>1028</v>
      </c>
      <c r="M264" s="123">
        <f t="shared" si="26"/>
        <v>43</v>
      </c>
      <c r="N264" s="34">
        <f t="shared" si="26"/>
        <v>442</v>
      </c>
      <c r="O264" s="34">
        <f t="shared" si="26"/>
        <v>5</v>
      </c>
      <c r="P264" s="122">
        <f t="shared" si="26"/>
        <v>228</v>
      </c>
      <c r="Q264" s="123">
        <f t="shared" si="26"/>
        <v>9</v>
      </c>
      <c r="R264" s="34">
        <f t="shared" si="26"/>
        <v>74</v>
      </c>
      <c r="S264" s="34">
        <f t="shared" si="26"/>
        <v>1</v>
      </c>
    </row>
    <row r="265" spans="2:19" ht="15.75" thickBot="1" x14ac:dyDescent="0.3">
      <c r="B265" s="91" t="s">
        <v>15</v>
      </c>
      <c r="C265" s="40">
        <f>C264/$C27</f>
        <v>1</v>
      </c>
      <c r="D265" s="124">
        <f>D264/$C$264</f>
        <v>1.3089005235602094E-2</v>
      </c>
      <c r="E265" s="125">
        <f t="shared" ref="E265:S265" si="27">E264/$C$264</f>
        <v>7.7527184857027788E-3</v>
      </c>
      <c r="F265" s="40">
        <f t="shared" si="27"/>
        <v>6.9371727748691103E-2</v>
      </c>
      <c r="G265" s="40">
        <f t="shared" si="27"/>
        <v>1.6915022150624244E-2</v>
      </c>
      <c r="H265" s="124">
        <f t="shared" si="27"/>
        <v>0.5017116391461941</v>
      </c>
      <c r="I265" s="125">
        <f t="shared" si="27"/>
        <v>2.1647200966572695E-2</v>
      </c>
      <c r="J265" s="40">
        <f t="shared" si="27"/>
        <v>0.1793193717277487</v>
      </c>
      <c r="K265" s="40">
        <f t="shared" si="27"/>
        <v>5.9403946838501812E-3</v>
      </c>
      <c r="L265" s="124">
        <f t="shared" si="27"/>
        <v>0.10350382601691502</v>
      </c>
      <c r="M265" s="125">
        <f t="shared" si="27"/>
        <v>4.3294401933145392E-3</v>
      </c>
      <c r="N265" s="40">
        <f t="shared" si="27"/>
        <v>4.4502617801047119E-2</v>
      </c>
      <c r="O265" s="40">
        <f t="shared" si="27"/>
        <v>5.0342327829238829E-4</v>
      </c>
      <c r="P265" s="124">
        <f t="shared" si="27"/>
        <v>2.2956101490132903E-2</v>
      </c>
      <c r="Q265" s="125">
        <f t="shared" si="27"/>
        <v>9.0616190092629879E-4</v>
      </c>
      <c r="R265" s="40">
        <f t="shared" si="27"/>
        <v>7.4506645187273459E-3</v>
      </c>
      <c r="S265" s="40">
        <f t="shared" si="27"/>
        <v>1.0068465565847765E-4</v>
      </c>
    </row>
    <row r="266" spans="2:19" x14ac:dyDescent="0.25">
      <c r="B266" s="151"/>
      <c r="C266" s="151"/>
      <c r="D266" s="151"/>
      <c r="E266" s="151"/>
      <c r="F266" s="151"/>
      <c r="G266" s="151"/>
      <c r="H266" s="151"/>
      <c r="I266" s="151"/>
      <c r="J266" s="151"/>
      <c r="K266" s="151"/>
      <c r="L266" s="151"/>
      <c r="M266" s="151"/>
      <c r="N266" s="151"/>
      <c r="O266" s="151"/>
      <c r="P266" s="151"/>
      <c r="Q266" s="151"/>
      <c r="R266" s="151"/>
      <c r="S266" s="151"/>
    </row>
    <row r="267" spans="2:19" ht="16.5" x14ac:dyDescent="0.25">
      <c r="B267" s="81"/>
      <c r="C267" s="51"/>
      <c r="D267" s="50"/>
      <c r="E267" s="50"/>
      <c r="F267" s="82"/>
      <c r="G267" s="36"/>
      <c r="H267" s="51"/>
      <c r="I267" s="51"/>
      <c r="J267" s="51"/>
      <c r="K267" s="51"/>
      <c r="M267" s="53"/>
      <c r="N267" s="53"/>
      <c r="O267" s="53"/>
      <c r="P267" s="53"/>
      <c r="Q267" s="53"/>
      <c r="R267" s="53"/>
    </row>
    <row r="268" spans="2:19" ht="27.75" customHeight="1" x14ac:dyDescent="0.25">
      <c r="B268" s="1"/>
      <c r="C268" s="1"/>
      <c r="D268" s="1"/>
      <c r="E268" s="1"/>
      <c r="F268" s="1"/>
      <c r="G268" s="1"/>
      <c r="H268" s="1"/>
      <c r="I268" s="1"/>
      <c r="J268" s="1"/>
      <c r="K268" s="1"/>
      <c r="M268" s="83"/>
      <c r="N268" s="11"/>
      <c r="O268" s="11"/>
      <c r="P268" s="11"/>
      <c r="Q268" s="11"/>
      <c r="R268" s="1"/>
    </row>
    <row r="269" spans="2:19" ht="78" customHeight="1" x14ac:dyDescent="0.25">
      <c r="B269" s="185" t="s">
        <v>42</v>
      </c>
      <c r="C269" s="198" t="s">
        <v>1</v>
      </c>
      <c r="D269" s="184" t="s">
        <v>69</v>
      </c>
      <c r="E269" s="184"/>
      <c r="F269" s="185"/>
      <c r="G269" s="215" t="s">
        <v>70</v>
      </c>
      <c r="H269" s="216"/>
      <c r="I269" s="211" t="s">
        <v>71</v>
      </c>
      <c r="J269" s="212"/>
      <c r="K269" s="73"/>
      <c r="L269" s="73"/>
      <c r="M269" s="11"/>
      <c r="N269" s="29"/>
      <c r="O269" s="29"/>
      <c r="P269" s="29"/>
      <c r="Q269" s="29"/>
      <c r="S269" s="94"/>
    </row>
    <row r="270" spans="2:19" ht="33.75" customHeight="1" x14ac:dyDescent="0.25">
      <c r="B270" s="197"/>
      <c r="C270" s="199"/>
      <c r="D270" s="86" t="s">
        <v>72</v>
      </c>
      <c r="E270" s="62" t="s">
        <v>73</v>
      </c>
      <c r="F270" s="87" t="s">
        <v>74</v>
      </c>
      <c r="G270" s="85" t="s">
        <v>75</v>
      </c>
      <c r="H270" s="88" t="s">
        <v>76</v>
      </c>
      <c r="I270" s="89" t="s">
        <v>75</v>
      </c>
      <c r="J270" s="61" t="s">
        <v>76</v>
      </c>
      <c r="K270" s="95"/>
      <c r="L270" s="157"/>
      <c r="M270" s="158"/>
      <c r="N270" s="158"/>
      <c r="O270" s="158"/>
      <c r="P270" s="47"/>
      <c r="Q270" s="47"/>
      <c r="R270" s="96"/>
      <c r="S270" s="94"/>
    </row>
    <row r="271" spans="2:19" ht="17.25" customHeight="1" x14ac:dyDescent="0.25">
      <c r="B271" s="28" t="s">
        <v>44</v>
      </c>
      <c r="C271" s="24">
        <f>SUM(D271:F271)</f>
        <v>218</v>
      </c>
      <c r="D271" s="90">
        <v>0</v>
      </c>
      <c r="E271" s="25">
        <v>37</v>
      </c>
      <c r="F271" s="25">
        <v>181</v>
      </c>
      <c r="G271" s="25">
        <v>56</v>
      </c>
      <c r="H271" s="25">
        <v>162</v>
      </c>
      <c r="I271" s="90">
        <v>30</v>
      </c>
      <c r="J271" s="90">
        <v>188</v>
      </c>
      <c r="K271" s="97"/>
      <c r="L271" s="97"/>
      <c r="M271" s="102" t="s">
        <v>61</v>
      </c>
      <c r="N271" s="102">
        <v>68</v>
      </c>
      <c r="O271" s="51"/>
      <c r="P271" s="50"/>
      <c r="Q271" s="50"/>
      <c r="S271" s="94"/>
    </row>
    <row r="272" spans="2:19" ht="17.25" customHeight="1" x14ac:dyDescent="0.25">
      <c r="B272" s="28" t="s">
        <v>45</v>
      </c>
      <c r="C272" s="24">
        <f t="shared" ref="C272:C294" si="28">SUM(D272:F272)</f>
        <v>300</v>
      </c>
      <c r="D272" s="25">
        <v>8</v>
      </c>
      <c r="E272" s="25">
        <v>78</v>
      </c>
      <c r="F272" s="25">
        <v>214</v>
      </c>
      <c r="G272" s="25">
        <v>51</v>
      </c>
      <c r="H272" s="25">
        <v>249</v>
      </c>
      <c r="I272" s="25">
        <v>31</v>
      </c>
      <c r="J272" s="25">
        <v>269</v>
      </c>
      <c r="K272" s="97"/>
      <c r="L272" s="97"/>
      <c r="M272" s="102" t="s">
        <v>67</v>
      </c>
      <c r="N272" s="102">
        <v>75</v>
      </c>
      <c r="O272" s="51"/>
      <c r="P272" s="50"/>
      <c r="Q272" s="50"/>
      <c r="S272" s="94"/>
    </row>
    <row r="273" spans="2:19" ht="17.25" customHeight="1" x14ac:dyDescent="0.25">
      <c r="B273" s="28" t="s">
        <v>46</v>
      </c>
      <c r="C273" s="24">
        <f t="shared" si="28"/>
        <v>154</v>
      </c>
      <c r="D273" s="25">
        <v>5</v>
      </c>
      <c r="E273" s="25">
        <v>86</v>
      </c>
      <c r="F273" s="25">
        <v>63</v>
      </c>
      <c r="G273" s="25">
        <v>28</v>
      </c>
      <c r="H273" s="25">
        <v>126</v>
      </c>
      <c r="I273" s="25">
        <v>8</v>
      </c>
      <c r="J273" s="25">
        <v>146</v>
      </c>
      <c r="K273" s="97"/>
      <c r="L273" s="97"/>
      <c r="M273" s="102" t="s">
        <v>62</v>
      </c>
      <c r="N273" s="102">
        <v>102</v>
      </c>
      <c r="O273" s="51"/>
      <c r="P273" s="50"/>
      <c r="Q273" s="50"/>
      <c r="S273" s="94"/>
    </row>
    <row r="274" spans="2:19" ht="17.25" customHeight="1" x14ac:dyDescent="0.25">
      <c r="B274" s="28" t="s">
        <v>47</v>
      </c>
      <c r="C274" s="24">
        <f t="shared" si="28"/>
        <v>782</v>
      </c>
      <c r="D274" s="25">
        <v>13</v>
      </c>
      <c r="E274" s="25">
        <v>402</v>
      </c>
      <c r="F274" s="25">
        <v>367</v>
      </c>
      <c r="G274" s="25">
        <v>68</v>
      </c>
      <c r="H274" s="25">
        <v>714</v>
      </c>
      <c r="I274" s="25">
        <v>72</v>
      </c>
      <c r="J274" s="25">
        <v>710</v>
      </c>
      <c r="K274" s="97"/>
      <c r="L274" s="97"/>
      <c r="M274" s="102" t="s">
        <v>60</v>
      </c>
      <c r="N274" s="102">
        <v>118</v>
      </c>
      <c r="O274" s="51"/>
      <c r="P274" s="50"/>
      <c r="Q274" s="50"/>
      <c r="S274" s="94"/>
    </row>
    <row r="275" spans="2:19" ht="17.25" customHeight="1" x14ac:dyDescent="0.25">
      <c r="B275" s="28" t="s">
        <v>48</v>
      </c>
      <c r="C275" s="24">
        <f t="shared" si="28"/>
        <v>379</v>
      </c>
      <c r="D275" s="25">
        <v>2</v>
      </c>
      <c r="E275" s="25">
        <v>73</v>
      </c>
      <c r="F275" s="25">
        <v>304</v>
      </c>
      <c r="G275" s="25">
        <v>61</v>
      </c>
      <c r="H275" s="25">
        <v>318</v>
      </c>
      <c r="I275" s="25">
        <v>27</v>
      </c>
      <c r="J275" s="25">
        <v>352</v>
      </c>
      <c r="K275" s="97"/>
      <c r="L275" s="97"/>
      <c r="M275" s="102" t="s">
        <v>52</v>
      </c>
      <c r="N275" s="102">
        <v>137</v>
      </c>
      <c r="O275" s="51"/>
      <c r="P275" s="51"/>
      <c r="Q275" s="51"/>
      <c r="S275" s="94"/>
    </row>
    <row r="276" spans="2:19" ht="17.25" customHeight="1" x14ac:dyDescent="0.25">
      <c r="B276" s="28" t="s">
        <v>49</v>
      </c>
      <c r="C276" s="24">
        <f t="shared" si="28"/>
        <v>286</v>
      </c>
      <c r="D276" s="25">
        <v>20</v>
      </c>
      <c r="E276" s="25">
        <v>107</v>
      </c>
      <c r="F276" s="25">
        <v>159</v>
      </c>
      <c r="G276" s="25">
        <v>29</v>
      </c>
      <c r="H276" s="25">
        <v>257</v>
      </c>
      <c r="I276" s="25">
        <v>44</v>
      </c>
      <c r="J276" s="25">
        <v>242</v>
      </c>
      <c r="K276" s="97"/>
      <c r="L276" s="97"/>
      <c r="M276" s="102" t="s">
        <v>66</v>
      </c>
      <c r="N276" s="102">
        <v>153</v>
      </c>
      <c r="O276" s="54"/>
      <c r="P276" s="54"/>
      <c r="Q276" s="54"/>
      <c r="S276" s="94"/>
    </row>
    <row r="277" spans="2:19" ht="17.25" customHeight="1" x14ac:dyDescent="0.25">
      <c r="B277" s="28" t="s">
        <v>50</v>
      </c>
      <c r="C277" s="24">
        <f t="shared" si="28"/>
        <v>233</v>
      </c>
      <c r="D277" s="25">
        <v>11</v>
      </c>
      <c r="E277" s="25">
        <v>141</v>
      </c>
      <c r="F277" s="25">
        <v>81</v>
      </c>
      <c r="G277" s="25">
        <v>36</v>
      </c>
      <c r="H277" s="25">
        <v>197</v>
      </c>
      <c r="I277" s="25">
        <v>51</v>
      </c>
      <c r="J277" s="25">
        <v>182</v>
      </c>
      <c r="K277" s="97"/>
      <c r="L277" s="97"/>
      <c r="M277" s="102" t="s">
        <v>46</v>
      </c>
      <c r="N277" s="102">
        <v>154</v>
      </c>
      <c r="O277" s="159"/>
      <c r="P277" s="29"/>
      <c r="Q277" s="29"/>
      <c r="S277" s="94"/>
    </row>
    <row r="278" spans="2:19" ht="17.25" customHeight="1" x14ac:dyDescent="0.25">
      <c r="B278" s="28" t="s">
        <v>51</v>
      </c>
      <c r="C278" s="24">
        <f t="shared" si="28"/>
        <v>705</v>
      </c>
      <c r="D278" s="25">
        <v>38</v>
      </c>
      <c r="E278" s="25">
        <v>404</v>
      </c>
      <c r="F278" s="25">
        <v>263</v>
      </c>
      <c r="G278" s="25">
        <v>69</v>
      </c>
      <c r="H278" s="25">
        <v>636</v>
      </c>
      <c r="I278" s="25">
        <v>81</v>
      </c>
      <c r="J278" s="25">
        <v>624</v>
      </c>
      <c r="K278" s="97"/>
      <c r="L278" s="97"/>
      <c r="M278" s="102" t="s">
        <v>44</v>
      </c>
      <c r="N278" s="102">
        <v>218</v>
      </c>
      <c r="O278" s="159"/>
      <c r="P278" s="29"/>
      <c r="Q278" s="29"/>
      <c r="S278" s="94"/>
    </row>
    <row r="279" spans="2:19" ht="17.25" customHeight="1" x14ac:dyDescent="0.25">
      <c r="B279" s="28" t="s">
        <v>52</v>
      </c>
      <c r="C279" s="24">
        <f t="shared" si="28"/>
        <v>137</v>
      </c>
      <c r="D279" s="25">
        <v>9</v>
      </c>
      <c r="E279" s="25">
        <v>49</v>
      </c>
      <c r="F279" s="25">
        <v>79</v>
      </c>
      <c r="G279" s="25">
        <v>40</v>
      </c>
      <c r="H279" s="25">
        <v>97</v>
      </c>
      <c r="I279" s="25">
        <v>14</v>
      </c>
      <c r="J279" s="25">
        <v>123</v>
      </c>
      <c r="K279" s="97"/>
      <c r="L279" s="97"/>
      <c r="M279" s="102" t="s">
        <v>50</v>
      </c>
      <c r="N279" s="102">
        <v>233</v>
      </c>
      <c r="O279" s="159"/>
      <c r="P279" s="29"/>
      <c r="Q279" s="29"/>
      <c r="S279" s="94"/>
    </row>
    <row r="280" spans="2:19" ht="17.25" customHeight="1" x14ac:dyDescent="0.25">
      <c r="B280" s="28" t="s">
        <v>53</v>
      </c>
      <c r="C280" s="24">
        <f t="shared" si="28"/>
        <v>371</v>
      </c>
      <c r="D280" s="25">
        <v>92</v>
      </c>
      <c r="E280" s="25">
        <v>157</v>
      </c>
      <c r="F280" s="25">
        <v>122</v>
      </c>
      <c r="G280" s="25">
        <v>51</v>
      </c>
      <c r="H280" s="25">
        <v>320</v>
      </c>
      <c r="I280" s="25">
        <v>23</v>
      </c>
      <c r="J280" s="25">
        <v>348</v>
      </c>
      <c r="K280" s="97"/>
      <c r="L280" s="97"/>
      <c r="M280" s="102" t="s">
        <v>57</v>
      </c>
      <c r="N280" s="102">
        <v>247</v>
      </c>
      <c r="O280" s="159"/>
      <c r="P280" s="29"/>
      <c r="Q280" s="29"/>
      <c r="S280" s="94"/>
    </row>
    <row r="281" spans="2:19" ht="17.25" customHeight="1" x14ac:dyDescent="0.25">
      <c r="B281" s="28" t="s">
        <v>54</v>
      </c>
      <c r="C281" s="24">
        <f t="shared" si="28"/>
        <v>324</v>
      </c>
      <c r="D281" s="25">
        <v>14</v>
      </c>
      <c r="E281" s="25">
        <v>88</v>
      </c>
      <c r="F281" s="25">
        <v>222</v>
      </c>
      <c r="G281" s="25">
        <v>32</v>
      </c>
      <c r="H281" s="25">
        <v>292</v>
      </c>
      <c r="I281" s="25">
        <v>35</v>
      </c>
      <c r="J281" s="25">
        <v>289</v>
      </c>
      <c r="K281" s="97"/>
      <c r="L281" s="97"/>
      <c r="M281" s="102" t="s">
        <v>59</v>
      </c>
      <c r="N281" s="102">
        <v>260</v>
      </c>
      <c r="O281" s="159"/>
      <c r="P281" s="29"/>
      <c r="Q281" s="29"/>
      <c r="S281" s="94"/>
    </row>
    <row r="282" spans="2:19" ht="17.25" customHeight="1" x14ac:dyDescent="0.25">
      <c r="B282" s="28" t="s">
        <v>55</v>
      </c>
      <c r="C282" s="24">
        <f t="shared" si="28"/>
        <v>501</v>
      </c>
      <c r="D282" s="25">
        <v>38</v>
      </c>
      <c r="E282" s="25">
        <v>242</v>
      </c>
      <c r="F282" s="25">
        <v>221</v>
      </c>
      <c r="G282" s="25">
        <v>48</v>
      </c>
      <c r="H282" s="25">
        <v>453</v>
      </c>
      <c r="I282" s="25">
        <v>69</v>
      </c>
      <c r="J282" s="25">
        <v>432</v>
      </c>
      <c r="K282" s="97"/>
      <c r="L282" s="97"/>
      <c r="M282" s="102" t="s">
        <v>63</v>
      </c>
      <c r="N282" s="102">
        <v>272</v>
      </c>
      <c r="O282" s="159"/>
      <c r="P282" s="29"/>
      <c r="Q282" s="29"/>
      <c r="S282" s="94"/>
    </row>
    <row r="283" spans="2:19" ht="17.25" customHeight="1" x14ac:dyDescent="0.25">
      <c r="B283" s="28" t="s">
        <v>56</v>
      </c>
      <c r="C283" s="24">
        <f t="shared" si="28"/>
        <v>523</v>
      </c>
      <c r="D283" s="25">
        <v>12</v>
      </c>
      <c r="E283" s="25">
        <v>192</v>
      </c>
      <c r="F283" s="25">
        <v>319</v>
      </c>
      <c r="G283" s="25">
        <v>124</v>
      </c>
      <c r="H283" s="25">
        <v>399</v>
      </c>
      <c r="I283" s="25">
        <v>65</v>
      </c>
      <c r="J283" s="25">
        <v>458</v>
      </c>
      <c r="K283" s="97"/>
      <c r="L283" s="97"/>
      <c r="M283" s="102" t="s">
        <v>68</v>
      </c>
      <c r="N283" s="102">
        <v>278</v>
      </c>
      <c r="O283" s="159"/>
      <c r="P283" s="29"/>
      <c r="Q283" s="29"/>
      <c r="S283" s="94"/>
    </row>
    <row r="284" spans="2:19" ht="17.25" customHeight="1" x14ac:dyDescent="0.25">
      <c r="B284" s="28" t="s">
        <v>57</v>
      </c>
      <c r="C284" s="24">
        <f t="shared" si="28"/>
        <v>247</v>
      </c>
      <c r="D284" s="25">
        <v>9</v>
      </c>
      <c r="E284" s="25">
        <v>102</v>
      </c>
      <c r="F284" s="25">
        <v>136</v>
      </c>
      <c r="G284" s="25">
        <v>13</v>
      </c>
      <c r="H284" s="25">
        <v>234</v>
      </c>
      <c r="I284" s="25">
        <v>21</v>
      </c>
      <c r="J284" s="25">
        <v>226</v>
      </c>
      <c r="K284" s="97"/>
      <c r="L284" s="97"/>
      <c r="M284" s="102" t="s">
        <v>49</v>
      </c>
      <c r="N284" s="102">
        <v>286</v>
      </c>
      <c r="O284" s="158"/>
      <c r="P284" s="47"/>
      <c r="Q284" s="47"/>
      <c r="S284" s="94"/>
    </row>
    <row r="285" spans="2:19" ht="17.25" customHeight="1" x14ac:dyDescent="0.25">
      <c r="B285" s="28" t="s">
        <v>58</v>
      </c>
      <c r="C285" s="24">
        <f t="shared" si="28"/>
        <v>2706</v>
      </c>
      <c r="D285" s="25">
        <v>140</v>
      </c>
      <c r="E285" s="25">
        <v>1344</v>
      </c>
      <c r="F285" s="25">
        <v>1222</v>
      </c>
      <c r="G285" s="25">
        <v>281</v>
      </c>
      <c r="H285" s="25">
        <v>2425</v>
      </c>
      <c r="I285" s="25">
        <v>385</v>
      </c>
      <c r="J285" s="25">
        <v>2321</v>
      </c>
      <c r="K285" s="97"/>
      <c r="L285" s="97"/>
      <c r="M285" s="102" t="s">
        <v>64</v>
      </c>
      <c r="N285" s="102">
        <v>298</v>
      </c>
      <c r="O285" s="158"/>
      <c r="P285" s="47"/>
      <c r="Q285" s="47"/>
      <c r="S285" s="94"/>
    </row>
    <row r="286" spans="2:19" ht="17.25" customHeight="1" x14ac:dyDescent="0.25">
      <c r="B286" s="28" t="s">
        <v>59</v>
      </c>
      <c r="C286" s="24">
        <f t="shared" si="28"/>
        <v>260</v>
      </c>
      <c r="D286" s="25">
        <v>7</v>
      </c>
      <c r="E286" s="25">
        <v>38</v>
      </c>
      <c r="F286" s="25">
        <v>215</v>
      </c>
      <c r="G286" s="25">
        <v>68</v>
      </c>
      <c r="H286" s="25">
        <v>192</v>
      </c>
      <c r="I286" s="25">
        <v>15</v>
      </c>
      <c r="J286" s="25">
        <v>245</v>
      </c>
      <c r="K286" s="97"/>
      <c r="L286" s="97"/>
      <c r="M286" s="102" t="s">
        <v>45</v>
      </c>
      <c r="N286" s="102">
        <v>300</v>
      </c>
      <c r="O286" s="51"/>
      <c r="P286" s="50"/>
      <c r="Q286" s="50"/>
      <c r="S286" s="94"/>
    </row>
    <row r="287" spans="2:19" ht="17.25" customHeight="1" x14ac:dyDescent="0.25">
      <c r="B287" s="28" t="s">
        <v>60</v>
      </c>
      <c r="C287" s="24">
        <f t="shared" si="28"/>
        <v>118</v>
      </c>
      <c r="D287" s="25">
        <v>0</v>
      </c>
      <c r="E287" s="25">
        <v>87</v>
      </c>
      <c r="F287" s="25">
        <v>31</v>
      </c>
      <c r="G287" s="25">
        <v>21</v>
      </c>
      <c r="H287" s="25">
        <v>97</v>
      </c>
      <c r="I287" s="25">
        <v>1</v>
      </c>
      <c r="J287" s="25">
        <v>117</v>
      </c>
      <c r="K287" s="97"/>
      <c r="L287" s="97"/>
      <c r="M287" s="102" t="s">
        <v>54</v>
      </c>
      <c r="N287" s="102">
        <v>324</v>
      </c>
      <c r="O287" s="51"/>
      <c r="P287" s="50"/>
      <c r="Q287" s="50"/>
      <c r="S287" s="94"/>
    </row>
    <row r="288" spans="2:19" ht="17.25" customHeight="1" x14ac:dyDescent="0.25">
      <c r="B288" s="28" t="s">
        <v>61</v>
      </c>
      <c r="C288" s="24">
        <f t="shared" si="28"/>
        <v>68</v>
      </c>
      <c r="D288" s="25">
        <v>5</v>
      </c>
      <c r="E288" s="25">
        <v>40</v>
      </c>
      <c r="F288" s="25">
        <v>23</v>
      </c>
      <c r="G288" s="25">
        <v>11</v>
      </c>
      <c r="H288" s="25">
        <v>57</v>
      </c>
      <c r="I288" s="25">
        <v>7</v>
      </c>
      <c r="J288" s="25">
        <v>61</v>
      </c>
      <c r="K288" s="97"/>
      <c r="L288" s="97"/>
      <c r="M288" s="102" t="s">
        <v>53</v>
      </c>
      <c r="N288" s="102">
        <v>371</v>
      </c>
      <c r="O288" s="51"/>
      <c r="P288" s="50"/>
      <c r="Q288" s="50"/>
      <c r="S288" s="94"/>
    </row>
    <row r="289" spans="2:19" ht="17.25" customHeight="1" x14ac:dyDescent="0.25">
      <c r="B289" s="28" t="s">
        <v>62</v>
      </c>
      <c r="C289" s="24">
        <f t="shared" si="28"/>
        <v>102</v>
      </c>
      <c r="D289" s="25">
        <v>12</v>
      </c>
      <c r="E289" s="25">
        <v>26</v>
      </c>
      <c r="F289" s="25">
        <v>64</v>
      </c>
      <c r="G289" s="25">
        <v>14</v>
      </c>
      <c r="H289" s="25">
        <v>88</v>
      </c>
      <c r="I289" s="25">
        <v>17</v>
      </c>
      <c r="J289" s="25">
        <v>85</v>
      </c>
      <c r="K289" s="97"/>
      <c r="L289" s="97"/>
      <c r="M289" s="102" t="s">
        <v>48</v>
      </c>
      <c r="N289" s="102">
        <v>379</v>
      </c>
      <c r="O289" s="51"/>
      <c r="P289" s="50"/>
      <c r="Q289" s="50"/>
      <c r="S289" s="94"/>
    </row>
    <row r="290" spans="2:19" ht="17.25" customHeight="1" x14ac:dyDescent="0.25">
      <c r="B290" s="28" t="s">
        <v>63</v>
      </c>
      <c r="C290" s="24">
        <f t="shared" si="28"/>
        <v>272</v>
      </c>
      <c r="D290" s="25">
        <v>8</v>
      </c>
      <c r="E290" s="25">
        <v>89</v>
      </c>
      <c r="F290" s="25">
        <v>175</v>
      </c>
      <c r="G290" s="25">
        <v>44</v>
      </c>
      <c r="H290" s="25">
        <v>228</v>
      </c>
      <c r="I290" s="25">
        <v>16</v>
      </c>
      <c r="J290" s="25">
        <v>256</v>
      </c>
      <c r="K290" s="97"/>
      <c r="L290" s="97"/>
      <c r="M290" s="102" t="s">
        <v>65</v>
      </c>
      <c r="N290" s="102">
        <v>442</v>
      </c>
      <c r="O290" s="51"/>
      <c r="P290" s="51"/>
      <c r="Q290" s="51"/>
      <c r="S290" s="94"/>
    </row>
    <row r="291" spans="2:19" ht="17.25" customHeight="1" x14ac:dyDescent="0.25">
      <c r="B291" s="28" t="s">
        <v>64</v>
      </c>
      <c r="C291" s="24">
        <f t="shared" si="28"/>
        <v>298</v>
      </c>
      <c r="D291" s="25">
        <v>13</v>
      </c>
      <c r="E291" s="25">
        <v>121</v>
      </c>
      <c r="F291" s="25">
        <v>164</v>
      </c>
      <c r="G291" s="25">
        <v>39</v>
      </c>
      <c r="H291" s="25">
        <v>259</v>
      </c>
      <c r="I291" s="25">
        <v>34</v>
      </c>
      <c r="J291" s="25">
        <v>264</v>
      </c>
      <c r="K291" s="97"/>
      <c r="L291" s="54"/>
      <c r="M291" s="102" t="s">
        <v>55</v>
      </c>
      <c r="N291" s="102">
        <v>501</v>
      </c>
      <c r="O291" s="54"/>
      <c r="P291" s="54"/>
      <c r="Q291" s="54"/>
      <c r="S291" s="94"/>
    </row>
    <row r="292" spans="2:19" ht="17.25" customHeight="1" x14ac:dyDescent="0.25">
      <c r="B292" s="28" t="s">
        <v>65</v>
      </c>
      <c r="C292" s="24">
        <f t="shared" si="28"/>
        <v>442</v>
      </c>
      <c r="D292" s="25">
        <v>14</v>
      </c>
      <c r="E292" s="25">
        <v>136</v>
      </c>
      <c r="F292" s="25">
        <v>292</v>
      </c>
      <c r="G292" s="25">
        <v>68</v>
      </c>
      <c r="H292" s="25">
        <v>374</v>
      </c>
      <c r="I292" s="25">
        <v>23</v>
      </c>
      <c r="J292" s="25">
        <v>419</v>
      </c>
      <c r="K292" s="97"/>
      <c r="L292" s="11"/>
      <c r="M292" s="102" t="s">
        <v>56</v>
      </c>
      <c r="N292" s="102">
        <v>523</v>
      </c>
      <c r="O292" s="11"/>
      <c r="P292" s="11"/>
      <c r="Q292" s="11"/>
      <c r="S292" s="94"/>
    </row>
    <row r="293" spans="2:19" ht="17.25" customHeight="1" x14ac:dyDescent="0.25">
      <c r="B293" s="28" t="s">
        <v>66</v>
      </c>
      <c r="C293" s="24">
        <f t="shared" si="28"/>
        <v>153</v>
      </c>
      <c r="D293" s="25">
        <v>0</v>
      </c>
      <c r="E293" s="25">
        <v>63</v>
      </c>
      <c r="F293" s="25">
        <v>90</v>
      </c>
      <c r="G293" s="25">
        <v>23</v>
      </c>
      <c r="H293" s="25">
        <v>130</v>
      </c>
      <c r="I293" s="25">
        <v>22</v>
      </c>
      <c r="J293" s="25">
        <v>131</v>
      </c>
      <c r="K293" s="97"/>
      <c r="L293" s="159"/>
      <c r="M293" s="102" t="s">
        <v>51</v>
      </c>
      <c r="N293" s="102">
        <v>705</v>
      </c>
      <c r="O293" s="159"/>
      <c r="P293" s="29"/>
      <c r="Q293" s="29"/>
      <c r="S293" s="94"/>
    </row>
    <row r="294" spans="2:19" ht="17.25" customHeight="1" x14ac:dyDescent="0.25">
      <c r="B294" s="28" t="s">
        <v>67</v>
      </c>
      <c r="C294" s="24">
        <f t="shared" si="28"/>
        <v>75</v>
      </c>
      <c r="D294" s="25">
        <v>0</v>
      </c>
      <c r="E294" s="25">
        <v>14</v>
      </c>
      <c r="F294" s="25">
        <v>61</v>
      </c>
      <c r="G294" s="25">
        <v>18</v>
      </c>
      <c r="H294" s="25">
        <v>57</v>
      </c>
      <c r="I294" s="25">
        <v>11</v>
      </c>
      <c r="J294" s="25">
        <v>64</v>
      </c>
      <c r="K294" s="97"/>
      <c r="L294" s="159"/>
      <c r="M294" s="102" t="s">
        <v>47</v>
      </c>
      <c r="N294" s="102">
        <v>782</v>
      </c>
      <c r="O294" s="159"/>
      <c r="P294" s="29"/>
      <c r="Q294" s="29"/>
      <c r="S294" s="94"/>
    </row>
    <row r="295" spans="2:19" ht="17.25" customHeight="1" thickBot="1" x14ac:dyDescent="0.3">
      <c r="B295" s="63" t="s">
        <v>68</v>
      </c>
      <c r="C295" s="64">
        <f>SUM(D295:F295)</f>
        <v>278</v>
      </c>
      <c r="D295" s="65">
        <v>4</v>
      </c>
      <c r="E295" s="65">
        <v>110</v>
      </c>
      <c r="F295" s="65">
        <v>164</v>
      </c>
      <c r="G295" s="65">
        <v>66</v>
      </c>
      <c r="H295" s="65">
        <v>212</v>
      </c>
      <c r="I295" s="65">
        <v>18</v>
      </c>
      <c r="J295" s="65">
        <v>260</v>
      </c>
      <c r="K295" s="97"/>
      <c r="L295" s="159"/>
      <c r="M295" s="102" t="s">
        <v>58</v>
      </c>
      <c r="N295" s="102">
        <v>2706</v>
      </c>
      <c r="O295" s="159"/>
      <c r="P295" s="29"/>
      <c r="Q295" s="29"/>
      <c r="S295" s="94"/>
    </row>
    <row r="296" spans="2:19" ht="20.25" customHeight="1" x14ac:dyDescent="0.25">
      <c r="B296" s="66" t="s">
        <v>1</v>
      </c>
      <c r="C296" s="67">
        <f t="shared" ref="C296:J296" si="29">SUM(C271:C295)</f>
        <v>9932</v>
      </c>
      <c r="D296" s="126">
        <f t="shared" si="29"/>
        <v>474</v>
      </c>
      <c r="E296" s="127">
        <f t="shared" si="29"/>
        <v>4226</v>
      </c>
      <c r="F296" s="128">
        <f t="shared" si="29"/>
        <v>5232</v>
      </c>
      <c r="G296" s="67">
        <f t="shared" si="29"/>
        <v>1359</v>
      </c>
      <c r="H296" s="67">
        <f t="shared" si="29"/>
        <v>8573</v>
      </c>
      <c r="I296" s="126">
        <f t="shared" si="29"/>
        <v>1120</v>
      </c>
      <c r="J296" s="127">
        <f t="shared" si="29"/>
        <v>8812</v>
      </c>
      <c r="K296" s="97"/>
      <c r="S296" s="94"/>
    </row>
    <row r="297" spans="2:19" ht="15.75" thickBot="1" x14ac:dyDescent="0.3">
      <c r="B297" s="91" t="s">
        <v>15</v>
      </c>
      <c r="C297" s="92">
        <f>SUM(D297:F297)</f>
        <v>1</v>
      </c>
      <c r="D297" s="129">
        <f>D296/$C$296</f>
        <v>4.7724526782118408E-2</v>
      </c>
      <c r="E297" s="92">
        <f t="shared" ref="E297:J297" si="30">E296/$C$296</f>
        <v>0.42549335481272654</v>
      </c>
      <c r="F297" s="130">
        <f t="shared" si="30"/>
        <v>0.5267821184051551</v>
      </c>
      <c r="G297" s="92">
        <f t="shared" si="30"/>
        <v>0.13683044703987113</v>
      </c>
      <c r="H297" s="92">
        <f t="shared" si="30"/>
        <v>0.86316955296012887</v>
      </c>
      <c r="I297" s="129">
        <f t="shared" si="30"/>
        <v>0.11276681433749497</v>
      </c>
      <c r="J297" s="92">
        <f t="shared" si="30"/>
        <v>0.88723318566250509</v>
      </c>
      <c r="K297" s="98"/>
      <c r="S297" s="94"/>
    </row>
    <row r="298" spans="2:19" x14ac:dyDescent="0.25">
      <c r="B298" s="93"/>
      <c r="C298" s="93"/>
      <c r="D298" s="93"/>
      <c r="E298" s="93"/>
      <c r="F298" s="93"/>
      <c r="G298" s="93"/>
      <c r="H298" s="93"/>
      <c r="I298" s="93"/>
      <c r="J298" s="93"/>
      <c r="K298" s="93"/>
      <c r="O298" s="93"/>
      <c r="P298" s="1"/>
      <c r="Q298" s="1"/>
      <c r="R298" s="1"/>
      <c r="S298" s="94"/>
    </row>
    <row r="299" spans="2:19" x14ac:dyDescent="0.25">
      <c r="C299" s="14"/>
      <c r="D299" s="1"/>
      <c r="E299" s="1"/>
      <c r="F299" s="1"/>
      <c r="G299" s="14"/>
      <c r="H299" s="14"/>
      <c r="I299" s="14"/>
      <c r="J299" s="14"/>
      <c r="K299" s="1"/>
      <c r="O299" s="99"/>
      <c r="P299" s="99"/>
      <c r="Q299" s="100"/>
      <c r="R299" s="53"/>
      <c r="S299" s="94"/>
    </row>
    <row r="300" spans="2:19" x14ac:dyDescent="0.25">
      <c r="B300" s="101"/>
      <c r="C300" s="101"/>
      <c r="D300" s="101"/>
      <c r="E300" s="101"/>
      <c r="F300" s="101"/>
      <c r="G300" s="101"/>
      <c r="H300" s="101"/>
      <c r="I300" s="101"/>
      <c r="J300" s="101"/>
      <c r="K300" s="101"/>
      <c r="L300" s="101"/>
      <c r="M300" s="101"/>
      <c r="N300" s="101"/>
      <c r="O300" s="101"/>
      <c r="S300" s="94"/>
    </row>
    <row r="301" spans="2:19" x14ac:dyDescent="0.25">
      <c r="B301" s="101"/>
      <c r="C301" s="101"/>
      <c r="D301" s="101"/>
      <c r="E301" s="101"/>
      <c r="F301" s="101"/>
      <c r="G301" s="101"/>
      <c r="H301" s="101"/>
      <c r="I301" s="101"/>
      <c r="J301" s="101"/>
      <c r="K301" s="101"/>
      <c r="L301" s="101"/>
      <c r="M301" s="101"/>
      <c r="N301" s="101"/>
      <c r="O301" s="101"/>
      <c r="S301" s="94"/>
    </row>
    <row r="302" spans="2:19" ht="15" customHeight="1" x14ac:dyDescent="0.25">
      <c r="B302" s="101"/>
      <c r="C302" s="101"/>
      <c r="D302" s="101"/>
      <c r="E302" s="101"/>
      <c r="F302" s="101"/>
      <c r="G302" s="101"/>
      <c r="H302" s="101"/>
      <c r="I302" s="101"/>
      <c r="J302" s="101"/>
      <c r="K302" s="101"/>
      <c r="L302" s="101"/>
      <c r="M302" s="101"/>
      <c r="N302" s="101"/>
      <c r="O302" s="101"/>
      <c r="S302" s="94"/>
    </row>
    <row r="303" spans="2:19" ht="15" customHeight="1" x14ac:dyDescent="0.25">
      <c r="B303" s="101"/>
      <c r="C303" s="101"/>
      <c r="D303" s="101"/>
      <c r="E303" s="101"/>
      <c r="F303" s="101"/>
      <c r="G303" s="101"/>
      <c r="H303" s="101"/>
      <c r="I303" s="101"/>
      <c r="J303" s="101"/>
      <c r="K303" s="101"/>
      <c r="L303" s="101"/>
      <c r="M303" s="101"/>
      <c r="N303" s="101"/>
      <c r="O303" s="101"/>
      <c r="S303" s="94"/>
    </row>
    <row r="304" spans="2:19" ht="27.75" customHeight="1" x14ac:dyDescent="0.25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83"/>
      <c r="N304" s="11"/>
      <c r="O304" s="11"/>
      <c r="P304" s="11"/>
      <c r="Q304" s="11"/>
      <c r="R304" s="1"/>
    </row>
    <row r="305" spans="2:22" ht="33.75" customHeight="1" x14ac:dyDescent="0.25">
      <c r="B305" s="103" t="s">
        <v>42</v>
      </c>
      <c r="C305" s="84" t="s">
        <v>1</v>
      </c>
      <c r="D305" s="62">
        <v>2021</v>
      </c>
      <c r="E305" s="62">
        <v>2022</v>
      </c>
      <c r="F305" s="62">
        <v>2023</v>
      </c>
      <c r="G305" s="62">
        <v>2024</v>
      </c>
      <c r="H305" s="62" t="s">
        <v>122</v>
      </c>
      <c r="J305" s="104"/>
      <c r="K305" s="104"/>
      <c r="L305" s="104"/>
      <c r="M305" s="104"/>
    </row>
    <row r="306" spans="2:22" ht="17.25" customHeight="1" x14ac:dyDescent="0.25">
      <c r="B306" s="28" t="s">
        <v>44</v>
      </c>
      <c r="C306" s="24">
        <f>SUM(D306:H306)</f>
        <v>1031</v>
      </c>
      <c r="D306" s="25">
        <v>196</v>
      </c>
      <c r="E306" s="25">
        <v>186</v>
      </c>
      <c r="F306" s="90">
        <v>183</v>
      </c>
      <c r="G306" s="90">
        <v>248</v>
      </c>
      <c r="H306" s="90">
        <f>C271</f>
        <v>218</v>
      </c>
      <c r="I306" s="96"/>
      <c r="J306" s="104"/>
      <c r="K306" s="102" t="s">
        <v>67</v>
      </c>
      <c r="L306" s="102">
        <v>382</v>
      </c>
      <c r="M306" s="104"/>
      <c r="R306" s="105"/>
      <c r="V306" s="105"/>
    </row>
    <row r="307" spans="2:22" ht="17.25" customHeight="1" x14ac:dyDescent="0.25">
      <c r="B307" s="28" t="s">
        <v>45</v>
      </c>
      <c r="C307" s="24">
        <f t="shared" ref="C307:C329" si="31">SUM(D307:H307)</f>
        <v>2112</v>
      </c>
      <c r="D307" s="25">
        <v>428</v>
      </c>
      <c r="E307" s="25">
        <v>441</v>
      </c>
      <c r="F307" s="25">
        <v>470</v>
      </c>
      <c r="G307" s="25">
        <v>473</v>
      </c>
      <c r="H307" s="25">
        <f t="shared" ref="H307:H330" si="32">C272</f>
        <v>300</v>
      </c>
      <c r="J307" s="104"/>
      <c r="K307" s="102" t="s">
        <v>61</v>
      </c>
      <c r="L307" s="102">
        <v>419</v>
      </c>
      <c r="M307" s="104"/>
      <c r="R307" s="105"/>
      <c r="V307" s="105"/>
    </row>
    <row r="308" spans="2:22" ht="17.25" customHeight="1" x14ac:dyDescent="0.25">
      <c r="B308" s="28" t="s">
        <v>46</v>
      </c>
      <c r="C308" s="24">
        <f t="shared" si="31"/>
        <v>993</v>
      </c>
      <c r="D308" s="25">
        <v>187</v>
      </c>
      <c r="E308" s="25">
        <v>205</v>
      </c>
      <c r="F308" s="25">
        <v>226</v>
      </c>
      <c r="G308" s="25">
        <v>221</v>
      </c>
      <c r="H308" s="25">
        <f t="shared" si="32"/>
        <v>154</v>
      </c>
      <c r="J308" s="104"/>
      <c r="K308" s="102" t="s">
        <v>62</v>
      </c>
      <c r="L308" s="102">
        <v>508</v>
      </c>
      <c r="M308" s="104"/>
      <c r="R308" s="105"/>
      <c r="V308" s="105"/>
    </row>
    <row r="309" spans="2:22" ht="17.25" customHeight="1" x14ac:dyDescent="0.25">
      <c r="B309" s="28" t="s">
        <v>47</v>
      </c>
      <c r="C309" s="24">
        <f t="shared" si="31"/>
        <v>4704</v>
      </c>
      <c r="D309" s="25">
        <v>836</v>
      </c>
      <c r="E309" s="25">
        <v>963</v>
      </c>
      <c r="F309" s="25">
        <v>1087</v>
      </c>
      <c r="G309" s="25">
        <v>1036</v>
      </c>
      <c r="H309" s="25">
        <f t="shared" si="32"/>
        <v>782</v>
      </c>
      <c r="J309" s="104"/>
      <c r="K309" s="102" t="s">
        <v>60</v>
      </c>
      <c r="L309" s="102">
        <v>625</v>
      </c>
      <c r="M309" s="104"/>
      <c r="R309" s="105"/>
      <c r="V309" s="105"/>
    </row>
    <row r="310" spans="2:22" ht="17.25" customHeight="1" x14ac:dyDescent="0.25">
      <c r="B310" s="28" t="s">
        <v>48</v>
      </c>
      <c r="C310" s="24">
        <f t="shared" si="31"/>
        <v>2016</v>
      </c>
      <c r="D310" s="25">
        <v>356</v>
      </c>
      <c r="E310" s="25">
        <v>377</v>
      </c>
      <c r="F310" s="25">
        <v>462</v>
      </c>
      <c r="G310" s="25">
        <v>442</v>
      </c>
      <c r="H310" s="25">
        <f t="shared" si="32"/>
        <v>379</v>
      </c>
      <c r="J310" s="104"/>
      <c r="K310" s="102" t="s">
        <v>46</v>
      </c>
      <c r="L310" s="102">
        <v>993</v>
      </c>
      <c r="M310" s="104"/>
      <c r="R310" s="105"/>
      <c r="V310" s="105"/>
    </row>
    <row r="311" spans="2:22" ht="17.25" customHeight="1" x14ac:dyDescent="0.25">
      <c r="B311" s="28" t="s">
        <v>49</v>
      </c>
      <c r="C311" s="24">
        <f t="shared" si="31"/>
        <v>1507</v>
      </c>
      <c r="D311" s="25">
        <v>267</v>
      </c>
      <c r="E311" s="25">
        <v>316</v>
      </c>
      <c r="F311" s="25">
        <v>291</v>
      </c>
      <c r="G311" s="25">
        <v>347</v>
      </c>
      <c r="H311" s="25">
        <f t="shared" si="32"/>
        <v>286</v>
      </c>
      <c r="J311" s="104"/>
      <c r="K311" s="102" t="s">
        <v>52</v>
      </c>
      <c r="L311" s="102">
        <v>1030</v>
      </c>
      <c r="M311" s="104"/>
      <c r="R311" s="105"/>
      <c r="V311" s="105"/>
    </row>
    <row r="312" spans="2:22" ht="17.25" customHeight="1" x14ac:dyDescent="0.25">
      <c r="B312" s="28" t="s">
        <v>50</v>
      </c>
      <c r="C312" s="24">
        <f t="shared" si="31"/>
        <v>1145</v>
      </c>
      <c r="D312" s="25">
        <v>196</v>
      </c>
      <c r="E312" s="25">
        <v>244</v>
      </c>
      <c r="F312" s="25">
        <v>226</v>
      </c>
      <c r="G312" s="25">
        <v>246</v>
      </c>
      <c r="H312" s="25">
        <f t="shared" si="32"/>
        <v>233</v>
      </c>
      <c r="J312" s="104"/>
      <c r="K312" s="102" t="s">
        <v>44</v>
      </c>
      <c r="L312" s="102">
        <v>1031</v>
      </c>
      <c r="M312" s="104"/>
      <c r="R312" s="105"/>
      <c r="V312" s="105"/>
    </row>
    <row r="313" spans="2:22" ht="17.25" customHeight="1" x14ac:dyDescent="0.25">
      <c r="B313" s="28" t="s">
        <v>51</v>
      </c>
      <c r="C313" s="24">
        <f t="shared" si="31"/>
        <v>3461</v>
      </c>
      <c r="D313" s="25">
        <v>468</v>
      </c>
      <c r="E313" s="25">
        <v>703</v>
      </c>
      <c r="F313" s="25">
        <v>739</v>
      </c>
      <c r="G313" s="25">
        <v>846</v>
      </c>
      <c r="H313" s="25">
        <f t="shared" si="32"/>
        <v>705</v>
      </c>
      <c r="J313" s="104"/>
      <c r="K313" s="102" t="s">
        <v>66</v>
      </c>
      <c r="L313" s="102">
        <v>1115</v>
      </c>
      <c r="M313" s="104"/>
      <c r="R313" s="105"/>
      <c r="V313" s="105"/>
    </row>
    <row r="314" spans="2:22" ht="17.25" customHeight="1" x14ac:dyDescent="0.25">
      <c r="B314" s="28" t="s">
        <v>52</v>
      </c>
      <c r="C314" s="24">
        <f t="shared" si="31"/>
        <v>1030</v>
      </c>
      <c r="D314" s="25">
        <v>163</v>
      </c>
      <c r="E314" s="25">
        <v>248</v>
      </c>
      <c r="F314" s="25">
        <v>257</v>
      </c>
      <c r="G314" s="25">
        <v>225</v>
      </c>
      <c r="H314" s="25">
        <f t="shared" si="32"/>
        <v>137</v>
      </c>
      <c r="J314" s="104"/>
      <c r="K314" s="102" t="s">
        <v>50</v>
      </c>
      <c r="L314" s="102">
        <v>1145</v>
      </c>
      <c r="M314" s="104"/>
      <c r="R314" s="105"/>
      <c r="V314" s="105"/>
    </row>
    <row r="315" spans="2:22" ht="17.25" customHeight="1" x14ac:dyDescent="0.25">
      <c r="B315" s="28" t="s">
        <v>53</v>
      </c>
      <c r="C315" s="24">
        <f t="shared" si="31"/>
        <v>2476</v>
      </c>
      <c r="D315" s="25">
        <v>564</v>
      </c>
      <c r="E315" s="25">
        <v>508</v>
      </c>
      <c r="F315" s="25">
        <v>490</v>
      </c>
      <c r="G315" s="25">
        <v>543</v>
      </c>
      <c r="H315" s="25">
        <f t="shared" si="32"/>
        <v>371</v>
      </c>
      <c r="J315" s="104"/>
      <c r="K315" s="102" t="s">
        <v>57</v>
      </c>
      <c r="L315" s="102">
        <v>1338</v>
      </c>
      <c r="M315" s="104"/>
      <c r="R315" s="105"/>
      <c r="V315" s="105"/>
    </row>
    <row r="316" spans="2:22" ht="17.25" customHeight="1" x14ac:dyDescent="0.25">
      <c r="B316" s="28" t="s">
        <v>54</v>
      </c>
      <c r="C316" s="24">
        <f t="shared" si="31"/>
        <v>1942</v>
      </c>
      <c r="D316" s="25">
        <v>318</v>
      </c>
      <c r="E316" s="25">
        <v>394</v>
      </c>
      <c r="F316" s="25">
        <v>468</v>
      </c>
      <c r="G316" s="25">
        <v>438</v>
      </c>
      <c r="H316" s="25">
        <f t="shared" si="32"/>
        <v>324</v>
      </c>
      <c r="J316" s="104"/>
      <c r="K316" s="102" t="s">
        <v>59</v>
      </c>
      <c r="L316" s="102">
        <v>1390</v>
      </c>
      <c r="M316" s="104"/>
      <c r="R316" s="105"/>
      <c r="V316" s="105"/>
    </row>
    <row r="317" spans="2:22" ht="17.25" customHeight="1" x14ac:dyDescent="0.25">
      <c r="B317" s="28" t="s">
        <v>55</v>
      </c>
      <c r="C317" s="24">
        <f t="shared" si="31"/>
        <v>2985</v>
      </c>
      <c r="D317" s="25">
        <v>532</v>
      </c>
      <c r="E317" s="25">
        <v>616</v>
      </c>
      <c r="F317" s="25">
        <v>643</v>
      </c>
      <c r="G317" s="25">
        <v>693</v>
      </c>
      <c r="H317" s="25">
        <f t="shared" si="32"/>
        <v>501</v>
      </c>
      <c r="J317" s="104"/>
      <c r="K317" s="102" t="s">
        <v>49</v>
      </c>
      <c r="L317" s="102">
        <v>1507</v>
      </c>
      <c r="M317" s="104"/>
      <c r="R317" s="105"/>
      <c r="V317" s="105"/>
    </row>
    <row r="318" spans="2:22" ht="17.25" customHeight="1" x14ac:dyDescent="0.25">
      <c r="B318" s="28" t="s">
        <v>56</v>
      </c>
      <c r="C318" s="24">
        <f t="shared" si="31"/>
        <v>3173</v>
      </c>
      <c r="D318" s="25">
        <v>635</v>
      </c>
      <c r="E318" s="25">
        <v>619</v>
      </c>
      <c r="F318" s="25">
        <v>694</v>
      </c>
      <c r="G318" s="25">
        <v>702</v>
      </c>
      <c r="H318" s="25">
        <f t="shared" si="32"/>
        <v>523</v>
      </c>
      <c r="J318" s="104"/>
      <c r="K318" s="102" t="s">
        <v>64</v>
      </c>
      <c r="L318" s="102">
        <v>1627</v>
      </c>
      <c r="M318" s="104"/>
      <c r="R318" s="105"/>
      <c r="V318" s="105"/>
    </row>
    <row r="319" spans="2:22" ht="17.25" customHeight="1" x14ac:dyDescent="0.25">
      <c r="B319" s="28" t="s">
        <v>57</v>
      </c>
      <c r="C319" s="24">
        <f t="shared" si="31"/>
        <v>1338</v>
      </c>
      <c r="D319" s="25">
        <v>244</v>
      </c>
      <c r="E319" s="25">
        <v>252</v>
      </c>
      <c r="F319" s="25">
        <v>280</v>
      </c>
      <c r="G319" s="25">
        <v>315</v>
      </c>
      <c r="H319" s="25">
        <f t="shared" si="32"/>
        <v>247</v>
      </c>
      <c r="J319" s="104"/>
      <c r="K319" s="102" t="s">
        <v>63</v>
      </c>
      <c r="L319" s="102">
        <v>1657</v>
      </c>
      <c r="M319" s="104"/>
      <c r="R319" s="105"/>
      <c r="V319" s="105"/>
    </row>
    <row r="320" spans="2:22" ht="17.25" customHeight="1" x14ac:dyDescent="0.25">
      <c r="B320" s="28" t="s">
        <v>58</v>
      </c>
      <c r="C320" s="24">
        <f t="shared" si="31"/>
        <v>15378</v>
      </c>
      <c r="D320" s="25">
        <v>2717</v>
      </c>
      <c r="E320" s="25">
        <v>3080</v>
      </c>
      <c r="F320" s="25">
        <v>3435</v>
      </c>
      <c r="G320" s="25">
        <v>3440</v>
      </c>
      <c r="H320" s="25">
        <f t="shared" si="32"/>
        <v>2706</v>
      </c>
      <c r="J320" s="104"/>
      <c r="K320" s="102" t="s">
        <v>68</v>
      </c>
      <c r="L320" s="102">
        <v>1663</v>
      </c>
      <c r="M320" s="104"/>
      <c r="R320" s="105"/>
      <c r="V320" s="105"/>
    </row>
    <row r="321" spans="2:22" ht="17.25" customHeight="1" x14ac:dyDescent="0.25">
      <c r="B321" s="28" t="s">
        <v>59</v>
      </c>
      <c r="C321" s="24">
        <f t="shared" si="31"/>
        <v>1390</v>
      </c>
      <c r="D321" s="25">
        <v>211</v>
      </c>
      <c r="E321" s="25">
        <v>305</v>
      </c>
      <c r="F321" s="25">
        <v>286</v>
      </c>
      <c r="G321" s="25">
        <v>328</v>
      </c>
      <c r="H321" s="25">
        <f t="shared" si="32"/>
        <v>260</v>
      </c>
      <c r="J321" s="104"/>
      <c r="K321" s="102" t="s">
        <v>54</v>
      </c>
      <c r="L321" s="102">
        <v>1942</v>
      </c>
      <c r="M321" s="104"/>
      <c r="R321" s="105"/>
      <c r="V321" s="105"/>
    </row>
    <row r="322" spans="2:22" ht="17.25" customHeight="1" x14ac:dyDescent="0.25">
      <c r="B322" s="28" t="s">
        <v>60</v>
      </c>
      <c r="C322" s="24">
        <f t="shared" si="31"/>
        <v>625</v>
      </c>
      <c r="D322" s="25">
        <v>129</v>
      </c>
      <c r="E322" s="25">
        <v>135</v>
      </c>
      <c r="F322" s="25">
        <v>118</v>
      </c>
      <c r="G322" s="25">
        <v>125</v>
      </c>
      <c r="H322" s="25">
        <f t="shared" si="32"/>
        <v>118</v>
      </c>
      <c r="J322" s="104"/>
      <c r="K322" s="102" t="s">
        <v>48</v>
      </c>
      <c r="L322" s="102">
        <v>2016</v>
      </c>
      <c r="M322" s="104"/>
      <c r="R322" s="105"/>
      <c r="V322" s="105"/>
    </row>
    <row r="323" spans="2:22" ht="17.25" customHeight="1" x14ac:dyDescent="0.25">
      <c r="B323" s="28" t="s">
        <v>61</v>
      </c>
      <c r="C323" s="24">
        <f t="shared" si="31"/>
        <v>419</v>
      </c>
      <c r="D323" s="25">
        <v>93</v>
      </c>
      <c r="E323" s="25">
        <v>87</v>
      </c>
      <c r="F323" s="25">
        <v>90</v>
      </c>
      <c r="G323" s="25">
        <v>81</v>
      </c>
      <c r="H323" s="25">
        <f t="shared" si="32"/>
        <v>68</v>
      </c>
      <c r="J323" s="104"/>
      <c r="K323" s="102" t="s">
        <v>45</v>
      </c>
      <c r="L323" s="102">
        <v>2112</v>
      </c>
      <c r="M323" s="104"/>
      <c r="R323" s="105"/>
      <c r="V323" s="105"/>
    </row>
    <row r="324" spans="2:22" ht="17.25" customHeight="1" x14ac:dyDescent="0.25">
      <c r="B324" s="28" t="s">
        <v>62</v>
      </c>
      <c r="C324" s="24">
        <f t="shared" si="31"/>
        <v>508</v>
      </c>
      <c r="D324" s="25">
        <v>98</v>
      </c>
      <c r="E324" s="25">
        <v>97</v>
      </c>
      <c r="F324" s="25">
        <v>106</v>
      </c>
      <c r="G324" s="25">
        <v>105</v>
      </c>
      <c r="H324" s="25">
        <f t="shared" si="32"/>
        <v>102</v>
      </c>
      <c r="J324" s="104"/>
      <c r="K324" s="102" t="s">
        <v>53</v>
      </c>
      <c r="L324" s="102">
        <v>2476</v>
      </c>
      <c r="M324" s="104"/>
      <c r="R324" s="105"/>
      <c r="V324" s="105"/>
    </row>
    <row r="325" spans="2:22" ht="17.25" customHeight="1" x14ac:dyDescent="0.25">
      <c r="B325" s="28" t="s">
        <v>63</v>
      </c>
      <c r="C325" s="24">
        <f t="shared" si="31"/>
        <v>1657</v>
      </c>
      <c r="D325" s="25">
        <v>324</v>
      </c>
      <c r="E325" s="25">
        <v>363</v>
      </c>
      <c r="F325" s="25">
        <v>332</v>
      </c>
      <c r="G325" s="25">
        <v>366</v>
      </c>
      <c r="H325" s="25">
        <f t="shared" si="32"/>
        <v>272</v>
      </c>
      <c r="J325" s="104"/>
      <c r="K325" s="102" t="s">
        <v>65</v>
      </c>
      <c r="L325" s="102">
        <v>2584</v>
      </c>
      <c r="M325" s="104"/>
      <c r="R325" s="105"/>
      <c r="V325" s="105"/>
    </row>
    <row r="326" spans="2:22" ht="17.25" customHeight="1" x14ac:dyDescent="0.25">
      <c r="B326" s="28" t="s">
        <v>64</v>
      </c>
      <c r="C326" s="24">
        <f t="shared" si="31"/>
        <v>1627</v>
      </c>
      <c r="D326" s="25">
        <v>281</v>
      </c>
      <c r="E326" s="25">
        <v>328</v>
      </c>
      <c r="F326" s="25">
        <v>343</v>
      </c>
      <c r="G326" s="25">
        <v>377</v>
      </c>
      <c r="H326" s="25">
        <f t="shared" si="32"/>
        <v>298</v>
      </c>
      <c r="J326" s="104"/>
      <c r="K326" s="102" t="s">
        <v>55</v>
      </c>
      <c r="L326" s="102">
        <v>2985</v>
      </c>
      <c r="M326" s="104"/>
      <c r="R326" s="105"/>
      <c r="V326" s="105"/>
    </row>
    <row r="327" spans="2:22" ht="17.25" customHeight="1" x14ac:dyDescent="0.25">
      <c r="B327" s="28" t="s">
        <v>65</v>
      </c>
      <c r="C327" s="24">
        <f t="shared" si="31"/>
        <v>2584</v>
      </c>
      <c r="D327" s="25">
        <v>459</v>
      </c>
      <c r="E327" s="25">
        <v>495</v>
      </c>
      <c r="F327" s="25">
        <v>591</v>
      </c>
      <c r="G327" s="25">
        <v>597</v>
      </c>
      <c r="H327" s="25">
        <f t="shared" si="32"/>
        <v>442</v>
      </c>
      <c r="J327" s="104"/>
      <c r="K327" s="102" t="s">
        <v>56</v>
      </c>
      <c r="L327" s="102">
        <v>3173</v>
      </c>
      <c r="M327" s="104"/>
      <c r="R327" s="105"/>
      <c r="V327" s="105"/>
    </row>
    <row r="328" spans="2:22" ht="17.25" customHeight="1" x14ac:dyDescent="0.25">
      <c r="B328" s="28" t="s">
        <v>66</v>
      </c>
      <c r="C328" s="24">
        <f t="shared" si="31"/>
        <v>1115</v>
      </c>
      <c r="D328" s="25">
        <v>244</v>
      </c>
      <c r="E328" s="25">
        <v>211</v>
      </c>
      <c r="F328" s="25">
        <v>254</v>
      </c>
      <c r="G328" s="25">
        <v>253</v>
      </c>
      <c r="H328" s="25">
        <f t="shared" si="32"/>
        <v>153</v>
      </c>
      <c r="J328" s="104"/>
      <c r="K328" s="102" t="s">
        <v>51</v>
      </c>
      <c r="L328" s="102">
        <v>3461</v>
      </c>
      <c r="M328" s="104"/>
      <c r="R328" s="105"/>
      <c r="V328" s="105"/>
    </row>
    <row r="329" spans="2:22" ht="17.25" customHeight="1" x14ac:dyDescent="0.25">
      <c r="B329" s="28" t="s">
        <v>67</v>
      </c>
      <c r="C329" s="24">
        <f t="shared" si="31"/>
        <v>382</v>
      </c>
      <c r="D329" s="25">
        <v>69</v>
      </c>
      <c r="E329" s="25">
        <v>84</v>
      </c>
      <c r="F329" s="25">
        <v>70</v>
      </c>
      <c r="G329" s="25">
        <v>84</v>
      </c>
      <c r="H329" s="25">
        <f t="shared" si="32"/>
        <v>75</v>
      </c>
      <c r="J329" s="104"/>
      <c r="K329" s="102" t="s">
        <v>47</v>
      </c>
      <c r="L329" s="102">
        <v>4704</v>
      </c>
      <c r="M329" s="104"/>
      <c r="R329" s="105"/>
      <c r="V329" s="105"/>
    </row>
    <row r="330" spans="2:22" ht="17.25" customHeight="1" thickBot="1" x14ac:dyDescent="0.3">
      <c r="B330" s="63" t="s">
        <v>68</v>
      </c>
      <c r="C330" s="64">
        <f>SUM(D330:H330)</f>
        <v>1663</v>
      </c>
      <c r="D330" s="65">
        <v>236</v>
      </c>
      <c r="E330" s="65">
        <v>373</v>
      </c>
      <c r="F330" s="65">
        <v>383</v>
      </c>
      <c r="G330" s="65">
        <v>393</v>
      </c>
      <c r="H330" s="65">
        <f t="shared" si="32"/>
        <v>278</v>
      </c>
      <c r="J330" s="104"/>
      <c r="K330" s="102" t="s">
        <v>58</v>
      </c>
      <c r="L330" s="102">
        <v>15378</v>
      </c>
      <c r="M330" s="104"/>
      <c r="R330" s="105"/>
      <c r="V330" s="105"/>
    </row>
    <row r="331" spans="2:22" ht="20.25" customHeight="1" x14ac:dyDescent="0.25">
      <c r="B331" s="66" t="s">
        <v>1</v>
      </c>
      <c r="C331" s="67">
        <f t="shared" ref="C331:H331" si="33">SUM(C306:C330)</f>
        <v>57261</v>
      </c>
      <c r="D331" s="68">
        <f t="shared" si="33"/>
        <v>10251</v>
      </c>
      <c r="E331" s="68">
        <f t="shared" si="33"/>
        <v>11630</v>
      </c>
      <c r="F331" s="68">
        <f t="shared" si="33"/>
        <v>12524</v>
      </c>
      <c r="G331" s="68">
        <f t="shared" si="33"/>
        <v>12924</v>
      </c>
      <c r="H331" s="68">
        <f t="shared" si="33"/>
        <v>9932</v>
      </c>
      <c r="J331" s="104"/>
      <c r="K331" s="104"/>
      <c r="L331" s="104"/>
      <c r="M331" s="104"/>
    </row>
    <row r="332" spans="2:22" ht="15.75" thickBot="1" x14ac:dyDescent="0.3">
      <c r="B332" s="91" t="s">
        <v>15</v>
      </c>
      <c r="C332" s="92">
        <f>SUM(D332:H332)</f>
        <v>1.0000000000000002</v>
      </c>
      <c r="D332" s="92">
        <f t="shared" ref="D332:G332" si="34">D331/$C$331</f>
        <v>0.17902237124744591</v>
      </c>
      <c r="E332" s="92">
        <f t="shared" si="34"/>
        <v>0.20310508024659019</v>
      </c>
      <c r="F332" s="92">
        <f t="shared" si="34"/>
        <v>0.21871780094654303</v>
      </c>
      <c r="G332" s="92">
        <f t="shared" si="34"/>
        <v>0.22570335830670091</v>
      </c>
      <c r="H332" s="92">
        <f>H331/$C$331</f>
        <v>0.17345138925272</v>
      </c>
      <c r="J332" s="104"/>
      <c r="K332" s="104"/>
      <c r="L332" s="104"/>
      <c r="M332" s="104"/>
    </row>
    <row r="333" spans="2:22" x14ac:dyDescent="0.25">
      <c r="B333" s="106" t="s">
        <v>128</v>
      </c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</row>
    <row r="334" spans="2:22" x14ac:dyDescent="0.25">
      <c r="B334" s="106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</row>
    <row r="335" spans="2:22" x14ac:dyDescent="0.25">
      <c r="B335" s="106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</row>
    <row r="336" spans="2:22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</row>
    <row r="337" spans="2:7" ht="16.5" customHeight="1" x14ac:dyDescent="0.25">
      <c r="B337" s="1"/>
      <c r="C337" s="1"/>
      <c r="D337" s="1"/>
      <c r="E337" s="1"/>
      <c r="F337" s="1"/>
      <c r="G337" s="1"/>
    </row>
    <row r="338" spans="2:7" ht="23.25" customHeight="1" x14ac:dyDescent="0.25">
      <c r="B338" s="41"/>
      <c r="C338" s="41"/>
      <c r="D338" s="41"/>
      <c r="E338" s="41"/>
      <c r="F338" s="41"/>
      <c r="G338" s="12"/>
    </row>
    <row r="339" spans="2:7" ht="43.5" customHeight="1" x14ac:dyDescent="0.25">
      <c r="B339" s="184" t="s">
        <v>19</v>
      </c>
      <c r="C339" s="185"/>
      <c r="D339" s="84">
        <v>2024</v>
      </c>
      <c r="E339" s="84">
        <v>2025</v>
      </c>
      <c r="F339" s="22" t="s">
        <v>77</v>
      </c>
    </row>
    <row r="340" spans="2:7" ht="24" customHeight="1" x14ac:dyDescent="0.25">
      <c r="B340" s="189" t="s">
        <v>4</v>
      </c>
      <c r="C340" s="190"/>
      <c r="D340" s="108">
        <v>1030</v>
      </c>
      <c r="E340" s="108">
        <f t="shared" ref="E340:E351" si="35">+C15</f>
        <v>1159</v>
      </c>
      <c r="F340" s="165">
        <f t="shared" ref="F340:F351" si="36">E340/D340-1</f>
        <v>0.12524271844660184</v>
      </c>
    </row>
    <row r="341" spans="2:7" ht="24" customHeight="1" x14ac:dyDescent="0.25">
      <c r="B341" s="189" t="s">
        <v>5</v>
      </c>
      <c r="C341" s="190"/>
      <c r="D341" s="108">
        <v>976</v>
      </c>
      <c r="E341" s="108">
        <f t="shared" si="35"/>
        <v>1034</v>
      </c>
      <c r="F341" s="170">
        <f t="shared" si="36"/>
        <v>5.9426229508196649E-2</v>
      </c>
    </row>
    <row r="342" spans="2:7" ht="19.5" customHeight="1" x14ac:dyDescent="0.25">
      <c r="B342" s="189" t="s">
        <v>6</v>
      </c>
      <c r="C342" s="190"/>
      <c r="D342" s="108">
        <v>934</v>
      </c>
      <c r="E342" s="108">
        <f t="shared" si="35"/>
        <v>1080</v>
      </c>
      <c r="F342" s="170">
        <f t="shared" si="36"/>
        <v>0.15631691648822277</v>
      </c>
    </row>
    <row r="343" spans="2:7" ht="19.5" customHeight="1" x14ac:dyDescent="0.25">
      <c r="B343" s="189" t="s">
        <v>7</v>
      </c>
      <c r="C343" s="190"/>
      <c r="D343" s="108">
        <v>1167</v>
      </c>
      <c r="E343" s="108">
        <f t="shared" si="35"/>
        <v>1119</v>
      </c>
      <c r="F343" s="170">
        <f t="shared" si="36"/>
        <v>-4.1131105398457546E-2</v>
      </c>
    </row>
    <row r="344" spans="2:7" ht="19.5" customHeight="1" x14ac:dyDescent="0.25">
      <c r="B344" s="189" t="s">
        <v>8</v>
      </c>
      <c r="C344" s="190"/>
      <c r="D344" s="108">
        <v>1098</v>
      </c>
      <c r="E344" s="108">
        <f t="shared" si="35"/>
        <v>1141</v>
      </c>
      <c r="F344" s="170">
        <f t="shared" si="36"/>
        <v>3.9162112932604742E-2</v>
      </c>
    </row>
    <row r="345" spans="2:7" ht="19.5" customHeight="1" x14ac:dyDescent="0.25">
      <c r="B345" s="189" t="s">
        <v>9</v>
      </c>
      <c r="C345" s="190"/>
      <c r="D345" s="108">
        <v>1041</v>
      </c>
      <c r="E345" s="108">
        <f t="shared" si="35"/>
        <v>1145</v>
      </c>
      <c r="F345" s="170">
        <f t="shared" si="36"/>
        <v>9.9903938520653268E-2</v>
      </c>
    </row>
    <row r="346" spans="2:7" ht="19.5" customHeight="1" x14ac:dyDescent="0.25">
      <c r="B346" s="189" t="s">
        <v>10</v>
      </c>
      <c r="C346" s="190"/>
      <c r="D346" s="108">
        <v>1108</v>
      </c>
      <c r="E346" s="108">
        <f t="shared" si="35"/>
        <v>1003</v>
      </c>
      <c r="F346" s="170">
        <f t="shared" si="36"/>
        <v>-9.4765342960288823E-2</v>
      </c>
    </row>
    <row r="347" spans="2:7" ht="19.5" customHeight="1" x14ac:dyDescent="0.25">
      <c r="B347" s="189" t="s">
        <v>11</v>
      </c>
      <c r="C347" s="190"/>
      <c r="D347" s="108">
        <v>1107</v>
      </c>
      <c r="E347" s="108">
        <f t="shared" si="35"/>
        <v>1053</v>
      </c>
      <c r="F347" s="170">
        <f t="shared" si="36"/>
        <v>-4.8780487804878092E-2</v>
      </c>
    </row>
    <row r="348" spans="2:7" ht="19.5" customHeight="1" thickBot="1" x14ac:dyDescent="0.3">
      <c r="B348" s="189" t="s">
        <v>131</v>
      </c>
      <c r="C348" s="190"/>
      <c r="D348" s="108">
        <v>1162</v>
      </c>
      <c r="E348" s="108">
        <f t="shared" si="35"/>
        <v>1198</v>
      </c>
      <c r="F348" s="170">
        <f t="shared" si="36"/>
        <v>3.0981067125645412E-2</v>
      </c>
    </row>
    <row r="349" spans="2:7" ht="19.5" hidden="1" customHeight="1" x14ac:dyDescent="0.25">
      <c r="B349" s="189" t="s">
        <v>12</v>
      </c>
      <c r="C349" s="190"/>
      <c r="D349" s="108">
        <v>1205</v>
      </c>
      <c r="E349" s="108">
        <f t="shared" si="35"/>
        <v>0</v>
      </c>
      <c r="F349" s="170">
        <f t="shared" si="36"/>
        <v>-1</v>
      </c>
    </row>
    <row r="350" spans="2:7" ht="19.5" hidden="1" customHeight="1" x14ac:dyDescent="0.25">
      <c r="B350" s="189" t="s">
        <v>13</v>
      </c>
      <c r="C350" s="190"/>
      <c r="D350" s="108">
        <v>1072</v>
      </c>
      <c r="E350" s="108">
        <f t="shared" si="35"/>
        <v>0</v>
      </c>
      <c r="F350" s="170">
        <f t="shared" si="36"/>
        <v>-1</v>
      </c>
    </row>
    <row r="351" spans="2:7" ht="19.5" hidden="1" customHeight="1" thickBot="1" x14ac:dyDescent="0.3">
      <c r="B351" s="191" t="s">
        <v>14</v>
      </c>
      <c r="C351" s="192"/>
      <c r="D351" s="109">
        <v>1024</v>
      </c>
      <c r="E351" s="109">
        <f t="shared" si="35"/>
        <v>0</v>
      </c>
      <c r="F351" s="110">
        <f t="shared" si="36"/>
        <v>-1</v>
      </c>
    </row>
    <row r="352" spans="2:7" ht="24.75" customHeight="1" x14ac:dyDescent="0.25">
      <c r="B352" s="193" t="s">
        <v>1</v>
      </c>
      <c r="C352" s="193"/>
      <c r="D352" s="174">
        <f>SUM(D340:D348)</f>
        <v>9623</v>
      </c>
      <c r="E352" s="174">
        <f>SUM(E340:E348)</f>
        <v>9932</v>
      </c>
      <c r="F352" s="175">
        <f>E352/D352-1</f>
        <v>3.2110568429803532E-2</v>
      </c>
      <c r="G352" s="74"/>
    </row>
    <row r="353" spans="2:18" ht="21.75" customHeight="1" x14ac:dyDescent="0.25">
      <c r="B353" s="114" t="s">
        <v>125</v>
      </c>
      <c r="C353" s="76"/>
      <c r="D353" s="50"/>
      <c r="E353" s="50"/>
      <c r="F353" s="54"/>
      <c r="G353" s="74"/>
    </row>
    <row r="354" spans="2:18" ht="17.25" customHeight="1" x14ac:dyDescent="0.25">
      <c r="B354" s="150" t="s">
        <v>100</v>
      </c>
      <c r="C354" s="11"/>
      <c r="J354" s="97"/>
      <c r="K354" s="107"/>
      <c r="L354" s="1"/>
      <c r="M354" s="1"/>
      <c r="N354" s="1"/>
      <c r="O354" s="1"/>
    </row>
    <row r="355" spans="2:18" ht="17.25" customHeight="1" x14ac:dyDescent="0.25">
      <c r="B355" s="12"/>
      <c r="C355" s="12"/>
      <c r="D355" s="12"/>
      <c r="E355" s="12"/>
      <c r="F355" s="21"/>
      <c r="G355" s="111"/>
      <c r="H355" s="11"/>
      <c r="I355" s="11"/>
      <c r="J355" s="11"/>
      <c r="K355" s="11"/>
      <c r="L355" s="75"/>
      <c r="M355" s="112"/>
      <c r="N355" s="112"/>
      <c r="O355" s="112"/>
      <c r="P355" s="11"/>
      <c r="Q355" s="11"/>
      <c r="R355" s="55"/>
    </row>
    <row r="356" spans="2:18" ht="17.25" customHeight="1" x14ac:dyDescent="0.25">
      <c r="B356" s="12"/>
      <c r="C356" s="12"/>
      <c r="D356" s="12"/>
      <c r="E356" s="12"/>
      <c r="F356" s="21"/>
      <c r="G356" s="111"/>
      <c r="H356" s="11"/>
      <c r="I356" s="11"/>
      <c r="J356" s="11"/>
      <c r="K356" s="11"/>
      <c r="L356" s="75"/>
      <c r="M356" s="112"/>
      <c r="N356" s="112"/>
      <c r="O356" s="112"/>
      <c r="P356" s="11"/>
      <c r="Q356" s="11"/>
      <c r="R356" s="55"/>
    </row>
    <row r="357" spans="2:18" ht="17.25" customHeight="1" x14ac:dyDescent="0.25">
      <c r="C357" s="12"/>
      <c r="D357" s="12"/>
      <c r="E357" s="12"/>
      <c r="F357" s="21"/>
      <c r="G357" s="111"/>
      <c r="H357" s="11"/>
      <c r="I357" s="11"/>
      <c r="J357" s="11"/>
      <c r="K357" s="11"/>
      <c r="L357" s="75"/>
      <c r="M357" s="112"/>
      <c r="N357" s="112"/>
      <c r="O357" s="112"/>
      <c r="P357" s="11"/>
      <c r="Q357" s="11"/>
      <c r="R357" s="55"/>
    </row>
    <row r="358" spans="2:18" ht="17.25" customHeight="1" x14ac:dyDescent="0.25">
      <c r="B358" s="12"/>
      <c r="C358" s="12"/>
      <c r="D358" s="12"/>
      <c r="E358" s="12"/>
      <c r="F358" s="21"/>
      <c r="G358" s="111"/>
      <c r="H358" s="11"/>
      <c r="I358" s="11"/>
      <c r="J358" s="11"/>
      <c r="K358" s="11"/>
      <c r="L358" s="75"/>
      <c r="M358" s="112"/>
      <c r="N358" s="112"/>
      <c r="O358" s="112"/>
      <c r="P358" s="11"/>
      <c r="Q358" s="11"/>
      <c r="R358" s="55"/>
    </row>
    <row r="359" spans="2:18" ht="17.25" customHeight="1" x14ac:dyDescent="0.25">
      <c r="B359" s="12"/>
      <c r="C359" s="12"/>
      <c r="D359" s="12"/>
      <c r="E359" s="12"/>
      <c r="F359" s="21"/>
      <c r="G359" s="111"/>
      <c r="H359" s="11"/>
      <c r="I359" s="11"/>
      <c r="J359" s="11"/>
      <c r="K359" s="11"/>
      <c r="L359" s="75"/>
      <c r="M359" s="112"/>
      <c r="N359" s="112"/>
      <c r="O359" s="112"/>
      <c r="P359" s="11"/>
      <c r="Q359" s="11"/>
      <c r="R359" s="55"/>
    </row>
    <row r="360" spans="2:18" ht="17.25" customHeight="1" x14ac:dyDescent="0.25">
      <c r="B360" s="12"/>
      <c r="C360" s="12"/>
      <c r="D360" s="12"/>
      <c r="E360" s="12"/>
      <c r="F360" s="21"/>
      <c r="G360" s="111"/>
      <c r="H360" s="11"/>
      <c r="I360" s="11"/>
      <c r="J360" s="11"/>
      <c r="K360" s="11"/>
      <c r="L360" s="75"/>
      <c r="M360" s="112"/>
      <c r="N360" s="112"/>
      <c r="O360" s="112"/>
      <c r="P360" s="11"/>
      <c r="Q360" s="11"/>
      <c r="R360" s="55"/>
    </row>
    <row r="361" spans="2:18" ht="17.25" customHeight="1" x14ac:dyDescent="0.25">
      <c r="B361" s="12"/>
      <c r="C361" s="12"/>
      <c r="D361" s="12"/>
      <c r="E361" s="12"/>
      <c r="F361" s="21"/>
      <c r="G361" s="111"/>
      <c r="H361" s="11"/>
      <c r="I361" s="11"/>
      <c r="J361" s="11"/>
      <c r="K361" s="11"/>
      <c r="L361" s="75"/>
      <c r="M361" s="112"/>
      <c r="N361" s="112"/>
      <c r="O361" s="112"/>
      <c r="P361" s="11"/>
      <c r="Q361" s="11"/>
      <c r="R361" s="55"/>
    </row>
    <row r="362" spans="2:18" ht="17.25" customHeight="1" x14ac:dyDescent="0.25">
      <c r="B362" s="12"/>
      <c r="C362" s="12"/>
      <c r="D362" s="12"/>
      <c r="E362" s="12"/>
      <c r="F362" s="21"/>
      <c r="G362" s="111"/>
      <c r="H362" s="11"/>
      <c r="I362" s="11"/>
      <c r="J362" s="11"/>
      <c r="K362" s="11"/>
      <c r="L362" s="75"/>
      <c r="M362" s="112"/>
      <c r="N362" s="112"/>
      <c r="O362" s="112"/>
      <c r="P362" s="11"/>
      <c r="Q362" s="11"/>
      <c r="R362" s="55"/>
    </row>
    <row r="363" spans="2:18" ht="17.25" customHeight="1" x14ac:dyDescent="0.25">
      <c r="B363" s="12"/>
      <c r="C363" s="12"/>
      <c r="D363" s="12"/>
      <c r="E363" s="12"/>
      <c r="F363" s="21"/>
      <c r="G363" s="111"/>
      <c r="H363" s="11"/>
      <c r="I363" s="11"/>
      <c r="J363" s="11"/>
      <c r="K363" s="11"/>
      <c r="L363" s="75"/>
      <c r="M363" s="112"/>
      <c r="N363" s="112"/>
      <c r="O363" s="112"/>
      <c r="P363" s="11"/>
      <c r="Q363" s="11"/>
      <c r="R363" s="55"/>
    </row>
    <row r="364" spans="2:18" ht="17.25" customHeight="1" x14ac:dyDescent="0.25">
      <c r="B364" s="12"/>
      <c r="C364" s="12"/>
      <c r="D364" s="12"/>
      <c r="E364" s="12"/>
      <c r="F364" s="21"/>
      <c r="G364" s="111"/>
      <c r="H364" s="11"/>
      <c r="I364" s="11"/>
      <c r="J364" s="11"/>
      <c r="K364" s="11"/>
      <c r="L364" s="75"/>
      <c r="M364" s="112"/>
      <c r="N364" s="112"/>
      <c r="O364" s="112"/>
      <c r="P364" s="11"/>
      <c r="Q364" s="11"/>
      <c r="R364" s="55"/>
    </row>
    <row r="365" spans="2:18" ht="17.25" customHeight="1" x14ac:dyDescent="0.25">
      <c r="C365" s="12"/>
      <c r="D365" s="12"/>
      <c r="E365" s="12"/>
      <c r="F365" s="21"/>
      <c r="G365" s="111"/>
      <c r="H365" s="11"/>
      <c r="I365" s="11"/>
      <c r="J365" s="11"/>
      <c r="K365" s="11"/>
      <c r="L365" s="75"/>
      <c r="M365" s="112"/>
      <c r="N365" s="112"/>
      <c r="O365" s="112"/>
      <c r="P365" s="11"/>
      <c r="Q365" s="11"/>
      <c r="R365" s="55"/>
    </row>
    <row r="366" spans="2:18" ht="17.25" customHeight="1" x14ac:dyDescent="0.25">
      <c r="B366" s="12"/>
      <c r="C366" s="12"/>
      <c r="D366" s="12"/>
      <c r="E366" s="12"/>
      <c r="F366" s="21"/>
      <c r="G366" s="111"/>
      <c r="H366" s="11"/>
      <c r="I366" s="11"/>
      <c r="J366" s="11"/>
      <c r="K366" s="11"/>
      <c r="L366" s="75"/>
      <c r="M366" s="112"/>
      <c r="N366" s="112"/>
      <c r="O366" s="112"/>
      <c r="P366" s="11"/>
      <c r="Q366" s="11"/>
      <c r="R366" s="55"/>
    </row>
    <row r="367" spans="2:18" ht="17.25" customHeight="1" x14ac:dyDescent="0.25">
      <c r="B367" s="12"/>
      <c r="C367" s="12"/>
      <c r="D367" s="12"/>
      <c r="E367" s="12"/>
      <c r="F367" s="21"/>
      <c r="G367" s="111"/>
      <c r="H367" s="11"/>
      <c r="I367" s="11"/>
      <c r="J367" s="11"/>
      <c r="K367" s="11"/>
      <c r="L367" s="75"/>
      <c r="M367" s="112"/>
      <c r="N367" s="112"/>
      <c r="O367" s="112"/>
      <c r="P367" s="11"/>
      <c r="Q367" s="11"/>
      <c r="R367" s="55"/>
    </row>
    <row r="368" spans="2:18" ht="17.25" customHeight="1" x14ac:dyDescent="0.25">
      <c r="B368" s="12"/>
      <c r="C368" s="12"/>
      <c r="D368" s="12"/>
      <c r="E368" s="12"/>
      <c r="F368" s="21"/>
      <c r="G368" s="111"/>
      <c r="H368" s="11"/>
      <c r="I368" s="11"/>
      <c r="J368" s="11"/>
      <c r="K368" s="11"/>
      <c r="L368" s="75"/>
      <c r="M368" s="112"/>
      <c r="N368" s="112"/>
      <c r="O368" s="112"/>
      <c r="P368" s="11"/>
      <c r="Q368" s="11"/>
      <c r="R368" s="55"/>
    </row>
    <row r="369" spans="2:18" ht="17.25" customHeight="1" x14ac:dyDescent="0.25">
      <c r="B369" s="12"/>
      <c r="C369" s="12"/>
      <c r="D369" s="12"/>
      <c r="E369" s="12"/>
      <c r="F369" s="21"/>
      <c r="G369" s="111"/>
      <c r="H369" s="11"/>
      <c r="I369" s="11"/>
      <c r="J369" s="11"/>
      <c r="K369" s="11"/>
      <c r="L369" s="75"/>
      <c r="M369" s="112"/>
      <c r="N369" s="112"/>
      <c r="O369" s="112"/>
      <c r="P369" s="11"/>
      <c r="Q369" s="11"/>
      <c r="R369" s="55"/>
    </row>
    <row r="370" spans="2:18" ht="17.25" customHeight="1" x14ac:dyDescent="0.25">
      <c r="B370" s="12"/>
      <c r="C370" s="12"/>
      <c r="D370" s="12"/>
      <c r="E370" s="12"/>
      <c r="F370" s="21"/>
      <c r="G370" s="111"/>
      <c r="H370" s="11"/>
      <c r="I370" s="11"/>
      <c r="J370" s="11"/>
      <c r="K370" s="11"/>
      <c r="L370" s="75"/>
      <c r="M370" s="112"/>
      <c r="N370" s="112"/>
      <c r="O370" s="112"/>
      <c r="P370" s="11"/>
      <c r="Q370" s="11"/>
      <c r="R370" s="55"/>
    </row>
    <row r="371" spans="2:18" ht="17.25" customHeight="1" x14ac:dyDescent="0.25">
      <c r="B371" s="12"/>
      <c r="C371" s="12"/>
      <c r="D371" s="12"/>
      <c r="E371" s="12"/>
      <c r="F371" s="21"/>
      <c r="G371" s="111"/>
      <c r="H371" s="11"/>
      <c r="I371" s="11"/>
      <c r="J371" s="11"/>
      <c r="K371" s="11"/>
      <c r="L371" s="75"/>
      <c r="M371" s="112"/>
      <c r="N371" s="112"/>
      <c r="O371" s="112"/>
      <c r="P371" s="11"/>
      <c r="Q371" s="11"/>
      <c r="R371" s="55"/>
    </row>
    <row r="372" spans="2:18" ht="17.25" customHeight="1" x14ac:dyDescent="0.25">
      <c r="B372" s="12"/>
      <c r="C372" s="12"/>
      <c r="D372" s="12"/>
      <c r="E372" s="12"/>
      <c r="F372" s="21"/>
      <c r="G372" s="111"/>
      <c r="H372" s="11"/>
      <c r="I372" s="11"/>
      <c r="J372" s="11"/>
      <c r="K372" s="11"/>
      <c r="L372" s="75"/>
      <c r="M372" s="112"/>
      <c r="N372" s="112"/>
      <c r="O372" s="112"/>
      <c r="P372" s="11"/>
      <c r="Q372" s="11"/>
      <c r="R372" s="55"/>
    </row>
    <row r="373" spans="2:18" ht="17.25" customHeight="1" x14ac:dyDescent="0.25">
      <c r="B373" s="12"/>
      <c r="C373" s="12"/>
      <c r="D373" s="12"/>
      <c r="E373" s="12"/>
      <c r="F373" s="21"/>
      <c r="G373" s="111"/>
      <c r="H373" s="11"/>
      <c r="I373" s="11"/>
      <c r="J373" s="11"/>
      <c r="K373" s="11"/>
      <c r="L373" s="75"/>
      <c r="M373" s="112"/>
      <c r="N373" s="112"/>
      <c r="O373" s="112"/>
      <c r="P373" s="11"/>
      <c r="Q373" s="11"/>
      <c r="R373" s="55"/>
    </row>
    <row r="374" spans="2:18" ht="17.25" customHeight="1" x14ac:dyDescent="0.25">
      <c r="B374" s="12"/>
      <c r="C374" s="12"/>
      <c r="D374" s="12"/>
      <c r="E374" s="12"/>
      <c r="F374" s="21"/>
      <c r="G374" s="111"/>
      <c r="H374" s="11"/>
      <c r="I374" s="11"/>
      <c r="J374" s="11"/>
      <c r="K374" s="11"/>
      <c r="L374" s="75"/>
      <c r="M374" s="112"/>
      <c r="N374" s="112"/>
      <c r="O374" s="112"/>
      <c r="P374" s="11"/>
      <c r="Q374" s="11"/>
      <c r="R374" s="55"/>
    </row>
    <row r="375" spans="2:18" ht="17.25" customHeight="1" x14ac:dyDescent="0.25">
      <c r="B375" s="12"/>
      <c r="C375" s="12"/>
      <c r="D375" s="12"/>
      <c r="E375" s="12"/>
      <c r="F375" s="21"/>
      <c r="G375" s="111"/>
      <c r="H375" s="11"/>
      <c r="I375" s="11"/>
      <c r="J375" s="11"/>
      <c r="K375" s="11"/>
      <c r="L375" s="75"/>
      <c r="M375" s="112"/>
      <c r="N375" s="112"/>
      <c r="O375" s="112"/>
      <c r="P375" s="11"/>
      <c r="Q375" s="11"/>
      <c r="R375" s="55"/>
    </row>
    <row r="376" spans="2:18" ht="17.25" customHeight="1" x14ac:dyDescent="0.25">
      <c r="B376" s="12"/>
      <c r="C376" s="12"/>
      <c r="D376" s="12"/>
      <c r="E376" s="12"/>
      <c r="F376" s="21"/>
      <c r="G376" s="111"/>
      <c r="H376" s="11"/>
      <c r="I376" s="11"/>
      <c r="J376" s="11"/>
      <c r="K376" s="11"/>
      <c r="L376" s="75"/>
      <c r="M376" s="112"/>
      <c r="N376" s="112"/>
      <c r="O376" s="112"/>
      <c r="P376" s="11"/>
      <c r="Q376" s="11"/>
      <c r="R376" s="55"/>
    </row>
    <row r="377" spans="2:18" ht="17.25" customHeight="1" x14ac:dyDescent="0.25">
      <c r="B377" s="12"/>
      <c r="C377" s="12"/>
      <c r="D377" s="12"/>
      <c r="E377" s="12"/>
      <c r="F377" s="21"/>
      <c r="G377" s="111"/>
      <c r="H377" s="11"/>
      <c r="I377" s="11"/>
      <c r="J377" s="11"/>
      <c r="K377" s="11"/>
      <c r="L377" s="75"/>
      <c r="M377" s="112"/>
      <c r="N377" s="112"/>
      <c r="O377" s="112"/>
      <c r="P377" s="11"/>
      <c r="Q377" s="11"/>
      <c r="R377" s="55"/>
    </row>
    <row r="378" spans="2:18" ht="17.25" customHeight="1" x14ac:dyDescent="0.25">
      <c r="B378" s="12"/>
      <c r="C378" s="12"/>
      <c r="D378" s="12"/>
      <c r="E378" s="12"/>
      <c r="F378" s="21"/>
      <c r="G378" s="111"/>
      <c r="H378" s="11"/>
      <c r="I378" s="11"/>
      <c r="J378" s="11"/>
      <c r="K378" s="11"/>
      <c r="L378" s="75"/>
      <c r="M378" s="112"/>
      <c r="N378" s="112"/>
      <c r="O378" s="112"/>
      <c r="P378" s="11"/>
      <c r="Q378" s="11"/>
      <c r="R378" s="55"/>
    </row>
    <row r="379" spans="2:18" ht="17.25" customHeight="1" x14ac:dyDescent="0.25">
      <c r="B379" s="12"/>
      <c r="C379" s="12"/>
      <c r="D379" s="12"/>
      <c r="E379" s="12"/>
      <c r="F379" s="21"/>
      <c r="G379" s="111"/>
      <c r="H379" s="11"/>
      <c r="I379" s="11"/>
      <c r="J379" s="11"/>
      <c r="K379" s="11"/>
      <c r="L379" s="75"/>
      <c r="M379" s="112"/>
      <c r="N379" s="112"/>
      <c r="O379" s="112"/>
      <c r="P379" s="11"/>
      <c r="Q379" s="11"/>
      <c r="R379" s="55"/>
    </row>
    <row r="380" spans="2:18" ht="17.25" customHeight="1" x14ac:dyDescent="0.25">
      <c r="B380" s="12"/>
      <c r="C380" s="12"/>
      <c r="D380" s="12"/>
      <c r="E380" s="12"/>
      <c r="F380" s="21"/>
      <c r="G380" s="111"/>
      <c r="H380" s="11"/>
      <c r="I380" s="11"/>
      <c r="J380" s="11"/>
      <c r="K380" s="11"/>
      <c r="L380" s="75"/>
      <c r="M380" s="112"/>
      <c r="N380" s="112"/>
      <c r="O380" s="112"/>
      <c r="P380" s="11"/>
      <c r="Q380" s="11"/>
      <c r="R380" s="55"/>
    </row>
    <row r="381" spans="2:18" ht="17.25" customHeight="1" x14ac:dyDescent="0.25">
      <c r="B381" s="12"/>
      <c r="C381" s="12"/>
      <c r="D381" s="12"/>
      <c r="E381" s="12"/>
      <c r="F381" s="21"/>
      <c r="G381" s="111"/>
      <c r="H381" s="11"/>
      <c r="I381" s="11"/>
      <c r="J381" s="11"/>
      <c r="K381" s="11"/>
      <c r="L381" s="75"/>
      <c r="M381" s="112"/>
      <c r="N381" s="112"/>
      <c r="O381" s="112"/>
      <c r="P381" s="11"/>
      <c r="Q381" s="11"/>
      <c r="R381" s="55"/>
    </row>
    <row r="382" spans="2:18" ht="17.25" customHeight="1" x14ac:dyDescent="0.25">
      <c r="B382" s="12"/>
      <c r="C382" s="12"/>
      <c r="D382" s="12"/>
      <c r="E382" s="12"/>
      <c r="F382" s="21"/>
      <c r="G382" s="111"/>
      <c r="H382" s="11"/>
      <c r="I382" s="11"/>
      <c r="J382" s="11"/>
      <c r="K382" s="11"/>
      <c r="L382" s="75"/>
      <c r="M382" s="112"/>
      <c r="N382" s="112"/>
      <c r="O382" s="112"/>
      <c r="P382" s="11"/>
      <c r="Q382" s="11"/>
      <c r="R382" s="55"/>
    </row>
    <row r="383" spans="2:18" ht="17.25" customHeight="1" x14ac:dyDescent="0.25">
      <c r="B383" s="12"/>
      <c r="C383" s="12"/>
      <c r="D383" s="12"/>
      <c r="E383" s="12"/>
      <c r="F383" s="21"/>
      <c r="G383" s="111"/>
      <c r="H383" s="11"/>
      <c r="I383" s="11"/>
      <c r="J383" s="11"/>
      <c r="K383" s="11"/>
      <c r="L383" s="75"/>
      <c r="M383" s="112"/>
      <c r="N383" s="112"/>
      <c r="O383" s="112"/>
      <c r="P383" s="11"/>
      <c r="Q383" s="11"/>
      <c r="R383" s="55"/>
    </row>
    <row r="384" spans="2:18" ht="17.25" customHeight="1" x14ac:dyDescent="0.25">
      <c r="B384" s="12"/>
      <c r="C384" s="12"/>
      <c r="D384" s="12"/>
      <c r="E384" s="12"/>
      <c r="F384" s="21"/>
      <c r="G384" s="111"/>
      <c r="H384" s="11"/>
      <c r="I384" s="11"/>
      <c r="J384" s="11"/>
      <c r="K384" s="11"/>
      <c r="L384" s="75"/>
      <c r="M384" s="112"/>
      <c r="N384" s="112"/>
      <c r="O384" s="112"/>
      <c r="P384" s="11"/>
      <c r="Q384" s="11"/>
      <c r="R384" s="55"/>
    </row>
    <row r="385" spans="2:18" ht="17.25" customHeight="1" x14ac:dyDescent="0.25">
      <c r="B385" s="12"/>
      <c r="C385" s="12"/>
      <c r="D385" s="12"/>
      <c r="E385" s="12"/>
      <c r="F385" s="21"/>
      <c r="G385" s="111"/>
      <c r="H385" s="11"/>
      <c r="I385" s="11"/>
      <c r="J385" s="11"/>
      <c r="K385" s="11"/>
      <c r="L385" s="75"/>
      <c r="M385" s="112"/>
      <c r="N385" s="112"/>
      <c r="O385" s="112"/>
      <c r="P385" s="11"/>
      <c r="Q385" s="11"/>
      <c r="R385" s="55"/>
    </row>
    <row r="386" spans="2:18" ht="17.25" customHeight="1" x14ac:dyDescent="0.25">
      <c r="B386" s="12"/>
      <c r="C386" s="12"/>
      <c r="D386" s="12"/>
      <c r="E386" s="12"/>
      <c r="F386" s="21"/>
      <c r="G386" s="111"/>
      <c r="H386" s="11"/>
      <c r="I386" s="11"/>
      <c r="J386" s="11"/>
      <c r="K386" s="11"/>
      <c r="L386" s="75"/>
      <c r="M386" s="112"/>
      <c r="N386" s="112"/>
      <c r="O386" s="112"/>
      <c r="P386" s="11"/>
      <c r="Q386" s="11"/>
      <c r="R386" s="55"/>
    </row>
    <row r="387" spans="2:18" ht="17.25" customHeight="1" x14ac:dyDescent="0.25">
      <c r="B387" s="12"/>
      <c r="C387" s="12"/>
      <c r="D387" s="12"/>
      <c r="E387" s="12"/>
      <c r="F387" s="21"/>
      <c r="G387" s="111"/>
      <c r="H387" s="11"/>
      <c r="I387" s="11"/>
      <c r="J387" s="11"/>
      <c r="K387" s="11"/>
      <c r="L387" s="75"/>
      <c r="M387" s="112"/>
      <c r="N387" s="112"/>
      <c r="O387" s="112"/>
      <c r="P387" s="11"/>
      <c r="Q387" s="11"/>
      <c r="R387" s="55"/>
    </row>
    <row r="388" spans="2:18" ht="17.25" customHeight="1" x14ac:dyDescent="0.25">
      <c r="B388" s="12"/>
      <c r="C388" s="12"/>
      <c r="D388" s="12"/>
      <c r="E388" s="12"/>
      <c r="F388" s="21"/>
      <c r="G388" s="111"/>
      <c r="H388" s="11"/>
      <c r="I388" s="11"/>
      <c r="J388" s="11"/>
      <c r="K388" s="11"/>
      <c r="L388" s="75"/>
      <c r="M388" s="112"/>
      <c r="N388" s="112"/>
      <c r="O388" s="112"/>
      <c r="P388" s="11"/>
      <c r="Q388" s="11"/>
      <c r="R388" s="55"/>
    </row>
    <row r="389" spans="2:18" x14ac:dyDescent="0.25">
      <c r="B389" s="21"/>
      <c r="C389" s="21"/>
      <c r="D389" s="21"/>
      <c r="E389" s="21"/>
      <c r="F389" s="21"/>
      <c r="G389" s="111"/>
      <c r="H389" s="11"/>
      <c r="I389" s="99"/>
      <c r="J389" s="99"/>
    </row>
    <row r="390" spans="2:18" x14ac:dyDescent="0.25">
      <c r="B390" s="21"/>
      <c r="C390" s="21"/>
      <c r="D390" s="21"/>
      <c r="E390" s="21"/>
      <c r="F390" s="21"/>
      <c r="G390" s="111"/>
      <c r="H390" s="11"/>
    </row>
    <row r="391" spans="2:18" x14ac:dyDescent="0.25">
      <c r="B391" s="21"/>
      <c r="C391" s="21"/>
      <c r="D391" s="21"/>
      <c r="E391" s="21"/>
      <c r="F391" s="21"/>
      <c r="G391" s="111"/>
      <c r="H391" s="11"/>
    </row>
    <row r="392" spans="2:18" x14ac:dyDescent="0.25">
      <c r="B392" s="21"/>
      <c r="C392" s="21"/>
      <c r="D392" s="21"/>
      <c r="E392" s="21"/>
      <c r="F392" s="21"/>
      <c r="G392" s="111"/>
      <c r="H392" s="11"/>
    </row>
    <row r="393" spans="2:18" x14ac:dyDescent="0.25">
      <c r="B393" s="21"/>
      <c r="C393" s="21"/>
      <c r="D393" s="21"/>
      <c r="E393" s="21"/>
      <c r="F393" s="21"/>
      <c r="G393" s="111"/>
      <c r="H393" s="11"/>
    </row>
    <row r="394" spans="2:18" x14ac:dyDescent="0.25">
      <c r="B394" s="21"/>
      <c r="C394" s="21"/>
      <c r="D394" s="21"/>
      <c r="E394" s="21"/>
      <c r="F394" s="21"/>
      <c r="G394" s="111"/>
      <c r="H394" s="11"/>
    </row>
    <row r="395" spans="2:18" x14ac:dyDescent="0.25">
      <c r="B395" s="21"/>
      <c r="C395" s="21"/>
      <c r="D395" s="21"/>
      <c r="E395" s="21"/>
      <c r="F395" s="21"/>
      <c r="G395" s="111"/>
      <c r="H395" s="11"/>
    </row>
    <row r="396" spans="2:18" x14ac:dyDescent="0.25">
      <c r="B396" s="21"/>
      <c r="C396" s="21"/>
      <c r="D396" s="21"/>
      <c r="E396" s="21"/>
      <c r="F396" s="21"/>
      <c r="G396" s="111"/>
      <c r="H396" s="11"/>
    </row>
    <row r="397" spans="2:18" x14ac:dyDescent="0.25">
      <c r="B397" s="21"/>
      <c r="C397" s="21"/>
      <c r="D397" s="21"/>
      <c r="E397" s="21"/>
      <c r="F397" s="21"/>
      <c r="G397" s="111"/>
      <c r="H397" s="11"/>
    </row>
    <row r="398" spans="2:18" x14ac:dyDescent="0.25">
      <c r="C398" s="99"/>
      <c r="D398" s="99"/>
      <c r="E398" s="99"/>
      <c r="F398" s="115"/>
      <c r="G398" s="99"/>
      <c r="H398" s="99"/>
    </row>
  </sheetData>
  <sortState xmlns:xlrd2="http://schemas.microsoft.com/office/spreadsheetml/2017/richdata2" ref="K306:L330">
    <sortCondition ref="L306:L330"/>
  </sortState>
  <mergeCells count="90">
    <mergeCell ref="E127:F127"/>
    <mergeCell ref="B129:B132"/>
    <mergeCell ref="Q127:R127"/>
    <mergeCell ref="H127:H128"/>
    <mergeCell ref="I127:I128"/>
    <mergeCell ref="M127:O128"/>
    <mergeCell ref="P127:P128"/>
    <mergeCell ref="B137:B140"/>
    <mergeCell ref="B133:B136"/>
    <mergeCell ref="B127:B128"/>
    <mergeCell ref="C127:C128"/>
    <mergeCell ref="D127:D128"/>
    <mergeCell ref="R237:S237"/>
    <mergeCell ref="H237:I237"/>
    <mergeCell ref="J237:K237"/>
    <mergeCell ref="L237:M237"/>
    <mergeCell ref="N237:O237"/>
    <mergeCell ref="P237:Q237"/>
    <mergeCell ref="I269:J269"/>
    <mergeCell ref="B237:B238"/>
    <mergeCell ref="C237:C238"/>
    <mergeCell ref="D237:E237"/>
    <mergeCell ref="F237:G237"/>
    <mergeCell ref="B269:B270"/>
    <mergeCell ref="C269:C270"/>
    <mergeCell ref="D269:F269"/>
    <mergeCell ref="G269:H269"/>
    <mergeCell ref="C33:C34"/>
    <mergeCell ref="L33:M33"/>
    <mergeCell ref="B6:S6"/>
    <mergeCell ref="B7:S7"/>
    <mergeCell ref="B8:S8"/>
    <mergeCell ref="B344:C344"/>
    <mergeCell ref="B2:R2"/>
    <mergeCell ref="B11:R11"/>
    <mergeCell ref="J51:L51"/>
    <mergeCell ref="B93:B94"/>
    <mergeCell ref="C93:C94"/>
    <mergeCell ref="D93:E93"/>
    <mergeCell ref="J54:L54"/>
    <mergeCell ref="D33:E33"/>
    <mergeCell ref="F33:G33"/>
    <mergeCell ref="H33:I33"/>
    <mergeCell ref="J33:K33"/>
    <mergeCell ref="N33:O33"/>
    <mergeCell ref="P33:Q33"/>
    <mergeCell ref="R33:S33"/>
    <mergeCell ref="B33:B34"/>
    <mergeCell ref="B351:C351"/>
    <mergeCell ref="B352:C352"/>
    <mergeCell ref="B345:C345"/>
    <mergeCell ref="B346:C346"/>
    <mergeCell ref="B347:C347"/>
    <mergeCell ref="B348:C348"/>
    <mergeCell ref="B349:C349"/>
    <mergeCell ref="B350:C350"/>
    <mergeCell ref="B339:C339"/>
    <mergeCell ref="B340:C340"/>
    <mergeCell ref="B341:C341"/>
    <mergeCell ref="B342:C342"/>
    <mergeCell ref="B343:C343"/>
    <mergeCell ref="B229:B232"/>
    <mergeCell ref="B233:C233"/>
    <mergeCell ref="B205:B208"/>
    <mergeCell ref="B209:B212"/>
    <mergeCell ref="B213:B216"/>
    <mergeCell ref="B217:B220"/>
    <mergeCell ref="B221:B224"/>
    <mergeCell ref="B225:B228"/>
    <mergeCell ref="B185:B188"/>
    <mergeCell ref="B193:B196"/>
    <mergeCell ref="B197:B200"/>
    <mergeCell ref="B201:B204"/>
    <mergeCell ref="B189:B192"/>
    <mergeCell ref="B165:B168"/>
    <mergeCell ref="M142:O142"/>
    <mergeCell ref="B181:B184"/>
    <mergeCell ref="B169:B172"/>
    <mergeCell ref="M143:O143"/>
    <mergeCell ref="B173:B176"/>
    <mergeCell ref="B177:B180"/>
    <mergeCell ref="M151:P151"/>
    <mergeCell ref="B145:B148"/>
    <mergeCell ref="B141:B144"/>
    <mergeCell ref="B161:B164"/>
    <mergeCell ref="B157:B160"/>
    <mergeCell ref="B153:B156"/>
    <mergeCell ref="B149:B152"/>
    <mergeCell ref="M144:R146"/>
    <mergeCell ref="M164:P164"/>
  </mergeCells>
  <phoneticPr fontId="35" type="noConversion"/>
  <printOptions horizontalCentered="1"/>
  <pageMargins left="0" right="0" top="0.39370078740157483" bottom="0.39370078740157483" header="0.31496062992125984" footer="0.31496062992125984"/>
  <pageSetup paperSize="9" scale="31" fitToHeight="4" orientation="portrait" r:id="rId1"/>
  <rowBreaks count="3" manualBreakCount="3">
    <brk id="122" max="19" man="1"/>
    <brk id="234" max="19" man="1"/>
    <brk id="302" max="19" man="1"/>
  </rowBreaks>
  <ignoredErrors>
    <ignoredError sqref="C296 C331 C84 C120:E120" formula="1"/>
    <ignoredError sqref="C35 C271:C295" formulaRange="1"/>
    <ignoredError sqref="D331:H331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Genaro</cp:lastModifiedBy>
  <cp:lastPrinted>2025-10-16T16:43:34Z</cp:lastPrinted>
  <dcterms:created xsi:type="dcterms:W3CDTF">2023-08-14T13:39:38Z</dcterms:created>
  <dcterms:modified xsi:type="dcterms:W3CDTF">2025-10-16T18:01:29Z</dcterms:modified>
</cp:coreProperties>
</file>