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TIEMBRE 2025\REPORTES SAU VIOLACION Y VOLENCIA SEXUAL\"/>
    </mc:Choice>
  </mc:AlternateContent>
  <xr:revisionPtr revIDLastSave="0" documentId="13_ncr:1_{87E94AF0-2D18-472D-8F05-BF87A803482C}" xr6:coauthVersionLast="47" xr6:coauthVersionMax="47" xr10:uidLastSave="{00000000-0000-0000-0000-000000000000}"/>
  <bookViews>
    <workbookView xWindow="-120" yWindow="-120" windowWidth="29040" windowHeight="15720" tabRatio="673" xr2:uid="{00000000-000D-0000-FFFF-FFFF00000000}"/>
  </bookViews>
  <sheets>
    <sheet name="casos del SAU" sheetId="2" r:id="rId1"/>
  </sheets>
  <definedNames>
    <definedName name="_xlnm._FilterDatabase" localSheetId="0" hidden="1">'casos del SAU'!$M$176:$N$187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1" i="2" l="1"/>
  <c r="P98" i="2"/>
  <c r="P99" i="2"/>
  <c r="P102" i="2"/>
  <c r="P104" i="2"/>
  <c r="P100" i="2"/>
  <c r="P103" i="2"/>
  <c r="P97" i="2"/>
  <c r="H97" i="2"/>
  <c r="H98" i="2"/>
  <c r="H104" i="2"/>
  <c r="H100" i="2"/>
  <c r="H103" i="2"/>
  <c r="H101" i="2"/>
  <c r="H102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183" i="2"/>
  <c r="H201" i="2" s="1"/>
  <c r="C182" i="2"/>
  <c r="H200" i="2" s="1"/>
  <c r="C200" i="2" s="1"/>
  <c r="C181" i="2"/>
  <c r="H199" i="2" s="1"/>
  <c r="C180" i="2"/>
  <c r="H198" i="2" s="1"/>
  <c r="C179" i="2"/>
  <c r="H197" i="2" s="1"/>
  <c r="C178" i="2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7" i="2"/>
  <c r="C16" i="2"/>
  <c r="C28" i="2" l="1"/>
  <c r="N182" i="2"/>
  <c r="H196" i="2"/>
  <c r="C196" i="2" s="1"/>
  <c r="L201" i="2" s="1"/>
  <c r="F211" i="2"/>
  <c r="C201" i="2"/>
  <c r="L195" i="2" s="1"/>
  <c r="N179" i="2"/>
  <c r="C202" i="2"/>
  <c r="L196" i="2" s="1"/>
  <c r="N178" i="2"/>
  <c r="C198" i="2"/>
  <c r="L199" i="2" s="1"/>
  <c r="N181" i="2"/>
  <c r="L202" i="2"/>
  <c r="N180" i="2"/>
  <c r="C195" i="2"/>
  <c r="L200" i="2" s="1"/>
  <c r="N183" i="2"/>
  <c r="C199" i="2"/>
  <c r="L197" i="2" s="1"/>
  <c r="N177" i="2"/>
  <c r="C197" i="2"/>
  <c r="L198" i="2" s="1"/>
  <c r="N184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M172" i="2" l="1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O25" i="2"/>
  <c r="S70" i="2" s="1"/>
  <c r="C172" i="2" l="1"/>
  <c r="C48" i="2"/>
  <c r="C87" i="2"/>
  <c r="F204" i="2"/>
  <c r="G204" i="2"/>
  <c r="H204" i="2"/>
  <c r="E204" i="2"/>
  <c r="C186" i="2"/>
  <c r="C106" i="2"/>
  <c r="S71" i="2"/>
  <c r="S73" i="2"/>
  <c r="S72" i="2"/>
  <c r="C204" i="2" l="1"/>
  <c r="P25" i="2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<sst xmlns="http://schemas.openxmlformats.org/spreadsheetml/2006/main" count="316" uniqueCount="91">
  <si>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</si>
  <si>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</si>
  <si>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</si>
  <si>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</si>
  <si>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</si>
  <si>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</si>
  <si>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</si>
  <si>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</si>
  <si>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</si>
  <si>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</si>
  <si>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</si>
  <si>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</si>
  <si>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</si>
  <si>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</si>
  <si>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</si>
  <si>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</si>
  <si>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</si>
  <si>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</si>
  <si>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</si>
  <si>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</si>
  <si>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</si>
  <si>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</si>
  <si>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</si>
  <si>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</si>
  <si>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</si>
  <si>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</si>
  <si>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</si>
  <si>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</si>
  <si>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</si>
  <si>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</si>
  <si>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</si>
  <si>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</si>
  <si>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</si>
  <si>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</si>
  <si>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</si>
  <si>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</si>
  <si>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</si>
  <si>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</si>
  <si>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</si>
  <si>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</si>
  <si>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</si>
  <si>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</si>
  <si>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</si>
  <si>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</si>
  <si>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</si>
  <si>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</si>
  <si>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</si>
  <si>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</si>
  <si>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</si>
  <si>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</si>
  <si>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</si>
  <si>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</si>
  <si>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</si>
  <si>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</si>
  <si>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</si>
  <si>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</si>
  <si>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</si>
  <si>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</si>
  <si>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</si>
  <si>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</si>
  <si>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</si>
  <si>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</si>
  <si>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</si>
  <si>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</si>
  <si>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</si>
  <si>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</si>
  <si>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</si>
  <si>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</si>
  <si>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</si>
  <si>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</si>
  <si>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</si>
  <si>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</si>
  <si>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</si>
  <si>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</si>
  <si>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</si>
  <si>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</si>
  <si>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</si>
  <si>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</si>
  <si>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</si>
  <si>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Tío</t>
  </si>
  <si>
    <t>Vecino</t>
  </si>
  <si>
    <t>Padre</t>
  </si>
  <si>
    <t>Enamorado</t>
  </si>
  <si>
    <t>Otro*</t>
  </si>
  <si>
    <t>2025*</t>
  </si>
  <si>
    <t>Ex enamorado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</si>
  <si>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</si>
  <si>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</si>
  <si>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*Otro,Compañero de estudios, Primo, Habita en el mismo hogar, Tío - abuelo, Docente, Hermanastro, Cuñado, Conviviente, Madre, Hijo, Hermano, Otro familiar, Empleador de trabajo y Empleado de trabajo</t>
  </si>
  <si>
    <t>Periodo: Enero - Setiembre, 2025 (Preliminar)</t>
  </si>
  <si>
    <t>* Informacón estadística correspondiente al periodo de enero a setiembre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</si>
</sst>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6" fillId="3" borderId="0" xfId="2" applyFont="1" applyFill="1" applyAlignment="1">
      <alignment horizontal="center" vertical="center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97</c:v>
                </c:pt>
                <c:pt idx="1">
                  <c:v>436</c:v>
                </c:pt>
                <c:pt idx="2">
                  <c:v>357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845</c:v>
                </c:pt>
                <c:pt idx="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Lima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40</c:v>
                </c:pt>
                <c:pt idx="1">
                  <c:v>56</c:v>
                </c:pt>
                <c:pt idx="2">
                  <c:v>86</c:v>
                </c:pt>
                <c:pt idx="3">
                  <c:v>109</c:v>
                </c:pt>
                <c:pt idx="4">
                  <c:v>111</c:v>
                </c:pt>
                <c:pt idx="5">
                  <c:v>155</c:v>
                </c:pt>
                <c:pt idx="6">
                  <c:v>166</c:v>
                </c:pt>
                <c:pt idx="7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824</c:v>
                </c:pt>
                <c:pt idx="1">
                  <c:v>66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 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Madre De Dios</c:v>
                </c:pt>
                <c:pt idx="1">
                  <c:v>Puno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318</c:v>
                </c:pt>
                <c:pt idx="1">
                  <c:v>328</c:v>
                </c:pt>
                <c:pt idx="2">
                  <c:v>330</c:v>
                </c:pt>
                <c:pt idx="3">
                  <c:v>635</c:v>
                </c:pt>
                <c:pt idx="4">
                  <c:v>725</c:v>
                </c:pt>
                <c:pt idx="5">
                  <c:v>934</c:v>
                </c:pt>
                <c:pt idx="6">
                  <c:v>949</c:v>
                </c:pt>
                <c:pt idx="7">
                  <c:v>1063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36</c:v>
                </c:pt>
                <c:pt idx="1">
                  <c:v>56</c:v>
                </c:pt>
                <c:pt idx="2">
                  <c:v>84</c:v>
                </c:pt>
                <c:pt idx="3">
                  <c:v>103</c:v>
                </c:pt>
                <c:pt idx="4">
                  <c:v>104</c:v>
                </c:pt>
                <c:pt idx="5">
                  <c:v>139</c:v>
                </c:pt>
                <c:pt idx="6">
                  <c:v>157</c:v>
                </c:pt>
                <c:pt idx="7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Lima</c:v>
                </c:pt>
                <c:pt idx="4">
                  <c:v>Cusco</c:v>
                </c:pt>
                <c:pt idx="5">
                  <c:v>Huánuco</c:v>
                </c:pt>
                <c:pt idx="6">
                  <c:v>Arequipa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8</c:v>
                </c:pt>
                <c:pt idx="6">
                  <c:v>9</c:v>
                </c:pt>
                <c:pt idx="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76984" y="2928488"/>
          <a:ext cx="6177776" cy="5101491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384902</xdr:colOff>
      <xdr:row>211</xdr:row>
      <xdr:rowOff>227589</xdr:rowOff>
    </xdr:from>
    <xdr:to>
      <xdr:col>14</xdr:col>
      <xdr:colOff>554854</xdr:colOff>
      <xdr:row>215</xdr:row>
      <xdr:rowOff>198449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618510" y="52695962"/>
          <a:ext cx="4393302" cy="97727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a incremento</a:t>
          </a:r>
          <a:r>
            <a:rPr lang="es-PE" sz="1100" b="0" i="1"/>
            <a:t> de 1,5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</a:t>
          </a:r>
          <a:r>
            <a:rPr lang="es-PE" sz="1100" b="0" i="1" baseline="0"/>
            <a:t> setiembre</a:t>
          </a:r>
          <a:r>
            <a:rPr lang="es-PE" sz="1100" b="0" i="1"/>
            <a:t> 2025,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615718</xdr:colOff>
      <xdr:row>213</xdr:row>
      <xdr:rowOff>62048</xdr:rowOff>
    </xdr:from>
    <xdr:to>
      <xdr:col>8</xdr:col>
      <xdr:colOff>298747</xdr:colOff>
      <xdr:row>215</xdr:row>
      <xdr:rowOff>35944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315317" y="53033628"/>
          <a:ext cx="1372369" cy="47710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58080</xdr:colOff>
      <xdr:row>29</xdr:row>
      <xdr:rowOff>60158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11723" y="3449549"/>
          <a:ext cx="4369305" cy="4392354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402071</xdr:colOff>
      <xdr:row>174</xdr:row>
      <xdr:rowOff>310975</xdr:rowOff>
    </xdr:from>
    <xdr:to>
      <xdr:col>17</xdr:col>
      <xdr:colOff>834975</xdr:colOff>
      <xdr:row>185</xdr:row>
      <xdr:rowOff>39544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382875</xdr:colOff>
      <xdr:row>193</xdr:row>
      <xdr:rowOff>60875</xdr:rowOff>
    </xdr:from>
    <xdr:to>
      <xdr:col>16</xdr:col>
      <xdr:colOff>550694</xdr:colOff>
      <xdr:row>202</xdr:row>
      <xdr:rowOff>250406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446956</xdr:colOff>
      <xdr:row>93</xdr:row>
      <xdr:rowOff>71887</xdr:rowOff>
    </xdr:from>
    <xdr:to>
      <xdr:col>11</xdr:col>
      <xdr:colOff>562623</xdr:colOff>
      <xdr:row>105</xdr:row>
      <xdr:rowOff>16451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546594</xdr:colOff>
      <xdr:row>93</xdr:row>
      <xdr:rowOff>26449</xdr:rowOff>
    </xdr:from>
    <xdr:to>
      <xdr:col>18</xdr:col>
      <xdr:colOff>701500</xdr:colOff>
      <xdr:row>104</xdr:row>
      <xdr:rowOff>202328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106" zoomScaleNormal="85" zoomScaleSheetLayoutView="106" workbookViewId="0">
      <selection activeCell="I139" sqref="I13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208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</row>
    <row r="6" spans="2:19" ht="33.75" x14ac:dyDescent="0.25">
      <c r="B6" s="204" t="s">
        <v>70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</row>
    <row r="7" spans="2:19" ht="6" customHeight="1" x14ac:dyDescent="0.25"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</row>
    <row r="8" spans="2:19" ht="20.25" x14ac:dyDescent="0.25">
      <c r="B8" s="205" t="s">
        <v>89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</row>
    <row r="9" spans="2:19" ht="11.25" customHeight="1" x14ac:dyDescent="0.25">
      <c r="B9" s="206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25">
      <c r="B16" s="19" t="s">
        <v>4</v>
      </c>
      <c r="C16" s="20">
        <f>SUM(D16:E16)</f>
        <v>106</v>
      </c>
      <c r="D16" s="21">
        <v>93</v>
      </c>
      <c r="E16" s="21">
        <v>13</v>
      </c>
      <c r="F16" s="22"/>
      <c r="G16" s="23"/>
    </row>
    <row r="17" spans="2:19" ht="27.75" customHeight="1" x14ac:dyDescent="0.25">
      <c r="B17" s="19" t="s">
        <v>5</v>
      </c>
      <c r="C17" s="20">
        <f>SUM(D17:E17)</f>
        <v>101</v>
      </c>
      <c r="D17" s="21">
        <v>95</v>
      </c>
      <c r="E17" s="21">
        <v>6</v>
      </c>
      <c r="F17" s="22"/>
      <c r="G17" s="23"/>
      <c r="Q17" s="98"/>
      <c r="R17" s="98"/>
    </row>
    <row r="18" spans="2:19" ht="27.75" customHeight="1" x14ac:dyDescent="0.25">
      <c r="B18" s="19" t="s">
        <v>6</v>
      </c>
      <c r="C18" s="20">
        <f t="shared" ref="C18:C23" si="0">SUM(D18:E18)</f>
        <v>98</v>
      </c>
      <c r="D18" s="21">
        <v>90</v>
      </c>
      <c r="E18" s="21">
        <v>8</v>
      </c>
      <c r="F18" s="22"/>
      <c r="G18" s="23"/>
      <c r="Q18" s="98"/>
      <c r="R18" s="98"/>
    </row>
    <row r="19" spans="2:19" ht="28.5" customHeight="1" x14ac:dyDescent="0.25">
      <c r="B19" s="19" t="s">
        <v>7</v>
      </c>
      <c r="C19" s="20">
        <f t="shared" si="0"/>
        <v>85</v>
      </c>
      <c r="D19" s="21">
        <v>81</v>
      </c>
      <c r="E19" s="21">
        <v>4</v>
      </c>
      <c r="F19" s="22"/>
      <c r="G19" s="23"/>
      <c r="N19" s="98"/>
      <c r="O19" s="98"/>
      <c r="P19" s="98"/>
      <c r="Q19" s="98"/>
      <c r="R19" s="98"/>
    </row>
    <row r="20" spans="2:19" ht="28.5" customHeight="1" x14ac:dyDescent="0.25">
      <c r="B20" s="19" t="s">
        <v>8</v>
      </c>
      <c r="C20" s="20">
        <f t="shared" si="0"/>
        <v>95</v>
      </c>
      <c r="D20" s="21">
        <v>93</v>
      </c>
      <c r="E20" s="21">
        <v>2</v>
      </c>
      <c r="F20" s="22"/>
      <c r="G20" s="25"/>
      <c r="Q20" s="98"/>
      <c r="R20" s="98"/>
    </row>
    <row r="21" spans="2:19" ht="28.5" customHeight="1" x14ac:dyDescent="0.25">
      <c r="B21" s="19" t="s">
        <v>9</v>
      </c>
      <c r="C21" s="20">
        <f t="shared" si="0"/>
        <v>93</v>
      </c>
      <c r="D21" s="21">
        <v>93</v>
      </c>
      <c r="E21" s="21">
        <v>0</v>
      </c>
      <c r="F21" s="22"/>
      <c r="G21" s="26"/>
      <c r="Q21" s="98"/>
      <c r="R21" s="98"/>
    </row>
    <row r="22" spans="2:19" ht="28.5" customHeight="1" x14ac:dyDescent="0.25">
      <c r="B22" s="19" t="s">
        <v>10</v>
      </c>
      <c r="C22" s="20">
        <f t="shared" si="0"/>
        <v>93</v>
      </c>
      <c r="D22" s="21">
        <v>86</v>
      </c>
      <c r="E22" s="21">
        <v>7</v>
      </c>
      <c r="F22" s="22"/>
      <c r="G22" s="26"/>
      <c r="Q22" s="98"/>
      <c r="R22" s="98"/>
    </row>
    <row r="23" spans="2:19" ht="28.5" customHeight="1" x14ac:dyDescent="0.25">
      <c r="B23" s="19" t="s">
        <v>11</v>
      </c>
      <c r="C23" s="20">
        <f t="shared" si="0"/>
        <v>117</v>
      </c>
      <c r="D23" s="21">
        <v>113</v>
      </c>
      <c r="E23" s="21">
        <v>4</v>
      </c>
      <c r="F23" s="22"/>
      <c r="G23" s="26"/>
      <c r="Q23" s="98"/>
      <c r="R23" s="98"/>
    </row>
    <row r="24" spans="2:19" ht="28.5" customHeight="1" thickBot="1" x14ac:dyDescent="0.3">
      <c r="B24" s="19" t="s">
        <v>71</v>
      </c>
      <c r="C24" s="20">
        <f t="shared" ref="C24" si="1">SUM(D24:E24)</f>
        <v>106</v>
      </c>
      <c r="D24" s="21">
        <v>101</v>
      </c>
      <c r="E24" s="21">
        <v>5</v>
      </c>
      <c r="F24" s="22"/>
      <c r="G24" s="26"/>
      <c r="N24" s="98"/>
      <c r="O24" s="98"/>
      <c r="P24" s="98"/>
      <c r="Q24" s="98"/>
      <c r="R24" s="98"/>
    </row>
    <row r="25" spans="2:19" ht="28.5" hidden="1" customHeight="1" x14ac:dyDescent="0.2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N25" s="120" t="s">
        <v>1</v>
      </c>
      <c r="O25" s="119">
        <f>SUM(R70:R73)</f>
        <v>894</v>
      </c>
      <c r="P25" s="121">
        <f>SUM(S70:S73)</f>
        <v>0.99999999999999989</v>
      </c>
      <c r="Q25" s="98"/>
      <c r="R25" s="98"/>
      <c r="S25" s="98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P26" s="98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894</v>
      </c>
      <c r="D28" s="30">
        <f t="shared" ref="D28:E28" si="5">SUM(D16:D27)</f>
        <v>845</v>
      </c>
      <c r="E28" s="30">
        <f t="shared" si="5"/>
        <v>49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0.94519015659955252</v>
      </c>
      <c r="E29" s="34">
        <f>E28/$C28</f>
        <v>5.4809843400447429E-2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6" t="s">
        <v>20</v>
      </c>
      <c r="C33" s="216" t="s">
        <v>1</v>
      </c>
      <c r="D33" s="201" t="s">
        <v>21</v>
      </c>
      <c r="E33" s="202"/>
      <c r="F33" s="201" t="s">
        <v>22</v>
      </c>
      <c r="G33" s="202"/>
      <c r="H33" s="201" t="s">
        <v>23</v>
      </c>
      <c r="I33" s="202"/>
      <c r="J33" s="201" t="s">
        <v>24</v>
      </c>
      <c r="K33" s="202"/>
      <c r="L33" s="201" t="s">
        <v>25</v>
      </c>
      <c r="M33" s="202"/>
      <c r="N33" s="201" t="s">
        <v>26</v>
      </c>
      <c r="O33" s="202"/>
      <c r="P33" s="201" t="s">
        <v>27</v>
      </c>
      <c r="Q33" s="202"/>
      <c r="R33" s="201" t="s">
        <v>28</v>
      </c>
      <c r="S33" s="202"/>
    </row>
    <row r="34" spans="2:19" ht="24" customHeight="1" x14ac:dyDescent="0.25">
      <c r="B34" s="203"/>
      <c r="C34" s="217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25">
      <c r="B35" s="24" t="s">
        <v>4</v>
      </c>
      <c r="C35" s="20">
        <f>SUM(D35:S35)</f>
        <v>106</v>
      </c>
      <c r="D35" s="21">
        <v>2</v>
      </c>
      <c r="E35" s="21">
        <v>3</v>
      </c>
      <c r="F35" s="21">
        <v>3</v>
      </c>
      <c r="G35" s="21">
        <v>2</v>
      </c>
      <c r="H35" s="21">
        <v>45</v>
      </c>
      <c r="I35" s="21">
        <v>5</v>
      </c>
      <c r="J35" s="38">
        <v>25</v>
      </c>
      <c r="K35" s="21">
        <v>0</v>
      </c>
      <c r="L35" s="21">
        <v>11</v>
      </c>
      <c r="M35" s="21">
        <v>2</v>
      </c>
      <c r="N35" s="21">
        <v>5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1" si="6">SUM(D36:S36)</f>
        <v>101</v>
      </c>
      <c r="D36" s="21">
        <v>1</v>
      </c>
      <c r="E36" s="21">
        <v>1</v>
      </c>
      <c r="F36" s="21">
        <v>8</v>
      </c>
      <c r="G36" s="21">
        <v>3</v>
      </c>
      <c r="H36" s="21">
        <v>49</v>
      </c>
      <c r="I36" s="21">
        <v>2</v>
      </c>
      <c r="J36" s="21">
        <v>20</v>
      </c>
      <c r="K36" s="21">
        <v>0</v>
      </c>
      <c r="L36" s="21">
        <v>10</v>
      </c>
      <c r="M36" s="21">
        <v>0</v>
      </c>
      <c r="N36" s="21">
        <v>5</v>
      </c>
      <c r="O36" s="21">
        <v>0</v>
      </c>
      <c r="P36" s="21">
        <v>2</v>
      </c>
      <c r="Q36" s="21">
        <v>0</v>
      </c>
      <c r="R36" s="21">
        <v>0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98</v>
      </c>
      <c r="D37" s="21">
        <v>4</v>
      </c>
      <c r="E37" s="21">
        <v>0</v>
      </c>
      <c r="F37" s="21">
        <v>8</v>
      </c>
      <c r="G37" s="21">
        <v>4</v>
      </c>
      <c r="H37" s="21">
        <v>38</v>
      </c>
      <c r="I37" s="21">
        <v>2</v>
      </c>
      <c r="J37" s="21">
        <v>24</v>
      </c>
      <c r="K37" s="21">
        <v>0</v>
      </c>
      <c r="L37" s="21">
        <v>10</v>
      </c>
      <c r="M37" s="21">
        <v>2</v>
      </c>
      <c r="N37" s="21">
        <v>4</v>
      </c>
      <c r="O37" s="21">
        <v>0</v>
      </c>
      <c r="P37" s="21">
        <v>2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85</v>
      </c>
      <c r="D38" s="21">
        <v>3</v>
      </c>
      <c r="E38" s="21">
        <v>1</v>
      </c>
      <c r="F38" s="21">
        <v>6</v>
      </c>
      <c r="G38" s="21">
        <v>1</v>
      </c>
      <c r="H38" s="21">
        <v>38</v>
      </c>
      <c r="I38" s="21">
        <v>2</v>
      </c>
      <c r="J38" s="21">
        <v>25</v>
      </c>
      <c r="K38" s="21">
        <v>0</v>
      </c>
      <c r="L38" s="21">
        <v>5</v>
      </c>
      <c r="M38" s="21">
        <v>0</v>
      </c>
      <c r="N38" s="21">
        <v>2</v>
      </c>
      <c r="O38" s="21">
        <v>0</v>
      </c>
      <c r="P38" s="21">
        <v>2</v>
      </c>
      <c r="Q38" s="21">
        <v>0</v>
      </c>
      <c r="R38" s="21">
        <v>0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95</v>
      </c>
      <c r="D39" s="21">
        <v>1</v>
      </c>
      <c r="E39" s="21">
        <v>1</v>
      </c>
      <c r="F39" s="21">
        <v>9</v>
      </c>
      <c r="G39" s="21">
        <v>0</v>
      </c>
      <c r="H39" s="21">
        <v>44</v>
      </c>
      <c r="I39" s="21">
        <v>0</v>
      </c>
      <c r="J39" s="21">
        <v>15</v>
      </c>
      <c r="K39" s="21">
        <v>0</v>
      </c>
      <c r="L39" s="21">
        <v>19</v>
      </c>
      <c r="M39" s="21">
        <v>0</v>
      </c>
      <c r="N39" s="21">
        <v>4</v>
      </c>
      <c r="O39" s="21">
        <v>0</v>
      </c>
      <c r="P39" s="21">
        <v>0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93</v>
      </c>
      <c r="D40" s="21">
        <v>1</v>
      </c>
      <c r="E40" s="21">
        <v>0</v>
      </c>
      <c r="F40" s="21">
        <v>5</v>
      </c>
      <c r="G40" s="21">
        <v>0</v>
      </c>
      <c r="H40" s="21">
        <v>43</v>
      </c>
      <c r="I40" s="21">
        <v>0</v>
      </c>
      <c r="J40" s="21">
        <v>22</v>
      </c>
      <c r="K40" s="21">
        <v>0</v>
      </c>
      <c r="L40" s="21">
        <v>11</v>
      </c>
      <c r="M40" s="21">
        <v>0</v>
      </c>
      <c r="N40" s="21">
        <v>7</v>
      </c>
      <c r="O40" s="21">
        <v>0</v>
      </c>
      <c r="P40" s="21">
        <v>4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93</v>
      </c>
      <c r="D41" s="28">
        <v>2</v>
      </c>
      <c r="E41" s="28">
        <v>0</v>
      </c>
      <c r="F41" s="28">
        <v>5</v>
      </c>
      <c r="G41" s="28">
        <v>2</v>
      </c>
      <c r="H41" s="28">
        <v>52</v>
      </c>
      <c r="I41" s="28">
        <v>4</v>
      </c>
      <c r="J41" s="28">
        <v>20</v>
      </c>
      <c r="K41" s="28">
        <v>0</v>
      </c>
      <c r="L41" s="28">
        <v>6</v>
      </c>
      <c r="M41" s="28">
        <v>0</v>
      </c>
      <c r="N41" s="28">
        <v>0</v>
      </c>
      <c r="O41" s="28">
        <v>0</v>
      </c>
      <c r="P41" s="28">
        <v>1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ref="C42:C46" si="7">SUM(D42:R42)</f>
        <v>117</v>
      </c>
      <c r="D42" s="21">
        <v>2</v>
      </c>
      <c r="E42" s="21">
        <v>1</v>
      </c>
      <c r="F42" s="21">
        <v>5</v>
      </c>
      <c r="G42" s="21">
        <v>0</v>
      </c>
      <c r="H42" s="21">
        <v>59</v>
      </c>
      <c r="I42" s="21">
        <v>1</v>
      </c>
      <c r="J42" s="21">
        <v>21</v>
      </c>
      <c r="K42" s="21">
        <v>0</v>
      </c>
      <c r="L42" s="21">
        <v>12</v>
      </c>
      <c r="M42" s="21">
        <v>1</v>
      </c>
      <c r="N42" s="21">
        <v>8</v>
      </c>
      <c r="O42" s="21">
        <v>1</v>
      </c>
      <c r="P42" s="21">
        <v>4</v>
      </c>
      <c r="Q42" s="21">
        <v>0</v>
      </c>
      <c r="R42" s="21">
        <v>2</v>
      </c>
      <c r="S42" s="21">
        <v>0</v>
      </c>
    </row>
    <row r="43" spans="2:19" ht="24" customHeight="1" thickBot="1" x14ac:dyDescent="0.3">
      <c r="B43" s="24" t="s">
        <v>12</v>
      </c>
      <c r="C43" s="20">
        <f t="shared" si="7"/>
        <v>106</v>
      </c>
      <c r="D43" s="21">
        <v>3</v>
      </c>
      <c r="E43" s="21">
        <v>1</v>
      </c>
      <c r="F43" s="21">
        <v>7</v>
      </c>
      <c r="G43" s="21">
        <v>2</v>
      </c>
      <c r="H43" s="21">
        <v>51</v>
      </c>
      <c r="I43" s="21">
        <v>1</v>
      </c>
      <c r="J43" s="21">
        <v>22</v>
      </c>
      <c r="K43" s="21">
        <v>1</v>
      </c>
      <c r="L43" s="21">
        <v>12</v>
      </c>
      <c r="M43" s="21">
        <v>0</v>
      </c>
      <c r="N43" s="21">
        <v>4</v>
      </c>
      <c r="O43" s="21">
        <v>0</v>
      </c>
      <c r="P43" s="21">
        <v>2</v>
      </c>
      <c r="Q43" s="21">
        <v>0</v>
      </c>
      <c r="R43" s="21">
        <v>0</v>
      </c>
      <c r="S43" s="21">
        <v>0</v>
      </c>
    </row>
    <row r="44" spans="2:19" ht="24" hidden="1" customHeight="1" x14ac:dyDescent="0.25">
      <c r="B44" s="24" t="s">
        <v>13</v>
      </c>
      <c r="C44" s="20">
        <f t="shared" si="7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25">
      <c r="B45" s="24" t="s">
        <v>14</v>
      </c>
      <c r="C45" s="20">
        <f t="shared" si="7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8">SUM(C35:C46)</f>
        <v>894</v>
      </c>
      <c r="D47" s="114">
        <f t="shared" si="8"/>
        <v>19</v>
      </c>
      <c r="E47" s="115">
        <f t="shared" si="8"/>
        <v>8</v>
      </c>
      <c r="F47" s="30">
        <f t="shared" si="8"/>
        <v>56</v>
      </c>
      <c r="G47" s="30">
        <f t="shared" si="8"/>
        <v>14</v>
      </c>
      <c r="H47" s="114">
        <f t="shared" si="8"/>
        <v>419</v>
      </c>
      <c r="I47" s="115">
        <f t="shared" si="8"/>
        <v>17</v>
      </c>
      <c r="J47" s="30">
        <f t="shared" si="8"/>
        <v>194</v>
      </c>
      <c r="K47" s="30">
        <f t="shared" si="8"/>
        <v>1</v>
      </c>
      <c r="L47" s="114">
        <f t="shared" si="8"/>
        <v>96</v>
      </c>
      <c r="M47" s="115">
        <f t="shared" si="8"/>
        <v>5</v>
      </c>
      <c r="N47" s="30">
        <f t="shared" si="8"/>
        <v>39</v>
      </c>
      <c r="O47" s="30">
        <f t="shared" si="8"/>
        <v>2</v>
      </c>
      <c r="P47" s="114">
        <f t="shared" si="8"/>
        <v>18</v>
      </c>
      <c r="Q47" s="115">
        <f t="shared" si="8"/>
        <v>2</v>
      </c>
      <c r="R47" s="30">
        <f t="shared" si="8"/>
        <v>4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6">
        <f>D47/$C$47</f>
        <v>2.1252796420581657E-2</v>
      </c>
      <c r="E48" s="116">
        <f t="shared" ref="E48:S48" si="9">E47/$C$47</f>
        <v>8.948545861297539E-3</v>
      </c>
      <c r="F48" s="116">
        <f t="shared" si="9"/>
        <v>6.2639821029082776E-2</v>
      </c>
      <c r="G48" s="116">
        <f t="shared" si="9"/>
        <v>1.5659955257270694E-2</v>
      </c>
      <c r="H48" s="116">
        <f t="shared" si="9"/>
        <v>0.46868008948545864</v>
      </c>
      <c r="I48" s="116">
        <f t="shared" si="9"/>
        <v>1.901565995525727E-2</v>
      </c>
      <c r="J48" s="116">
        <f t="shared" si="9"/>
        <v>0.21700223713646533</v>
      </c>
      <c r="K48" s="116">
        <f t="shared" si="9"/>
        <v>1.1185682326621924E-3</v>
      </c>
      <c r="L48" s="116">
        <f t="shared" si="9"/>
        <v>0.10738255033557047</v>
      </c>
      <c r="M48" s="116">
        <f t="shared" si="9"/>
        <v>5.5928411633109623E-3</v>
      </c>
      <c r="N48" s="116">
        <f t="shared" si="9"/>
        <v>4.3624161073825503E-2</v>
      </c>
      <c r="O48" s="116">
        <f t="shared" si="9"/>
        <v>2.2371364653243847E-3</v>
      </c>
      <c r="P48" s="116">
        <f t="shared" si="9"/>
        <v>2.0134228187919462E-2</v>
      </c>
      <c r="Q48" s="116">
        <f t="shared" si="9"/>
        <v>2.2371364653243847E-3</v>
      </c>
      <c r="R48" s="116">
        <f t="shared" si="9"/>
        <v>4.4742729306487695E-3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94"/>
      <c r="I52" s="194"/>
      <c r="J52" s="194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10">SUM(D53:F53)</f>
        <v>106</v>
      </c>
      <c r="D53" s="21">
        <v>100</v>
      </c>
      <c r="E53" s="21">
        <v>6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10"/>
        <v>101</v>
      </c>
      <c r="D54" s="21">
        <v>91</v>
      </c>
      <c r="E54" s="21">
        <v>9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10"/>
        <v>98</v>
      </c>
      <c r="D55" s="21">
        <v>89</v>
      </c>
      <c r="E55" s="21">
        <v>9</v>
      </c>
      <c r="F55" s="21">
        <v>0</v>
      </c>
      <c r="G55" s="26"/>
      <c r="H55" s="200"/>
      <c r="I55" s="200"/>
      <c r="J55" s="200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10"/>
        <v>85</v>
      </c>
      <c r="D56" s="21">
        <v>81</v>
      </c>
      <c r="E56" s="21">
        <v>4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10"/>
        <v>95</v>
      </c>
      <c r="D57" s="21">
        <v>91</v>
      </c>
      <c r="E57" s="21">
        <v>4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10"/>
        <v>93</v>
      </c>
      <c r="D58" s="21">
        <v>87</v>
      </c>
      <c r="E58" s="21">
        <v>6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10"/>
        <v>93</v>
      </c>
      <c r="D59" s="21">
        <v>81</v>
      </c>
      <c r="E59" s="21">
        <v>12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10"/>
        <v>117</v>
      </c>
      <c r="D60" s="28">
        <v>106</v>
      </c>
      <c r="E60" s="28">
        <v>9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thickBot="1" x14ac:dyDescent="0.3">
      <c r="B61" s="24" t="s">
        <v>12</v>
      </c>
      <c r="C61" s="20">
        <f t="shared" si="10"/>
        <v>106</v>
      </c>
      <c r="D61" s="21">
        <v>98</v>
      </c>
      <c r="E61" s="21">
        <v>7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25">
      <c r="B62" s="24" t="s">
        <v>13</v>
      </c>
      <c r="C62" s="20">
        <f t="shared" si="10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10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10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894</v>
      </c>
      <c r="D65" s="53">
        <f t="shared" si="11"/>
        <v>824</v>
      </c>
      <c r="E65" s="53">
        <f t="shared" si="11"/>
        <v>66</v>
      </c>
      <c r="F65" s="53">
        <f t="shared" si="11"/>
        <v>4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0.92170022371364657</v>
      </c>
      <c r="E66" s="56">
        <f t="shared" si="12"/>
        <v>7.3825503355704702E-2</v>
      </c>
      <c r="F66" s="56">
        <f t="shared" si="12"/>
        <v>4.4742729306487695E-3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97</v>
      </c>
      <c r="S70" s="151">
        <f>R70/O$25</f>
        <v>0.10850111856823266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436</v>
      </c>
      <c r="S71" s="151">
        <f>R71/O$25</f>
        <v>0.48769574944071586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357</v>
      </c>
      <c r="S72" s="151">
        <f>R72/O$25</f>
        <v>0.39932885906040266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4</v>
      </c>
      <c r="S73" s="151">
        <f>R73/O$25</f>
        <v>4.4742729306487695E-3</v>
      </c>
    </row>
    <row r="74" spans="2:19" ht="23.25" customHeight="1" x14ac:dyDescent="0.25">
      <c r="B74" s="24" t="s">
        <v>4</v>
      </c>
      <c r="C74" s="20">
        <f>SUM(D74:L74)</f>
        <v>96</v>
      </c>
      <c r="D74" s="21">
        <v>13</v>
      </c>
      <c r="E74" s="21">
        <v>1</v>
      </c>
      <c r="F74" s="21">
        <v>0</v>
      </c>
      <c r="G74" s="21">
        <v>0</v>
      </c>
      <c r="H74" s="21">
        <v>0</v>
      </c>
      <c r="I74" s="21">
        <v>0</v>
      </c>
      <c r="J74" s="21">
        <v>82</v>
      </c>
      <c r="K74" s="21">
        <v>0</v>
      </c>
      <c r="L74" s="21">
        <v>0</v>
      </c>
      <c r="M74" s="71"/>
      <c r="N74" s="70"/>
    </row>
    <row r="75" spans="2:19" ht="23.25" customHeight="1" x14ac:dyDescent="0.25">
      <c r="B75" s="24" t="s">
        <v>5</v>
      </c>
      <c r="C75" s="20">
        <f t="shared" ref="C75:C85" si="13">SUM(D75:L75)</f>
        <v>88</v>
      </c>
      <c r="D75" s="21">
        <v>9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78</v>
      </c>
      <c r="K75" s="21">
        <v>0</v>
      </c>
      <c r="L75" s="21">
        <v>0</v>
      </c>
      <c r="M75" s="72"/>
      <c r="N75" s="70"/>
    </row>
    <row r="76" spans="2:19" ht="23.25" customHeight="1" x14ac:dyDescent="0.25">
      <c r="B76" s="24" t="s">
        <v>6</v>
      </c>
      <c r="C76" s="20">
        <f t="shared" si="13"/>
        <v>82</v>
      </c>
      <c r="D76" s="21">
        <v>4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78</v>
      </c>
      <c r="K76" s="21">
        <v>0</v>
      </c>
      <c r="L76" s="21">
        <v>0</v>
      </c>
      <c r="M76" s="72"/>
      <c r="N76" s="70"/>
    </row>
    <row r="77" spans="2:19" ht="23.25" customHeight="1" x14ac:dyDescent="0.25">
      <c r="B77" s="24" t="s">
        <v>7</v>
      </c>
      <c r="C77" s="20">
        <f t="shared" si="13"/>
        <v>74</v>
      </c>
      <c r="D77" s="21">
        <v>8</v>
      </c>
      <c r="E77" s="21">
        <v>1</v>
      </c>
      <c r="F77" s="21">
        <v>0</v>
      </c>
      <c r="G77" s="21">
        <v>0</v>
      </c>
      <c r="H77" s="21">
        <v>0</v>
      </c>
      <c r="I77" s="21">
        <v>0</v>
      </c>
      <c r="J77" s="21">
        <v>64</v>
      </c>
      <c r="K77" s="21">
        <v>1</v>
      </c>
      <c r="L77" s="21">
        <v>0</v>
      </c>
      <c r="M77" s="72"/>
      <c r="N77" s="70"/>
    </row>
    <row r="78" spans="2:19" ht="23.25" customHeight="1" x14ac:dyDescent="0.25">
      <c r="B78" s="24" t="s">
        <v>8</v>
      </c>
      <c r="C78" s="20">
        <f t="shared" si="13"/>
        <v>84</v>
      </c>
      <c r="D78" s="21">
        <v>8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76</v>
      </c>
      <c r="K78" s="21">
        <v>0</v>
      </c>
      <c r="L78" s="21">
        <v>0</v>
      </c>
      <c r="M78" s="72"/>
      <c r="N78" s="70"/>
    </row>
    <row r="79" spans="2:19" ht="23.25" customHeight="1" x14ac:dyDescent="0.25">
      <c r="B79" s="24" t="s">
        <v>9</v>
      </c>
      <c r="C79" s="20">
        <f t="shared" si="13"/>
        <v>87</v>
      </c>
      <c r="D79" s="21">
        <v>8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79</v>
      </c>
      <c r="K79" s="21">
        <v>0</v>
      </c>
      <c r="L79" s="21">
        <v>0</v>
      </c>
      <c r="M79" s="72"/>
      <c r="N79" s="70"/>
    </row>
    <row r="80" spans="2:19" ht="23.25" customHeight="1" x14ac:dyDescent="0.25">
      <c r="B80" s="24" t="s">
        <v>10</v>
      </c>
      <c r="C80" s="20">
        <f t="shared" si="13"/>
        <v>84</v>
      </c>
      <c r="D80" s="21">
        <v>11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73</v>
      </c>
      <c r="K80" s="21">
        <v>0</v>
      </c>
      <c r="L80" s="21">
        <v>0</v>
      </c>
      <c r="M80" s="72"/>
      <c r="N80" s="70"/>
    </row>
    <row r="81" spans="2:18" ht="23.25" customHeight="1" x14ac:dyDescent="0.25">
      <c r="B81" s="24" t="s">
        <v>11</v>
      </c>
      <c r="C81" s="20">
        <f t="shared" si="13"/>
        <v>109</v>
      </c>
      <c r="D81" s="21">
        <v>5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103</v>
      </c>
      <c r="K81" s="21">
        <v>0</v>
      </c>
      <c r="L81" s="21">
        <v>0</v>
      </c>
      <c r="M81" s="72"/>
      <c r="N81" s="70"/>
    </row>
    <row r="82" spans="2:18" ht="23.25" customHeight="1" thickBot="1" x14ac:dyDescent="0.3">
      <c r="B82" s="24" t="s">
        <v>12</v>
      </c>
      <c r="C82" s="20">
        <f t="shared" si="13"/>
        <v>93</v>
      </c>
      <c r="D82" s="21">
        <v>9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  <c r="J82" s="21">
        <v>84</v>
      </c>
      <c r="K82" s="21">
        <v>0</v>
      </c>
      <c r="L82" s="21">
        <v>0</v>
      </c>
      <c r="M82" s="72"/>
      <c r="N82" s="70"/>
    </row>
    <row r="83" spans="2:18" ht="23.25" hidden="1" customHeight="1" x14ac:dyDescent="0.25">
      <c r="B83" s="24" t="s">
        <v>13</v>
      </c>
      <c r="C83" s="20">
        <f t="shared" si="13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2"/>
      <c r="N83" s="70"/>
    </row>
    <row r="84" spans="2:18" ht="23.25" hidden="1" customHeight="1" x14ac:dyDescent="0.25">
      <c r="B84" s="24" t="s">
        <v>14</v>
      </c>
      <c r="C84" s="20">
        <f t="shared" si="13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2"/>
      <c r="N84" s="70"/>
    </row>
    <row r="85" spans="2:18" ht="23.25" hidden="1" customHeight="1" thickBot="1" x14ac:dyDescent="0.3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797</v>
      </c>
      <c r="D86" s="30">
        <f t="shared" si="14"/>
        <v>75</v>
      </c>
      <c r="E86" s="30">
        <f t="shared" si="14"/>
        <v>3</v>
      </c>
      <c r="F86" s="30">
        <f t="shared" si="14"/>
        <v>0</v>
      </c>
      <c r="G86" s="30">
        <f t="shared" si="14"/>
        <v>0</v>
      </c>
      <c r="H86" s="30">
        <f t="shared" si="14"/>
        <v>0</v>
      </c>
      <c r="I86" s="30">
        <f t="shared" si="14"/>
        <v>1</v>
      </c>
      <c r="J86" s="30">
        <f t="shared" si="14"/>
        <v>717</v>
      </c>
      <c r="K86" s="30">
        <f t="shared" si="14"/>
        <v>1</v>
      </c>
      <c r="L86" s="30">
        <f t="shared" si="14"/>
        <v>0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0.99999999999999989</v>
      </c>
      <c r="D87" s="74">
        <f>D86/$C$86</f>
        <v>9.4102885821831864E-2</v>
      </c>
      <c r="E87" s="74">
        <f t="shared" ref="E87:L87" si="15">E86/$C$86</f>
        <v>3.7641154328732747E-3</v>
      </c>
      <c r="F87" s="74">
        <f t="shared" si="15"/>
        <v>0</v>
      </c>
      <c r="G87" s="74">
        <f t="shared" si="15"/>
        <v>0</v>
      </c>
      <c r="H87" s="74">
        <f t="shared" si="15"/>
        <v>0</v>
      </c>
      <c r="I87" s="74">
        <f t="shared" si="15"/>
        <v>1.2547051442910915E-3</v>
      </c>
      <c r="J87" s="74">
        <f t="shared" si="15"/>
        <v>0.89962358845671264</v>
      </c>
      <c r="K87" s="74">
        <f t="shared" si="15"/>
        <v>1.2547051442910915E-3</v>
      </c>
      <c r="L87" s="74">
        <f t="shared" si="15"/>
        <v>0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87" t="s">
        <v>66</v>
      </c>
      <c r="C95" s="196" t="s">
        <v>1</v>
      </c>
      <c r="D95" s="198" t="s">
        <v>42</v>
      </c>
      <c r="E95" s="199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95"/>
      <c r="C96" s="197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166</v>
      </c>
      <c r="D97" s="86">
        <v>157</v>
      </c>
      <c r="E97" s="21">
        <v>9</v>
      </c>
      <c r="F97" s="98"/>
      <c r="G97" s="134" t="s">
        <v>47</v>
      </c>
      <c r="H97" s="135">
        <f t="shared" ref="H97:H104" si="17">VLOOKUP(G97,$B$97:$D$104,3,0)</f>
        <v>36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155</v>
      </c>
      <c r="D98" s="21">
        <v>139</v>
      </c>
      <c r="E98" s="21">
        <v>16</v>
      </c>
      <c r="F98" s="98"/>
      <c r="G98" s="134" t="s">
        <v>50</v>
      </c>
      <c r="H98" s="135">
        <f t="shared" si="17"/>
        <v>56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2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171</v>
      </c>
      <c r="D99" s="21">
        <v>166</v>
      </c>
      <c r="E99" s="21">
        <v>5</v>
      </c>
      <c r="F99" s="98"/>
      <c r="G99" s="134" t="s">
        <v>49</v>
      </c>
      <c r="H99" s="135">
        <f t="shared" si="17"/>
        <v>84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4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111</v>
      </c>
      <c r="D100" s="21">
        <v>103</v>
      </c>
      <c r="E100" s="21">
        <v>8</v>
      </c>
      <c r="F100" s="98"/>
      <c r="G100" s="134" t="s">
        <v>63</v>
      </c>
      <c r="H100" s="135">
        <f t="shared" si="17"/>
        <v>103</v>
      </c>
      <c r="I100" s="122"/>
      <c r="J100" s="122"/>
      <c r="K100" s="122"/>
      <c r="L100" s="122"/>
      <c r="M100" s="122"/>
      <c r="N100" s="137"/>
      <c r="O100" s="122" t="s">
        <v>48</v>
      </c>
      <c r="P100" s="122">
        <f t="shared" si="18"/>
        <v>5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40</v>
      </c>
      <c r="D101" s="21">
        <v>36</v>
      </c>
      <c r="E101" s="21">
        <v>4</v>
      </c>
      <c r="F101" s="98"/>
      <c r="G101" s="134" t="s">
        <v>48</v>
      </c>
      <c r="H101" s="135">
        <f t="shared" si="17"/>
        <v>104</v>
      </c>
      <c r="I101" s="122"/>
      <c r="J101" s="122"/>
      <c r="K101" s="122"/>
      <c r="L101" s="122"/>
      <c r="M101" s="122"/>
      <c r="N101" s="137"/>
      <c r="O101" s="122" t="s">
        <v>45</v>
      </c>
      <c r="P101" s="122">
        <f t="shared" si="18"/>
        <v>5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109</v>
      </c>
      <c r="D102" s="21">
        <v>104</v>
      </c>
      <c r="E102" s="21">
        <v>5</v>
      </c>
      <c r="F102" s="98"/>
      <c r="G102" s="134" t="s">
        <v>44</v>
      </c>
      <c r="H102" s="135">
        <f t="shared" si="17"/>
        <v>139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8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86</v>
      </c>
      <c r="D103" s="21">
        <v>84</v>
      </c>
      <c r="E103" s="21">
        <v>2</v>
      </c>
      <c r="F103" s="98"/>
      <c r="G103" s="134" t="s">
        <v>43</v>
      </c>
      <c r="H103" s="135">
        <f t="shared" si="17"/>
        <v>157</v>
      </c>
      <c r="I103" s="122"/>
      <c r="J103" s="122"/>
      <c r="K103" s="122"/>
      <c r="L103" s="122"/>
      <c r="M103" s="122"/>
      <c r="N103" s="137"/>
      <c r="O103" s="122" t="s">
        <v>43</v>
      </c>
      <c r="P103" s="122">
        <f t="shared" si="18"/>
        <v>9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56</v>
      </c>
      <c r="D104" s="21">
        <v>56</v>
      </c>
      <c r="E104" s="21">
        <v>0</v>
      </c>
      <c r="F104" s="98"/>
      <c r="G104" s="134" t="s">
        <v>45</v>
      </c>
      <c r="H104" s="135">
        <f t="shared" si="17"/>
        <v>166</v>
      </c>
      <c r="I104" s="122"/>
      <c r="J104" s="122"/>
      <c r="K104" s="122"/>
      <c r="L104" s="122"/>
      <c r="M104" s="122"/>
      <c r="N104" s="137"/>
      <c r="O104" s="122" t="s">
        <v>44</v>
      </c>
      <c r="P104" s="122">
        <f t="shared" si="18"/>
        <v>16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894</v>
      </c>
      <c r="D105" s="64">
        <f>SUM(D97:D104)</f>
        <v>845</v>
      </c>
      <c r="E105" s="64">
        <f>SUM(E97:E104)</f>
        <v>49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0.94519015659955252</v>
      </c>
      <c r="E106" s="88">
        <f t="shared" si="19"/>
        <v>5.4809843400447429E-2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211" t="s">
        <v>58</v>
      </c>
      <c r="C112" s="211" t="s">
        <v>59</v>
      </c>
      <c r="D112" s="212" t="s">
        <v>1</v>
      </c>
      <c r="E112" s="213" t="s">
        <v>42</v>
      </c>
      <c r="F112" s="214"/>
      <c r="G112" s="31"/>
      <c r="H112" s="48"/>
      <c r="I112" s="48"/>
      <c r="J112" s="176" t="s">
        <v>76</v>
      </c>
      <c r="K112" s="176"/>
      <c r="L112" s="176"/>
      <c r="M112" s="175" t="s">
        <v>1</v>
      </c>
      <c r="N112" s="174" t="s">
        <v>77</v>
      </c>
      <c r="O112" s="174"/>
      <c r="P112" s="50"/>
      <c r="Q112" s="50"/>
      <c r="R112" s="50"/>
    </row>
    <row r="113" spans="2:18" ht="16.5" x14ac:dyDescent="0.25">
      <c r="B113" s="211"/>
      <c r="C113" s="211"/>
      <c r="D113" s="212"/>
      <c r="E113" s="123" t="s">
        <v>2</v>
      </c>
      <c r="F113" s="124" t="s">
        <v>3</v>
      </c>
      <c r="G113" s="31"/>
      <c r="H113" s="48"/>
      <c r="I113" s="48"/>
      <c r="J113" s="176"/>
      <c r="K113" s="176"/>
      <c r="L113" s="176"/>
      <c r="M113" s="175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79" t="s">
        <v>43</v>
      </c>
      <c r="C114" s="125" t="s">
        <v>60</v>
      </c>
      <c r="D114" s="126">
        <f>+E114+F114</f>
        <v>3</v>
      </c>
      <c r="E114" s="127">
        <v>2</v>
      </c>
      <c r="F114" s="127">
        <v>1</v>
      </c>
      <c r="G114" s="31"/>
      <c r="H114" s="48"/>
      <c r="I114" s="48"/>
      <c r="J114" s="182" t="s">
        <v>78</v>
      </c>
      <c r="K114" s="182"/>
      <c r="L114" s="182"/>
      <c r="M114" s="153">
        <f>SUM(N114:O114)</f>
        <v>158</v>
      </c>
      <c r="N114" s="154">
        <v>147</v>
      </c>
      <c r="O114" s="154">
        <v>11</v>
      </c>
      <c r="P114" s="50"/>
      <c r="Q114" s="50"/>
      <c r="R114" s="50"/>
    </row>
    <row r="115" spans="2:18" ht="16.5" x14ac:dyDescent="0.25">
      <c r="B115" s="180"/>
      <c r="C115" s="125" t="s">
        <v>61</v>
      </c>
      <c r="D115" s="126">
        <f t="shared" ref="D115:D145" si="20">+E115+F115</f>
        <v>11</v>
      </c>
      <c r="E115" s="127">
        <v>10</v>
      </c>
      <c r="F115" s="127">
        <v>1</v>
      </c>
      <c r="G115" s="31"/>
      <c r="H115" s="48"/>
      <c r="I115" s="48"/>
      <c r="J115" s="182" t="s">
        <v>79</v>
      </c>
      <c r="K115" s="182"/>
      <c r="L115" s="182"/>
      <c r="M115" s="128">
        <f t="shared" ref="M115:M121" si="21">SUM(N115:O115)</f>
        <v>40</v>
      </c>
      <c r="N115" s="129">
        <v>35</v>
      </c>
      <c r="O115" s="129">
        <v>5</v>
      </c>
      <c r="P115" s="50"/>
      <c r="Q115" s="50"/>
      <c r="R115" s="50"/>
    </row>
    <row r="116" spans="2:18" ht="16.5" x14ac:dyDescent="0.25">
      <c r="B116" s="180"/>
      <c r="C116" s="125" t="s">
        <v>62</v>
      </c>
      <c r="D116" s="126">
        <f t="shared" si="20"/>
        <v>67</v>
      </c>
      <c r="E116" s="127">
        <v>65</v>
      </c>
      <c r="F116" s="127">
        <v>2</v>
      </c>
      <c r="G116" s="31"/>
      <c r="H116" s="48"/>
      <c r="I116" s="48"/>
      <c r="J116" s="215" t="s">
        <v>86</v>
      </c>
      <c r="K116" s="215"/>
      <c r="L116" s="215"/>
      <c r="M116" s="128">
        <f t="shared" si="21"/>
        <v>37</v>
      </c>
      <c r="N116" s="129">
        <v>37</v>
      </c>
      <c r="O116" s="129">
        <v>0</v>
      </c>
      <c r="P116" s="50"/>
      <c r="Q116" s="50"/>
      <c r="R116" s="50"/>
    </row>
    <row r="117" spans="2:18" ht="16.5" x14ac:dyDescent="0.25">
      <c r="B117" s="181"/>
      <c r="C117" s="130" t="s">
        <v>1</v>
      </c>
      <c r="D117" s="131">
        <f t="shared" si="20"/>
        <v>81</v>
      </c>
      <c r="E117" s="131">
        <v>77</v>
      </c>
      <c r="F117" s="131">
        <v>4</v>
      </c>
      <c r="G117" s="31"/>
      <c r="H117" s="48"/>
      <c r="I117" s="48"/>
      <c r="J117" s="182" t="s">
        <v>82</v>
      </c>
      <c r="K117" s="182"/>
      <c r="L117" s="182"/>
      <c r="M117" s="128">
        <f t="shared" si="21"/>
        <v>34</v>
      </c>
      <c r="N117" s="129">
        <v>34</v>
      </c>
      <c r="O117" s="129">
        <v>0</v>
      </c>
      <c r="P117" s="50"/>
      <c r="Q117" s="50"/>
      <c r="R117" s="50"/>
    </row>
    <row r="118" spans="2:18" ht="16.5" x14ac:dyDescent="0.25">
      <c r="B118" s="179" t="s">
        <v>44</v>
      </c>
      <c r="C118" s="125" t="s">
        <v>60</v>
      </c>
      <c r="D118" s="126">
        <f t="shared" si="20"/>
        <v>6</v>
      </c>
      <c r="E118" s="127">
        <v>4</v>
      </c>
      <c r="F118" s="127">
        <v>2</v>
      </c>
      <c r="G118" s="31"/>
      <c r="H118" s="48"/>
      <c r="I118" s="48"/>
      <c r="J118" s="182" t="s">
        <v>81</v>
      </c>
      <c r="K118" s="182"/>
      <c r="L118" s="182"/>
      <c r="M118" s="128">
        <f t="shared" si="21"/>
        <v>34</v>
      </c>
      <c r="N118" s="129">
        <v>33</v>
      </c>
      <c r="O118" s="129">
        <v>1</v>
      </c>
      <c r="P118" s="50"/>
      <c r="Q118" s="50"/>
      <c r="R118" s="50"/>
    </row>
    <row r="119" spans="2:18" ht="16.5" x14ac:dyDescent="0.25">
      <c r="B119" s="180"/>
      <c r="C119" s="125" t="s">
        <v>61</v>
      </c>
      <c r="D119" s="126">
        <f t="shared" si="20"/>
        <v>23</v>
      </c>
      <c r="E119" s="127">
        <v>15</v>
      </c>
      <c r="F119" s="127">
        <v>8</v>
      </c>
      <c r="G119" s="31"/>
      <c r="H119" s="48"/>
      <c r="I119" s="48"/>
      <c r="J119" s="182" t="s">
        <v>80</v>
      </c>
      <c r="K119" s="182"/>
      <c r="L119" s="182"/>
      <c r="M119" s="128">
        <f t="shared" si="21"/>
        <v>28</v>
      </c>
      <c r="N119" s="129">
        <v>22</v>
      </c>
      <c r="O119" s="129">
        <v>6</v>
      </c>
      <c r="P119" s="50"/>
      <c r="Q119" s="50"/>
      <c r="R119" s="50"/>
    </row>
    <row r="120" spans="2:18" ht="16.5" x14ac:dyDescent="0.25">
      <c r="B120" s="180"/>
      <c r="C120" s="125" t="s">
        <v>62</v>
      </c>
      <c r="D120" s="126">
        <f t="shared" si="20"/>
        <v>75</v>
      </c>
      <c r="E120" s="127">
        <v>70</v>
      </c>
      <c r="F120" s="127">
        <v>5</v>
      </c>
      <c r="G120" s="31"/>
      <c r="H120" s="48"/>
      <c r="I120" s="48"/>
      <c r="J120" s="182" t="s">
        <v>85</v>
      </c>
      <c r="K120" s="182"/>
      <c r="L120" s="182"/>
      <c r="M120" s="128">
        <f t="shared" si="21"/>
        <v>23</v>
      </c>
      <c r="N120" s="129">
        <v>23</v>
      </c>
      <c r="O120" s="129">
        <v>0</v>
      </c>
      <c r="P120" s="50"/>
      <c r="Q120" s="50"/>
      <c r="R120" s="50"/>
    </row>
    <row r="121" spans="2:18" ht="17.25" thickBot="1" x14ac:dyDescent="0.3">
      <c r="B121" s="181"/>
      <c r="C121" s="130" t="s">
        <v>1</v>
      </c>
      <c r="D121" s="131">
        <f t="shared" si="20"/>
        <v>104</v>
      </c>
      <c r="E121" s="131">
        <v>89</v>
      </c>
      <c r="F121" s="131">
        <v>15</v>
      </c>
      <c r="G121" s="31"/>
      <c r="H121" s="48"/>
      <c r="I121" s="48"/>
      <c r="J121" s="182" t="s">
        <v>83</v>
      </c>
      <c r="K121" s="182"/>
      <c r="L121" s="182"/>
      <c r="M121" s="128">
        <f t="shared" si="21"/>
        <v>179</v>
      </c>
      <c r="N121" s="129">
        <v>163</v>
      </c>
      <c r="O121" s="129">
        <v>16</v>
      </c>
      <c r="P121" s="50"/>
      <c r="Q121" s="50"/>
      <c r="R121" s="50"/>
    </row>
    <row r="122" spans="2:18" ht="16.5" x14ac:dyDescent="0.25">
      <c r="B122" s="179" t="s">
        <v>45</v>
      </c>
      <c r="C122" s="125" t="s">
        <v>60</v>
      </c>
      <c r="D122" s="126">
        <f t="shared" si="20"/>
        <v>3</v>
      </c>
      <c r="E122" s="127">
        <v>2</v>
      </c>
      <c r="F122" s="127">
        <v>1</v>
      </c>
      <c r="G122" s="31"/>
      <c r="H122" s="48"/>
      <c r="I122" s="48"/>
      <c r="J122" s="185" t="s">
        <v>1</v>
      </c>
      <c r="K122" s="185"/>
      <c r="L122" s="185"/>
      <c r="M122" s="30">
        <f>SUM(M114:M121)</f>
        <v>533</v>
      </c>
      <c r="N122" s="30">
        <f>SUM(N114:N121)</f>
        <v>494</v>
      </c>
      <c r="O122" s="30">
        <f>SUM(O114:O121)</f>
        <v>39</v>
      </c>
    </row>
    <row r="123" spans="2:18" ht="17.25" thickBot="1" x14ac:dyDescent="0.3">
      <c r="B123" s="180"/>
      <c r="C123" s="125" t="s">
        <v>61</v>
      </c>
      <c r="D123" s="126">
        <f t="shared" si="20"/>
        <v>6</v>
      </c>
      <c r="E123" s="127">
        <v>6</v>
      </c>
      <c r="F123" s="127">
        <v>0</v>
      </c>
      <c r="G123" s="31"/>
      <c r="H123" s="48"/>
      <c r="I123" s="48"/>
      <c r="J123" s="184" t="s">
        <v>16</v>
      </c>
      <c r="K123" s="184"/>
      <c r="L123" s="184"/>
      <c r="M123" s="34">
        <f>M122/M122</f>
        <v>1</v>
      </c>
      <c r="N123" s="34">
        <f>N122/M122</f>
        <v>0.92682926829268297</v>
      </c>
      <c r="O123" s="34">
        <f>O122/M122</f>
        <v>7.3170731707317069E-2</v>
      </c>
    </row>
    <row r="124" spans="2:18" ht="16.5" x14ac:dyDescent="0.25">
      <c r="B124" s="180"/>
      <c r="C124" s="125" t="s">
        <v>62</v>
      </c>
      <c r="D124" s="126">
        <f t="shared" si="20"/>
        <v>79</v>
      </c>
      <c r="E124" s="127">
        <v>77</v>
      </c>
      <c r="F124" s="127">
        <v>2</v>
      </c>
      <c r="G124" s="31"/>
      <c r="H124" s="48"/>
      <c r="I124" s="48"/>
      <c r="J124" s="177" t="s">
        <v>88</v>
      </c>
      <c r="K124" s="177"/>
      <c r="L124" s="177"/>
      <c r="M124" s="177"/>
      <c r="N124" s="177"/>
      <c r="O124" s="177"/>
    </row>
    <row r="125" spans="2:18" ht="16.5" x14ac:dyDescent="0.25">
      <c r="B125" s="181"/>
      <c r="C125" s="130" t="s">
        <v>1</v>
      </c>
      <c r="D125" s="131">
        <f t="shared" si="20"/>
        <v>88</v>
      </c>
      <c r="E125" s="131">
        <v>85</v>
      </c>
      <c r="F125" s="131">
        <v>3</v>
      </c>
      <c r="G125" s="31"/>
      <c r="H125" s="48"/>
      <c r="I125" s="48"/>
      <c r="J125" s="178"/>
      <c r="K125" s="178"/>
      <c r="L125" s="178"/>
      <c r="M125" s="178"/>
      <c r="N125" s="178"/>
      <c r="O125" s="178"/>
    </row>
    <row r="126" spans="2:18" ht="16.5" x14ac:dyDescent="0.25">
      <c r="B126" s="179" t="s">
        <v>46</v>
      </c>
      <c r="C126" s="125" t="s">
        <v>60</v>
      </c>
      <c r="D126" s="126">
        <f t="shared" si="20"/>
        <v>2</v>
      </c>
      <c r="E126" s="127">
        <v>2</v>
      </c>
      <c r="F126" s="127">
        <v>0</v>
      </c>
      <c r="G126" s="31"/>
      <c r="H126" s="48"/>
      <c r="I126" s="48"/>
      <c r="J126" s="50"/>
      <c r="K126" s="50"/>
      <c r="L126" s="50"/>
    </row>
    <row r="127" spans="2:18" ht="16.5" x14ac:dyDescent="0.25">
      <c r="B127" s="180"/>
      <c r="C127" s="125" t="s">
        <v>61</v>
      </c>
      <c r="D127" s="126">
        <f t="shared" si="20"/>
        <v>9</v>
      </c>
      <c r="E127" s="127">
        <v>7</v>
      </c>
      <c r="F127" s="127">
        <v>2</v>
      </c>
      <c r="G127" s="31"/>
      <c r="H127" s="48"/>
      <c r="I127" s="48"/>
      <c r="J127" s="50"/>
      <c r="K127" s="50"/>
      <c r="L127" s="50"/>
    </row>
    <row r="128" spans="2:18" ht="16.5" x14ac:dyDescent="0.25">
      <c r="B128" s="180"/>
      <c r="C128" s="125" t="s">
        <v>62</v>
      </c>
      <c r="D128" s="126">
        <f t="shared" si="20"/>
        <v>63</v>
      </c>
      <c r="E128" s="127">
        <v>59</v>
      </c>
      <c r="F128" s="127">
        <v>4</v>
      </c>
      <c r="G128" s="31"/>
      <c r="H128" s="48"/>
      <c r="I128" s="48"/>
      <c r="J128" s="50"/>
      <c r="K128" s="50"/>
      <c r="L128" s="50"/>
    </row>
    <row r="129" spans="2:12" ht="16.5" x14ac:dyDescent="0.25">
      <c r="B129" s="181"/>
      <c r="C129" s="130" t="s">
        <v>1</v>
      </c>
      <c r="D129" s="131">
        <f t="shared" si="20"/>
        <v>74</v>
      </c>
      <c r="E129" s="131">
        <v>68</v>
      </c>
      <c r="F129" s="131">
        <v>6</v>
      </c>
      <c r="G129" s="31"/>
      <c r="H129" s="48"/>
      <c r="I129" s="48"/>
      <c r="J129" s="50"/>
      <c r="K129" s="50"/>
      <c r="L129" s="50"/>
    </row>
    <row r="130" spans="2:12" ht="16.5" x14ac:dyDescent="0.25">
      <c r="B130" s="179" t="s">
        <v>47</v>
      </c>
      <c r="C130" s="125" t="s">
        <v>60</v>
      </c>
      <c r="D130" s="126">
        <f t="shared" si="20"/>
        <v>5</v>
      </c>
      <c r="E130" s="127">
        <v>3</v>
      </c>
      <c r="F130" s="127">
        <v>2</v>
      </c>
      <c r="G130" s="31"/>
      <c r="H130" s="48"/>
      <c r="I130" s="48"/>
      <c r="J130" s="50"/>
      <c r="K130" s="50"/>
      <c r="L130" s="50"/>
    </row>
    <row r="131" spans="2:12" ht="16.5" x14ac:dyDescent="0.25">
      <c r="B131" s="180"/>
      <c r="C131" s="125" t="s">
        <v>61</v>
      </c>
      <c r="D131" s="126">
        <f t="shared" si="20"/>
        <v>5</v>
      </c>
      <c r="E131" s="127">
        <v>4</v>
      </c>
      <c r="F131" s="127">
        <v>1</v>
      </c>
      <c r="G131" s="31"/>
      <c r="H131" s="48"/>
      <c r="I131" s="48"/>
      <c r="J131" s="50"/>
      <c r="K131" s="50"/>
      <c r="L131" s="50"/>
    </row>
    <row r="132" spans="2:12" ht="16.5" x14ac:dyDescent="0.25">
      <c r="B132" s="180"/>
      <c r="C132" s="125" t="s">
        <v>62</v>
      </c>
      <c r="D132" s="126">
        <f t="shared" si="20"/>
        <v>18</v>
      </c>
      <c r="E132" s="127">
        <v>17</v>
      </c>
      <c r="F132" s="127">
        <v>1</v>
      </c>
      <c r="G132" s="31"/>
      <c r="H132" s="48"/>
      <c r="I132" s="48"/>
      <c r="J132" s="50"/>
      <c r="K132" s="50"/>
      <c r="L132" s="50"/>
    </row>
    <row r="133" spans="2:12" ht="16.5" x14ac:dyDescent="0.25">
      <c r="B133" s="181"/>
      <c r="C133" s="130" t="s">
        <v>1</v>
      </c>
      <c r="D133" s="131">
        <f t="shared" si="20"/>
        <v>28</v>
      </c>
      <c r="E133" s="131">
        <v>24</v>
      </c>
      <c r="F133" s="131">
        <v>4</v>
      </c>
      <c r="G133" s="31"/>
      <c r="H133" s="48"/>
      <c r="I133" s="48"/>
      <c r="J133" s="50"/>
      <c r="K133" s="50"/>
      <c r="L133" s="50"/>
    </row>
    <row r="134" spans="2:12" ht="16.5" x14ac:dyDescent="0.25">
      <c r="B134" s="179" t="s">
        <v>48</v>
      </c>
      <c r="C134" s="125" t="s">
        <v>60</v>
      </c>
      <c r="D134" s="126">
        <f t="shared" si="20"/>
        <v>4</v>
      </c>
      <c r="E134" s="127">
        <v>3</v>
      </c>
      <c r="F134" s="127">
        <v>1</v>
      </c>
      <c r="G134" s="31"/>
      <c r="H134" s="48"/>
      <c r="I134" s="48"/>
      <c r="J134" s="50"/>
      <c r="K134" s="50"/>
      <c r="L134" s="50"/>
    </row>
    <row r="135" spans="2:12" ht="16.5" x14ac:dyDescent="0.25">
      <c r="B135" s="180"/>
      <c r="C135" s="125" t="s">
        <v>61</v>
      </c>
      <c r="D135" s="126">
        <f t="shared" si="20"/>
        <v>4</v>
      </c>
      <c r="E135" s="127">
        <v>2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80"/>
      <c r="C136" s="125" t="s">
        <v>62</v>
      </c>
      <c r="D136" s="126">
        <f t="shared" si="20"/>
        <v>58</v>
      </c>
      <c r="E136" s="127">
        <v>56</v>
      </c>
      <c r="F136" s="127">
        <v>2</v>
      </c>
      <c r="G136" s="31"/>
      <c r="H136" s="48"/>
      <c r="I136" s="48"/>
      <c r="J136" s="50"/>
      <c r="K136" s="50"/>
      <c r="L136" s="50"/>
    </row>
    <row r="137" spans="2:12" ht="16.5" x14ac:dyDescent="0.25">
      <c r="B137" s="181"/>
      <c r="C137" s="130" t="s">
        <v>1</v>
      </c>
      <c r="D137" s="131">
        <f t="shared" si="20"/>
        <v>66</v>
      </c>
      <c r="E137" s="131">
        <v>61</v>
      </c>
      <c r="F137" s="131">
        <v>5</v>
      </c>
      <c r="G137" s="31"/>
      <c r="H137" s="48"/>
      <c r="I137" s="48"/>
      <c r="J137" s="50"/>
      <c r="K137" s="50"/>
      <c r="L137" s="50"/>
    </row>
    <row r="138" spans="2:12" ht="16.5" x14ac:dyDescent="0.25">
      <c r="B138" s="179" t="s">
        <v>67</v>
      </c>
      <c r="C138" s="125" t="s">
        <v>60</v>
      </c>
      <c r="D138" s="126">
        <f t="shared" si="20"/>
        <v>4</v>
      </c>
      <c r="E138" s="127">
        <v>3</v>
      </c>
      <c r="F138" s="127">
        <v>1</v>
      </c>
      <c r="G138" s="31"/>
      <c r="H138" s="48"/>
      <c r="I138" s="48"/>
    </row>
    <row r="139" spans="2:12" ht="16.5" x14ac:dyDescent="0.25">
      <c r="B139" s="180"/>
      <c r="C139" s="125" t="s">
        <v>61</v>
      </c>
      <c r="D139" s="126">
        <f t="shared" si="20"/>
        <v>9</v>
      </c>
      <c r="E139" s="127">
        <v>9</v>
      </c>
      <c r="F139" s="127">
        <v>0</v>
      </c>
      <c r="G139" s="31"/>
      <c r="H139" s="48"/>
      <c r="I139" s="48"/>
    </row>
    <row r="140" spans="2:12" ht="16.5" x14ac:dyDescent="0.25">
      <c r="B140" s="180"/>
      <c r="C140" s="125" t="s">
        <v>62</v>
      </c>
      <c r="D140" s="126">
        <f t="shared" si="20"/>
        <v>49</v>
      </c>
      <c r="E140" s="127">
        <v>48</v>
      </c>
      <c r="F140" s="127">
        <v>1</v>
      </c>
      <c r="G140" s="31"/>
      <c r="H140" s="48"/>
      <c r="I140" s="48"/>
    </row>
    <row r="141" spans="2:12" ht="16.5" x14ac:dyDescent="0.25">
      <c r="B141" s="181"/>
      <c r="C141" s="130" t="s">
        <v>1</v>
      </c>
      <c r="D141" s="131">
        <f t="shared" si="20"/>
        <v>62</v>
      </c>
      <c r="E141" s="131">
        <v>60</v>
      </c>
      <c r="F141" s="131">
        <v>2</v>
      </c>
      <c r="G141" s="31"/>
      <c r="H141" s="48"/>
      <c r="I141" s="48"/>
    </row>
    <row r="142" spans="2:12" ht="16.5" x14ac:dyDescent="0.25">
      <c r="B142" s="179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80"/>
      <c r="C143" s="125" t="s">
        <v>61</v>
      </c>
      <c r="D143" s="126">
        <f t="shared" si="20"/>
        <v>3</v>
      </c>
      <c r="E143" s="127">
        <v>3</v>
      </c>
      <c r="F143" s="127">
        <v>0</v>
      </c>
      <c r="G143" s="31"/>
      <c r="H143" s="48"/>
      <c r="I143" s="48"/>
    </row>
    <row r="144" spans="2:12" ht="16.5" x14ac:dyDescent="0.25">
      <c r="B144" s="180"/>
      <c r="C144" s="125" t="s">
        <v>62</v>
      </c>
      <c r="D144" s="126">
        <f t="shared" si="20"/>
        <v>27</v>
      </c>
      <c r="E144" s="127">
        <v>27</v>
      </c>
      <c r="F144" s="127">
        <v>0</v>
      </c>
      <c r="G144" s="31"/>
      <c r="H144" s="48"/>
      <c r="I144" s="48"/>
    </row>
    <row r="145" spans="2:18" ht="17.25" thickBot="1" x14ac:dyDescent="0.3">
      <c r="B145" s="181"/>
      <c r="C145" s="130" t="s">
        <v>1</v>
      </c>
      <c r="D145" s="131">
        <f t="shared" si="20"/>
        <v>30</v>
      </c>
      <c r="E145" s="131">
        <v>30</v>
      </c>
      <c r="F145" s="131">
        <v>0</v>
      </c>
      <c r="G145" s="31"/>
      <c r="H145" s="48"/>
      <c r="I145" s="48"/>
    </row>
    <row r="146" spans="2:18" ht="16.5" x14ac:dyDescent="0.25">
      <c r="B146" s="183" t="s">
        <v>1</v>
      </c>
      <c r="C146" s="183"/>
      <c r="D146" s="132">
        <f>D117+D121+D125+D129+D133+D137+D141+D145</f>
        <v>533</v>
      </c>
      <c r="E146" s="132">
        <f t="shared" ref="E146:F146" si="22">E117+E121+E125+E129+E133+E137+E141+E145</f>
        <v>494</v>
      </c>
      <c r="F146" s="132">
        <f t="shared" si="22"/>
        <v>39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87" t="s">
        <v>41</v>
      </c>
      <c r="C161" s="196" t="s">
        <v>1</v>
      </c>
      <c r="D161" s="209" t="s">
        <v>21</v>
      </c>
      <c r="E161" s="210"/>
      <c r="F161" s="209" t="s">
        <v>22</v>
      </c>
      <c r="G161" s="210"/>
      <c r="H161" s="209" t="s">
        <v>23</v>
      </c>
      <c r="I161" s="210"/>
      <c r="J161" s="209" t="s">
        <v>24</v>
      </c>
      <c r="K161" s="210"/>
      <c r="L161" s="209" t="s">
        <v>25</v>
      </c>
      <c r="M161" s="210"/>
      <c r="N161" s="209" t="s">
        <v>26</v>
      </c>
      <c r="O161" s="210"/>
      <c r="P161" s="209" t="s">
        <v>27</v>
      </c>
      <c r="Q161" s="210"/>
      <c r="R161" s="209" t="s">
        <v>28</v>
      </c>
      <c r="S161" s="210"/>
    </row>
    <row r="162" spans="2:20" ht="21.75" customHeight="1" x14ac:dyDescent="0.25">
      <c r="B162" s="195"/>
      <c r="C162" s="197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166</v>
      </c>
      <c r="D163" s="21">
        <v>2</v>
      </c>
      <c r="E163" s="21">
        <v>1</v>
      </c>
      <c r="F163" s="21">
        <v>10</v>
      </c>
      <c r="G163" s="21">
        <v>1</v>
      </c>
      <c r="H163" s="21">
        <v>65</v>
      </c>
      <c r="I163" s="21">
        <v>2</v>
      </c>
      <c r="J163" s="21">
        <v>47</v>
      </c>
      <c r="K163" s="21">
        <v>1</v>
      </c>
      <c r="L163" s="21">
        <v>23</v>
      </c>
      <c r="M163" s="21">
        <v>2</v>
      </c>
      <c r="N163" s="21">
        <v>8</v>
      </c>
      <c r="O163" s="21">
        <v>1</v>
      </c>
      <c r="P163" s="21">
        <v>1</v>
      </c>
      <c r="Q163" s="21">
        <v>1</v>
      </c>
      <c r="R163" s="21">
        <v>1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155</v>
      </c>
      <c r="D164" s="21">
        <v>4</v>
      </c>
      <c r="E164" s="21">
        <v>2</v>
      </c>
      <c r="F164" s="21">
        <v>15</v>
      </c>
      <c r="G164" s="21">
        <v>8</v>
      </c>
      <c r="H164" s="21">
        <v>70</v>
      </c>
      <c r="I164" s="21">
        <v>5</v>
      </c>
      <c r="J164" s="21">
        <v>29</v>
      </c>
      <c r="K164" s="21">
        <v>0</v>
      </c>
      <c r="L164" s="21">
        <v>12</v>
      </c>
      <c r="M164" s="21">
        <v>0</v>
      </c>
      <c r="N164" s="21">
        <v>5</v>
      </c>
      <c r="O164" s="21">
        <v>1</v>
      </c>
      <c r="P164" s="21">
        <v>4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171</v>
      </c>
      <c r="D165" s="21">
        <v>2</v>
      </c>
      <c r="E165" s="21">
        <v>1</v>
      </c>
      <c r="F165" s="21">
        <v>6</v>
      </c>
      <c r="G165" s="21">
        <v>0</v>
      </c>
      <c r="H165" s="21">
        <v>77</v>
      </c>
      <c r="I165" s="21">
        <v>2</v>
      </c>
      <c r="J165" s="21">
        <v>43</v>
      </c>
      <c r="K165" s="21">
        <v>0</v>
      </c>
      <c r="L165" s="21">
        <v>18</v>
      </c>
      <c r="M165" s="21">
        <v>2</v>
      </c>
      <c r="N165" s="21">
        <v>13</v>
      </c>
      <c r="O165" s="21">
        <v>0</v>
      </c>
      <c r="P165" s="21">
        <v>7</v>
      </c>
      <c r="Q165" s="21">
        <v>0</v>
      </c>
      <c r="R165" s="21">
        <v>0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111</v>
      </c>
      <c r="D166" s="21">
        <v>2</v>
      </c>
      <c r="E166" s="21">
        <v>0</v>
      </c>
      <c r="F166" s="21">
        <v>7</v>
      </c>
      <c r="G166" s="21">
        <v>2</v>
      </c>
      <c r="H166" s="21">
        <v>59</v>
      </c>
      <c r="I166" s="21">
        <v>4</v>
      </c>
      <c r="J166" s="21">
        <v>17</v>
      </c>
      <c r="K166" s="21">
        <v>0</v>
      </c>
      <c r="L166" s="21">
        <v>12</v>
      </c>
      <c r="M166" s="21">
        <v>1</v>
      </c>
      <c r="N166" s="21">
        <v>3</v>
      </c>
      <c r="O166" s="21">
        <v>0</v>
      </c>
      <c r="P166" s="21">
        <v>0</v>
      </c>
      <c r="Q166" s="21">
        <v>1</v>
      </c>
      <c r="R166" s="21">
        <v>3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40</v>
      </c>
      <c r="D167" s="21">
        <v>3</v>
      </c>
      <c r="E167" s="21">
        <v>2</v>
      </c>
      <c r="F167" s="21">
        <v>4</v>
      </c>
      <c r="G167" s="21">
        <v>1</v>
      </c>
      <c r="H167" s="21">
        <v>17</v>
      </c>
      <c r="I167" s="21">
        <v>1</v>
      </c>
      <c r="J167" s="21">
        <v>9</v>
      </c>
      <c r="K167" s="21">
        <v>0</v>
      </c>
      <c r="L167" s="21">
        <v>1</v>
      </c>
      <c r="M167" s="21">
        <v>0</v>
      </c>
      <c r="N167" s="21">
        <v>1</v>
      </c>
      <c r="O167" s="21">
        <v>0</v>
      </c>
      <c r="P167" s="21">
        <v>1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109</v>
      </c>
      <c r="D168" s="21">
        <v>3</v>
      </c>
      <c r="E168" s="21">
        <v>1</v>
      </c>
      <c r="F168" s="21">
        <v>2</v>
      </c>
      <c r="G168" s="21">
        <v>2</v>
      </c>
      <c r="H168" s="21">
        <v>56</v>
      </c>
      <c r="I168" s="21">
        <v>2</v>
      </c>
      <c r="J168" s="21">
        <v>25</v>
      </c>
      <c r="K168" s="21">
        <v>0</v>
      </c>
      <c r="L168" s="21">
        <v>10</v>
      </c>
      <c r="M168" s="21">
        <v>0</v>
      </c>
      <c r="N168" s="21">
        <v>6</v>
      </c>
      <c r="O168" s="21">
        <v>0</v>
      </c>
      <c r="P168" s="21">
        <v>2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86</v>
      </c>
      <c r="D169" s="21">
        <v>3</v>
      </c>
      <c r="E169" s="21">
        <v>1</v>
      </c>
      <c r="F169" s="21">
        <v>9</v>
      </c>
      <c r="G169" s="21">
        <v>0</v>
      </c>
      <c r="H169" s="21">
        <v>48</v>
      </c>
      <c r="I169" s="21">
        <v>1</v>
      </c>
      <c r="J169" s="21">
        <v>9</v>
      </c>
      <c r="K169" s="21">
        <v>0</v>
      </c>
      <c r="L169" s="21">
        <v>14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56</v>
      </c>
      <c r="D170" s="21">
        <v>0</v>
      </c>
      <c r="E170" s="21">
        <v>0</v>
      </c>
      <c r="F170" s="21">
        <v>3</v>
      </c>
      <c r="G170" s="21">
        <v>0</v>
      </c>
      <c r="H170" s="21">
        <v>27</v>
      </c>
      <c r="I170" s="21">
        <v>0</v>
      </c>
      <c r="J170" s="21">
        <v>15</v>
      </c>
      <c r="K170" s="21">
        <v>0</v>
      </c>
      <c r="L170" s="21">
        <v>6</v>
      </c>
      <c r="M170" s="21">
        <v>0</v>
      </c>
      <c r="N170" s="21">
        <v>2</v>
      </c>
      <c r="O170" s="21">
        <v>0</v>
      </c>
      <c r="P170" s="21">
        <v>3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894</v>
      </c>
      <c r="D171" s="114">
        <f t="shared" si="24"/>
        <v>19</v>
      </c>
      <c r="E171" s="115">
        <f t="shared" si="24"/>
        <v>8</v>
      </c>
      <c r="F171" s="30">
        <f t="shared" si="24"/>
        <v>56</v>
      </c>
      <c r="G171" s="30">
        <f t="shared" si="24"/>
        <v>14</v>
      </c>
      <c r="H171" s="114">
        <f t="shared" si="24"/>
        <v>419</v>
      </c>
      <c r="I171" s="115">
        <f t="shared" si="24"/>
        <v>17</v>
      </c>
      <c r="J171" s="30">
        <f t="shared" si="24"/>
        <v>194</v>
      </c>
      <c r="K171" s="30">
        <f t="shared" si="24"/>
        <v>1</v>
      </c>
      <c r="L171" s="114">
        <f t="shared" si="24"/>
        <v>96</v>
      </c>
      <c r="M171" s="115">
        <f t="shared" si="24"/>
        <v>5</v>
      </c>
      <c r="N171" s="30">
        <f t="shared" si="24"/>
        <v>39</v>
      </c>
      <c r="O171" s="30">
        <f t="shared" si="24"/>
        <v>2</v>
      </c>
      <c r="P171" s="114">
        <f t="shared" si="24"/>
        <v>18</v>
      </c>
      <c r="Q171" s="115">
        <f t="shared" si="24"/>
        <v>2</v>
      </c>
      <c r="R171" s="30">
        <f t="shared" si="24"/>
        <v>4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1</v>
      </c>
      <c r="D172" s="116">
        <f>D171/$C$171</f>
        <v>2.1252796420581657E-2</v>
      </c>
      <c r="E172" s="116">
        <f t="shared" ref="E172:T172" si="25">E171/$C$171</f>
        <v>8.948545861297539E-3</v>
      </c>
      <c r="F172" s="116">
        <f t="shared" si="25"/>
        <v>6.2639821029082776E-2</v>
      </c>
      <c r="G172" s="116">
        <f t="shared" si="25"/>
        <v>1.5659955257270694E-2</v>
      </c>
      <c r="H172" s="116">
        <f t="shared" si="25"/>
        <v>0.46868008948545864</v>
      </c>
      <c r="I172" s="116">
        <f t="shared" si="25"/>
        <v>1.901565995525727E-2</v>
      </c>
      <c r="J172" s="116">
        <f t="shared" si="25"/>
        <v>0.21700223713646533</v>
      </c>
      <c r="K172" s="116">
        <f t="shared" si="25"/>
        <v>1.1185682326621924E-3</v>
      </c>
      <c r="L172" s="116">
        <f t="shared" si="25"/>
        <v>0.10738255033557047</v>
      </c>
      <c r="M172" s="116">
        <f t="shared" si="25"/>
        <v>5.5928411633109623E-3</v>
      </c>
      <c r="N172" s="116">
        <f t="shared" si="25"/>
        <v>4.3624161073825503E-2</v>
      </c>
      <c r="O172" s="116">
        <f t="shared" si="25"/>
        <v>2.2371364653243847E-3</v>
      </c>
      <c r="P172" s="116">
        <f t="shared" si="25"/>
        <v>2.0134228187919462E-2</v>
      </c>
      <c r="Q172" s="116">
        <f t="shared" si="25"/>
        <v>2.2371364653243847E-3</v>
      </c>
      <c r="R172" s="116">
        <f t="shared" si="25"/>
        <v>4.4742729306487695E-3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87" t="s">
        <v>41</v>
      </c>
      <c r="C175" s="196" t="s">
        <v>1</v>
      </c>
      <c r="D175" s="186" t="s">
        <v>51</v>
      </c>
      <c r="E175" s="186"/>
      <c r="F175" s="187"/>
      <c r="G175" s="220" t="s">
        <v>69</v>
      </c>
      <c r="H175" s="221"/>
      <c r="I175" s="218" t="s">
        <v>68</v>
      </c>
      <c r="J175" s="219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95"/>
      <c r="C176" s="197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166</v>
      </c>
      <c r="D177" s="86">
        <v>1</v>
      </c>
      <c r="E177" s="21">
        <v>6</v>
      </c>
      <c r="F177" s="21">
        <v>159</v>
      </c>
      <c r="G177" s="21">
        <v>8</v>
      </c>
      <c r="H177" s="21">
        <v>158</v>
      </c>
      <c r="I177" s="86">
        <v>7</v>
      </c>
      <c r="J177" s="86">
        <v>159</v>
      </c>
      <c r="K177" s="168"/>
      <c r="L177" s="168"/>
      <c r="M177" s="158" t="s">
        <v>47</v>
      </c>
      <c r="N177" s="158">
        <f t="shared" ref="N177:N184" si="26">VLOOKUP(M177,$B$177:$C$184,2,0)</f>
        <v>40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155</v>
      </c>
      <c r="D178" s="21">
        <v>0</v>
      </c>
      <c r="E178" s="21">
        <v>1</v>
      </c>
      <c r="F178" s="21">
        <v>154</v>
      </c>
      <c r="G178" s="21">
        <v>21</v>
      </c>
      <c r="H178" s="21">
        <v>134</v>
      </c>
      <c r="I178" s="21">
        <v>1</v>
      </c>
      <c r="J178" s="21">
        <v>154</v>
      </c>
      <c r="K178" s="168"/>
      <c r="L178" s="168"/>
      <c r="M178" s="158" t="s">
        <v>50</v>
      </c>
      <c r="N178" s="158">
        <f t="shared" si="26"/>
        <v>56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171</v>
      </c>
      <c r="D179" s="21">
        <v>1</v>
      </c>
      <c r="E179" s="21">
        <v>8</v>
      </c>
      <c r="F179" s="21">
        <v>162</v>
      </c>
      <c r="G179" s="21">
        <v>25</v>
      </c>
      <c r="H179" s="21">
        <v>146</v>
      </c>
      <c r="I179" s="21">
        <v>37</v>
      </c>
      <c r="J179" s="21">
        <v>134</v>
      </c>
      <c r="K179" s="168"/>
      <c r="L179" s="168"/>
      <c r="M179" s="158" t="s">
        <v>49</v>
      </c>
      <c r="N179" s="158">
        <f t="shared" si="26"/>
        <v>86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111</v>
      </c>
      <c r="D180" s="21">
        <v>0</v>
      </c>
      <c r="E180" s="21">
        <v>2</v>
      </c>
      <c r="F180" s="21">
        <v>109</v>
      </c>
      <c r="G180" s="21">
        <v>17</v>
      </c>
      <c r="H180" s="21">
        <v>94</v>
      </c>
      <c r="I180" s="21">
        <v>6</v>
      </c>
      <c r="J180" s="21">
        <v>105</v>
      </c>
      <c r="K180" s="168"/>
      <c r="L180" s="168"/>
      <c r="M180" s="158" t="s">
        <v>48</v>
      </c>
      <c r="N180" s="158">
        <f t="shared" si="26"/>
        <v>109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40</v>
      </c>
      <c r="D181" s="21">
        <v>0</v>
      </c>
      <c r="E181" s="21">
        <v>0</v>
      </c>
      <c r="F181" s="21">
        <v>40</v>
      </c>
      <c r="G181" s="21">
        <v>2</v>
      </c>
      <c r="H181" s="21">
        <v>38</v>
      </c>
      <c r="I181" s="21">
        <v>2</v>
      </c>
      <c r="J181" s="21">
        <v>38</v>
      </c>
      <c r="K181" s="168"/>
      <c r="L181" s="168"/>
      <c r="M181" s="158" t="s">
        <v>63</v>
      </c>
      <c r="N181" s="158">
        <f t="shared" si="26"/>
        <v>111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109</v>
      </c>
      <c r="D182" s="21">
        <v>1</v>
      </c>
      <c r="E182" s="21">
        <v>3</v>
      </c>
      <c r="F182" s="21">
        <v>105</v>
      </c>
      <c r="G182" s="21">
        <v>72</v>
      </c>
      <c r="H182" s="21">
        <v>37</v>
      </c>
      <c r="I182" s="21">
        <v>1</v>
      </c>
      <c r="J182" s="21">
        <v>108</v>
      </c>
      <c r="K182" s="168"/>
      <c r="L182" s="168"/>
      <c r="M182" s="158" t="s">
        <v>44</v>
      </c>
      <c r="N182" s="158">
        <f t="shared" si="26"/>
        <v>155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86</v>
      </c>
      <c r="D183" s="21">
        <v>0</v>
      </c>
      <c r="E183" s="21">
        <v>7</v>
      </c>
      <c r="F183" s="21">
        <v>79</v>
      </c>
      <c r="G183" s="21">
        <v>10</v>
      </c>
      <c r="H183" s="21">
        <v>76</v>
      </c>
      <c r="I183" s="21">
        <v>1</v>
      </c>
      <c r="J183" s="21">
        <v>85</v>
      </c>
      <c r="K183" s="168"/>
      <c r="L183" s="168"/>
      <c r="M183" s="158" t="s">
        <v>43</v>
      </c>
      <c r="N183" s="158">
        <f t="shared" si="26"/>
        <v>166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56</v>
      </c>
      <c r="D184" s="21">
        <v>1</v>
      </c>
      <c r="E184" s="21">
        <v>2</v>
      </c>
      <c r="F184" s="21">
        <v>53</v>
      </c>
      <c r="G184" s="21">
        <v>5</v>
      </c>
      <c r="H184" s="21">
        <v>51</v>
      </c>
      <c r="I184" s="21">
        <v>6</v>
      </c>
      <c r="J184" s="21">
        <v>50</v>
      </c>
      <c r="K184" s="168"/>
      <c r="L184" s="168"/>
      <c r="M184" s="158" t="s">
        <v>45</v>
      </c>
      <c r="N184" s="158">
        <f t="shared" si="26"/>
        <v>171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894</v>
      </c>
      <c r="D185" s="30">
        <f t="shared" si="28"/>
        <v>4</v>
      </c>
      <c r="E185" s="30">
        <f t="shared" si="28"/>
        <v>29</v>
      </c>
      <c r="F185" s="30">
        <f t="shared" si="28"/>
        <v>861</v>
      </c>
      <c r="G185" s="30">
        <f t="shared" si="28"/>
        <v>160</v>
      </c>
      <c r="H185" s="30">
        <f t="shared" si="28"/>
        <v>734</v>
      </c>
      <c r="I185" s="30">
        <f t="shared" si="28"/>
        <v>61</v>
      </c>
      <c r="J185" s="30">
        <f t="shared" si="28"/>
        <v>833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4.4742729306487695E-3</v>
      </c>
      <c r="E186" s="88">
        <f t="shared" ref="E186:J186" si="29">E185/$C$185</f>
        <v>3.2438478747203577E-2</v>
      </c>
      <c r="F186" s="118">
        <f t="shared" si="29"/>
        <v>0.96308724832214765</v>
      </c>
      <c r="G186" s="88">
        <f t="shared" si="29"/>
        <v>0.17897091722595079</v>
      </c>
      <c r="H186" s="88">
        <f t="shared" si="29"/>
        <v>0.82102908277404918</v>
      </c>
      <c r="I186" s="117">
        <f t="shared" si="29"/>
        <v>6.8232662192393739E-2</v>
      </c>
      <c r="J186" s="88">
        <f t="shared" si="29"/>
        <v>0.93176733780760623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59">
        <v>2021</v>
      </c>
      <c r="E194" s="82">
        <v>2022</v>
      </c>
      <c r="F194" s="59">
        <v>2023</v>
      </c>
      <c r="G194" s="82">
        <v>2024</v>
      </c>
      <c r="H194" s="59" t="s">
        <v>84</v>
      </c>
      <c r="J194" s="98"/>
      <c r="K194" s="122" t="s">
        <v>72</v>
      </c>
      <c r="L194" s="122" t="s">
        <v>73</v>
      </c>
      <c r="M194" s="98"/>
    </row>
    <row r="195" spans="2:18" ht="17.25" customHeight="1" x14ac:dyDescent="0.25">
      <c r="B195" s="24" t="s">
        <v>43</v>
      </c>
      <c r="C195" s="20">
        <f>SUM(D195:H195)</f>
        <v>934</v>
      </c>
      <c r="D195" s="21">
        <v>120</v>
      </c>
      <c r="E195" s="21">
        <v>198</v>
      </c>
      <c r="F195" s="86">
        <v>243</v>
      </c>
      <c r="G195" s="86">
        <v>207</v>
      </c>
      <c r="H195" s="86">
        <f>VLOOKUP(B195,$B$177:$C$184,2,0)</f>
        <v>166</v>
      </c>
      <c r="I195" s="91"/>
      <c r="J195" s="98"/>
      <c r="K195" s="96" t="s">
        <v>49</v>
      </c>
      <c r="L195" s="96">
        <f t="shared" ref="L195:L202" si="30">VLOOKUP(K195,$B$195:$C$202,2,0)</f>
        <v>318</v>
      </c>
      <c r="M195" s="98"/>
      <c r="R195" s="99"/>
    </row>
    <row r="196" spans="2:18" ht="17.25" customHeight="1" x14ac:dyDescent="0.25">
      <c r="B196" s="24" t="s">
        <v>44</v>
      </c>
      <c r="C196" s="20">
        <f t="shared" ref="C196:C202" si="31">SUM(D196:H196)</f>
        <v>949</v>
      </c>
      <c r="D196" s="21">
        <v>145</v>
      </c>
      <c r="E196" s="21">
        <v>202</v>
      </c>
      <c r="F196" s="21">
        <v>249</v>
      </c>
      <c r="G196" s="21">
        <v>198</v>
      </c>
      <c r="H196" s="21">
        <f t="shared" ref="H196:H202" si="32">VLOOKUP(B196,$B$177:$C$184,2,0)</f>
        <v>155</v>
      </c>
      <c r="J196" s="98"/>
      <c r="K196" s="96" t="s">
        <v>50</v>
      </c>
      <c r="L196" s="96">
        <f t="shared" si="30"/>
        <v>328</v>
      </c>
      <c r="M196" s="98"/>
      <c r="R196" s="99"/>
    </row>
    <row r="197" spans="2:18" ht="17.25" customHeight="1" x14ac:dyDescent="0.25">
      <c r="B197" s="24" t="s">
        <v>45</v>
      </c>
      <c r="C197" s="20">
        <f t="shared" si="31"/>
        <v>635</v>
      </c>
      <c r="D197" s="21">
        <v>49</v>
      </c>
      <c r="E197" s="21">
        <v>107</v>
      </c>
      <c r="F197" s="21">
        <v>142</v>
      </c>
      <c r="G197" s="21">
        <v>166</v>
      </c>
      <c r="H197" s="21">
        <f t="shared" si="32"/>
        <v>171</v>
      </c>
      <c r="J197" s="98"/>
      <c r="K197" s="96" t="s">
        <v>47</v>
      </c>
      <c r="L197" s="96">
        <f t="shared" si="30"/>
        <v>330</v>
      </c>
      <c r="M197" s="98"/>
      <c r="R197" s="99"/>
    </row>
    <row r="198" spans="2:18" ht="17.25" customHeight="1" x14ac:dyDescent="0.25">
      <c r="B198" s="24" t="s">
        <v>63</v>
      </c>
      <c r="C198" s="20">
        <f t="shared" si="31"/>
        <v>725</v>
      </c>
      <c r="D198" s="21">
        <v>115</v>
      </c>
      <c r="E198" s="21">
        <v>159</v>
      </c>
      <c r="F198" s="21">
        <v>153</v>
      </c>
      <c r="G198" s="21">
        <v>187</v>
      </c>
      <c r="H198" s="21">
        <f t="shared" si="32"/>
        <v>111</v>
      </c>
      <c r="J198" s="98"/>
      <c r="K198" s="96" t="s">
        <v>45</v>
      </c>
      <c r="L198" s="96">
        <f t="shared" si="30"/>
        <v>635</v>
      </c>
      <c r="M198" s="98"/>
      <c r="R198" s="99"/>
    </row>
    <row r="199" spans="2:18" ht="17.25" customHeight="1" x14ac:dyDescent="0.25">
      <c r="B199" s="24" t="s">
        <v>47</v>
      </c>
      <c r="C199" s="20">
        <f t="shared" si="31"/>
        <v>330</v>
      </c>
      <c r="D199" s="21">
        <v>72</v>
      </c>
      <c r="E199" s="21">
        <v>85</v>
      </c>
      <c r="F199" s="21">
        <v>88</v>
      </c>
      <c r="G199" s="21">
        <v>45</v>
      </c>
      <c r="H199" s="21">
        <f t="shared" si="32"/>
        <v>40</v>
      </c>
      <c r="J199" s="98"/>
      <c r="K199" s="96" t="s">
        <v>63</v>
      </c>
      <c r="L199" s="96">
        <f t="shared" si="30"/>
        <v>725</v>
      </c>
      <c r="M199" s="98"/>
      <c r="R199" s="99"/>
    </row>
    <row r="200" spans="2:18" ht="17.25" customHeight="1" x14ac:dyDescent="0.25">
      <c r="B200" s="24" t="s">
        <v>48</v>
      </c>
      <c r="C200" s="20">
        <f>SUM(D200:H200)</f>
        <v>1063</v>
      </c>
      <c r="D200" s="21">
        <v>234</v>
      </c>
      <c r="E200" s="21">
        <v>270</v>
      </c>
      <c r="F200" s="21">
        <v>256</v>
      </c>
      <c r="G200" s="21">
        <v>194</v>
      </c>
      <c r="H200" s="21">
        <f t="shared" si="32"/>
        <v>109</v>
      </c>
      <c r="J200" s="98"/>
      <c r="K200" s="96" t="s">
        <v>43</v>
      </c>
      <c r="L200" s="96">
        <f t="shared" si="30"/>
        <v>934</v>
      </c>
      <c r="M200" s="98"/>
      <c r="R200" s="99"/>
    </row>
    <row r="201" spans="2:18" ht="17.25" customHeight="1" x14ac:dyDescent="0.25">
      <c r="B201" s="24" t="s">
        <v>49</v>
      </c>
      <c r="C201" s="20">
        <f t="shared" si="31"/>
        <v>318</v>
      </c>
      <c r="D201" s="21">
        <v>42</v>
      </c>
      <c r="E201" s="21">
        <v>40</v>
      </c>
      <c r="F201" s="21">
        <v>57</v>
      </c>
      <c r="G201" s="21">
        <v>93</v>
      </c>
      <c r="H201" s="21">
        <f t="shared" si="32"/>
        <v>86</v>
      </c>
      <c r="J201" s="98"/>
      <c r="K201" s="96" t="s">
        <v>44</v>
      </c>
      <c r="L201" s="96">
        <f t="shared" si="30"/>
        <v>949</v>
      </c>
      <c r="M201" s="98"/>
      <c r="R201" s="99"/>
    </row>
    <row r="202" spans="2:18" ht="17.25" customHeight="1" x14ac:dyDescent="0.25">
      <c r="B202" s="24" t="s">
        <v>50</v>
      </c>
      <c r="C202" s="20">
        <f t="shared" si="31"/>
        <v>328</v>
      </c>
      <c r="D202" s="21">
        <v>47</v>
      </c>
      <c r="E202" s="21">
        <v>72</v>
      </c>
      <c r="F202" s="21">
        <v>85</v>
      </c>
      <c r="G202" s="21">
        <v>68</v>
      </c>
      <c r="H202" s="21">
        <f t="shared" si="32"/>
        <v>56</v>
      </c>
      <c r="J202" s="98"/>
      <c r="K202" s="96" t="s">
        <v>48</v>
      </c>
      <c r="L202" s="96">
        <f t="shared" si="30"/>
        <v>1063</v>
      </c>
      <c r="M202" s="98"/>
      <c r="R202" s="99"/>
    </row>
    <row r="203" spans="2:18" ht="20.25" customHeight="1" x14ac:dyDescent="0.25">
      <c r="B203" s="62" t="s">
        <v>1</v>
      </c>
      <c r="C203" s="63">
        <f t="shared" ref="C203:H203" si="33">SUM(C195:C202)</f>
        <v>5282</v>
      </c>
      <c r="D203" s="64">
        <f t="shared" si="33"/>
        <v>824</v>
      </c>
      <c r="E203" s="64">
        <f t="shared" si="33"/>
        <v>1133</v>
      </c>
      <c r="F203" s="64">
        <f t="shared" si="33"/>
        <v>1273</v>
      </c>
      <c r="G203" s="64">
        <f t="shared" si="33"/>
        <v>1158</v>
      </c>
      <c r="H203" s="64">
        <f t="shared" si="33"/>
        <v>894</v>
      </c>
      <c r="J203" s="98"/>
      <c r="K203" s="122"/>
      <c r="L203" s="122"/>
      <c r="M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G204" si="34">D203/$C$203</f>
        <v>0.15600151457781145</v>
      </c>
      <c r="E204" s="88">
        <f t="shared" si="34"/>
        <v>0.21450208254449071</v>
      </c>
      <c r="F204" s="88">
        <f t="shared" si="34"/>
        <v>0.24100719424460432</v>
      </c>
      <c r="G204" s="88">
        <f t="shared" si="34"/>
        <v>0.21923513820522531</v>
      </c>
      <c r="H204" s="88">
        <f>H203/$C$203</f>
        <v>0.16925407042786822</v>
      </c>
      <c r="J204" s="98"/>
      <c r="K204" s="98"/>
      <c r="L204" s="98"/>
      <c r="M204" s="98"/>
    </row>
    <row r="205" spans="2:18" x14ac:dyDescent="0.25">
      <c r="B205" s="148" t="s">
        <v>90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6" t="s">
        <v>20</v>
      </c>
      <c r="C210" s="187"/>
      <c r="D210" s="80">
        <v>2024</v>
      </c>
      <c r="E210" s="80">
        <v>2025</v>
      </c>
      <c r="F210" s="18" t="s">
        <v>57</v>
      </c>
    </row>
    <row r="211" spans="2:7" ht="19.5" customHeight="1" x14ac:dyDescent="0.25">
      <c r="B211" s="188" t="s">
        <v>4</v>
      </c>
      <c r="C211" s="189"/>
      <c r="D211" s="102">
        <v>101</v>
      </c>
      <c r="E211" s="102">
        <v>106</v>
      </c>
      <c r="F211" s="103">
        <f t="shared" ref="F211:F222" si="35">E211/D211-1</f>
        <v>4.9504950495049549E-2</v>
      </c>
    </row>
    <row r="212" spans="2:7" ht="19.5" customHeight="1" x14ac:dyDescent="0.25">
      <c r="B212" s="188" t="s">
        <v>5</v>
      </c>
      <c r="C212" s="189"/>
      <c r="D212" s="104">
        <v>91</v>
      </c>
      <c r="E212" s="102">
        <v>101</v>
      </c>
      <c r="F212" s="103">
        <f t="shared" si="35"/>
        <v>0.10989010989010994</v>
      </c>
    </row>
    <row r="213" spans="2:7" ht="19.5" customHeight="1" x14ac:dyDescent="0.25">
      <c r="B213" s="188" t="s">
        <v>6</v>
      </c>
      <c r="C213" s="189"/>
      <c r="D213" s="104">
        <v>88</v>
      </c>
      <c r="E213" s="102">
        <v>98</v>
      </c>
      <c r="F213" s="103">
        <f t="shared" si="35"/>
        <v>0.11363636363636354</v>
      </c>
    </row>
    <row r="214" spans="2:7" ht="19.5" customHeight="1" x14ac:dyDescent="0.25">
      <c r="B214" s="188" t="s">
        <v>7</v>
      </c>
      <c r="C214" s="189"/>
      <c r="D214" s="104">
        <v>102</v>
      </c>
      <c r="E214" s="102">
        <v>85</v>
      </c>
      <c r="F214" s="103">
        <f t="shared" si="35"/>
        <v>-0.16666666666666663</v>
      </c>
    </row>
    <row r="215" spans="2:7" ht="19.5" customHeight="1" x14ac:dyDescent="0.25">
      <c r="B215" s="188" t="s">
        <v>8</v>
      </c>
      <c r="C215" s="189"/>
      <c r="D215" s="104">
        <v>118</v>
      </c>
      <c r="E215" s="102">
        <v>95</v>
      </c>
      <c r="F215" s="103">
        <f t="shared" si="35"/>
        <v>-0.19491525423728817</v>
      </c>
    </row>
    <row r="216" spans="2:7" ht="19.5" customHeight="1" x14ac:dyDescent="0.25">
      <c r="B216" s="188" t="s">
        <v>9</v>
      </c>
      <c r="C216" s="189"/>
      <c r="D216" s="104">
        <v>90</v>
      </c>
      <c r="E216" s="102">
        <v>93</v>
      </c>
      <c r="F216" s="103">
        <f t="shared" si="35"/>
        <v>3.3333333333333437E-2</v>
      </c>
    </row>
    <row r="217" spans="2:7" ht="19.5" customHeight="1" x14ac:dyDescent="0.25">
      <c r="B217" s="188" t="s">
        <v>10</v>
      </c>
      <c r="C217" s="189"/>
      <c r="D217" s="104">
        <v>105</v>
      </c>
      <c r="E217" s="102">
        <v>93</v>
      </c>
      <c r="F217" s="103">
        <f t="shared" si="35"/>
        <v>-0.11428571428571432</v>
      </c>
    </row>
    <row r="218" spans="2:7" ht="19.5" customHeight="1" x14ac:dyDescent="0.25">
      <c r="B218" s="188" t="s">
        <v>11</v>
      </c>
      <c r="C218" s="189"/>
      <c r="D218" s="104">
        <v>97</v>
      </c>
      <c r="E218" s="104">
        <v>117</v>
      </c>
      <c r="F218" s="103">
        <f t="shared" si="35"/>
        <v>0.20618556701030921</v>
      </c>
    </row>
    <row r="219" spans="2:7" ht="19.5" customHeight="1" thickBot="1" x14ac:dyDescent="0.3">
      <c r="B219" s="188" t="s">
        <v>12</v>
      </c>
      <c r="C219" s="191"/>
      <c r="D219" s="104">
        <v>89</v>
      </c>
      <c r="E219" s="104">
        <v>106</v>
      </c>
      <c r="F219" s="103">
        <f t="shared" si="35"/>
        <v>0.1910112359550562</v>
      </c>
      <c r="G219" s="70"/>
    </row>
    <row r="220" spans="2:7" ht="19.5" hidden="1" customHeight="1" x14ac:dyDescent="0.25">
      <c r="B220" s="188" t="s">
        <v>13</v>
      </c>
      <c r="C220" s="189"/>
      <c r="D220" s="104">
        <v>88</v>
      </c>
      <c r="E220" s="104"/>
      <c r="F220" s="103">
        <f t="shared" si="35"/>
        <v>-1</v>
      </c>
      <c r="G220" s="70"/>
    </row>
    <row r="221" spans="2:7" ht="19.5" hidden="1" customHeight="1" x14ac:dyDescent="0.25">
      <c r="B221" s="188" t="s">
        <v>14</v>
      </c>
      <c r="C221" s="189"/>
      <c r="D221" s="104">
        <v>90</v>
      </c>
      <c r="E221" s="104"/>
      <c r="F221" s="103">
        <f t="shared" si="35"/>
        <v>-1</v>
      </c>
      <c r="G221" s="70"/>
    </row>
    <row r="222" spans="2:7" ht="19.5" hidden="1" customHeight="1" thickBot="1" x14ac:dyDescent="0.3">
      <c r="B222" s="188" t="s">
        <v>15</v>
      </c>
      <c r="C222" s="189"/>
      <c r="D222" s="102">
        <v>99</v>
      </c>
      <c r="E222" s="102"/>
      <c r="F222" s="103">
        <f t="shared" si="35"/>
        <v>-1</v>
      </c>
      <c r="G222" s="70"/>
    </row>
    <row r="223" spans="2:7" ht="24.75" customHeight="1" x14ac:dyDescent="0.25">
      <c r="B223" s="190" t="s">
        <v>1</v>
      </c>
      <c r="C223" s="190"/>
      <c r="D223" s="139">
        <f>SUM(D211:D219)</f>
        <v>881</v>
      </c>
      <c r="E223" s="139">
        <f>SUM(E211:E222)</f>
        <v>894</v>
      </c>
      <c r="F223" s="140">
        <f>E223/D223-1</f>
        <v>1.4755959137343844E-2</v>
      </c>
      <c r="G223" s="70"/>
    </row>
    <row r="224" spans="2:7" ht="21.75" customHeight="1" x14ac:dyDescent="0.2">
      <c r="B224" s="138" t="s">
        <v>87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K194:L201">
    <sortCondition ref="L194:L201"/>
  </sortState>
  <mergeCells count="78"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L33:M33"/>
    <mergeCell ref="B6:S6"/>
    <mergeCell ref="B8:S8"/>
    <mergeCell ref="B9:S9"/>
    <mergeCell ref="B7:S7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0:C210"/>
    <mergeCell ref="B211:C211"/>
    <mergeCell ref="B212:C212"/>
    <mergeCell ref="B213:C213"/>
    <mergeCell ref="B214:C214"/>
    <mergeCell ref="B146:C146"/>
    <mergeCell ref="J123:L123"/>
    <mergeCell ref="J122:L122"/>
    <mergeCell ref="B130:B133"/>
    <mergeCell ref="B126:B129"/>
    <mergeCell ref="B134:B137"/>
    <mergeCell ref="B122:B125"/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:H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2025-10-17T15:09:14Z</dcterms:modified>
</cp:coreProperties>
</file>