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IC\Downloads\b) Casos de VMIGF, según sexo\"/>
    </mc:Choice>
  </mc:AlternateContent>
  <xr:revisionPtr revIDLastSave="0" documentId="13_ncr:1_{DE3FE926-AEFF-4390-8E2D-34D2C0231189}" xr6:coauthVersionLast="47" xr6:coauthVersionMax="47" xr10:uidLastSave="{00000000-0000-0000-0000-000000000000}"/>
  <bookViews>
    <workbookView xWindow="-108" yWindow="-108" windowWidth="23256" windowHeight="12456" tabRatio="274" xr2:uid="{00000000-000D-0000-FFFF-FFFF00000000}"/>
  </bookViews>
  <sheets>
    <sheet name="Mujer" sheetId="1" r:id="rId1"/>
  </sheets>
  <definedNames>
    <definedName name="_xlnm._FilterDatabase" localSheetId="0" hidden="1">Mujer!#REF!</definedName>
    <definedName name="_xlnm.Print_Area" localSheetId="0">Mujer!$A$1:$O$127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" l="1"/>
  <c r="D74" i="1"/>
  <c r="E74" i="1"/>
  <c r="F74" i="1"/>
  <c r="G74" i="1"/>
  <c r="H74" i="1"/>
  <c r="I74" i="1"/>
  <c r="J74" i="1"/>
  <c r="K74" i="1"/>
  <c r="L74" i="1"/>
  <c r="M74" i="1"/>
  <c r="N74" i="1"/>
  <c r="C48" i="1"/>
  <c r="D48" i="1"/>
  <c r="E48" i="1"/>
  <c r="G48" i="1"/>
  <c r="H48" i="1"/>
  <c r="I48" i="1"/>
  <c r="K48" i="1"/>
  <c r="L48" i="1"/>
  <c r="M48" i="1"/>
  <c r="N48" i="1"/>
  <c r="K28" i="1"/>
  <c r="L28" i="1"/>
  <c r="M28" i="1"/>
  <c r="N28" i="1"/>
  <c r="O28" i="1"/>
  <c r="C28" i="1"/>
  <c r="D28" i="1"/>
  <c r="E28" i="1"/>
  <c r="F36" i="1"/>
  <c r="F37" i="1"/>
  <c r="F38" i="1"/>
  <c r="F39" i="1"/>
  <c r="J17" i="1"/>
  <c r="J18" i="1"/>
  <c r="J19" i="1"/>
  <c r="J20" i="1"/>
  <c r="J21" i="1"/>
  <c r="J22" i="1"/>
  <c r="J23" i="1"/>
  <c r="J24" i="1"/>
  <c r="J25" i="1"/>
  <c r="J26" i="1"/>
  <c r="J27" i="1"/>
  <c r="J16" i="1"/>
  <c r="B17" i="1"/>
  <c r="B18" i="1"/>
  <c r="B19" i="1"/>
  <c r="B20" i="1"/>
  <c r="B21" i="1"/>
  <c r="B22" i="1"/>
  <c r="B23" i="1"/>
  <c r="B24" i="1"/>
  <c r="B25" i="1"/>
  <c r="B26" i="1"/>
  <c r="B27" i="1"/>
  <c r="B63" i="1"/>
  <c r="B62" i="1"/>
  <c r="C120" i="1"/>
  <c r="D120" i="1"/>
  <c r="E120" i="1"/>
  <c r="F120" i="1"/>
  <c r="B83" i="1"/>
  <c r="B84" i="1"/>
  <c r="B85" i="1"/>
  <c r="B86" i="1"/>
  <c r="J28" i="1" l="1"/>
  <c r="O29" i="1" l="1"/>
  <c r="M29" i="1"/>
  <c r="N29" i="1"/>
  <c r="L29" i="1"/>
  <c r="K29" i="1"/>
  <c r="J37" i="1" l="1"/>
  <c r="J38" i="1"/>
  <c r="J39" i="1"/>
  <c r="J40" i="1"/>
  <c r="J41" i="1"/>
  <c r="J42" i="1"/>
  <c r="J43" i="1"/>
  <c r="J44" i="1"/>
  <c r="J36" i="1"/>
  <c r="B87" i="1" l="1"/>
  <c r="C78" i="1"/>
  <c r="B96" i="1" l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95" i="1"/>
  <c r="B64" i="1"/>
  <c r="B65" i="1"/>
  <c r="B66" i="1"/>
  <c r="B67" i="1"/>
  <c r="B68" i="1"/>
  <c r="B69" i="1"/>
  <c r="B70" i="1"/>
  <c r="B71" i="1"/>
  <c r="B72" i="1"/>
  <c r="B73" i="1"/>
  <c r="J45" i="1"/>
  <c r="J46" i="1"/>
  <c r="J47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B39" i="1"/>
  <c r="B38" i="1"/>
  <c r="B37" i="1"/>
  <c r="B36" i="1"/>
  <c r="C87" i="1"/>
  <c r="C88" i="1" s="1"/>
  <c r="D87" i="1"/>
  <c r="D88" i="1" s="1"/>
  <c r="E87" i="1"/>
  <c r="E88" i="1" s="1"/>
  <c r="F87" i="1"/>
  <c r="F88" i="1" s="1"/>
  <c r="G87" i="1"/>
  <c r="G88" i="1" s="1"/>
  <c r="H87" i="1"/>
  <c r="H88" i="1" s="1"/>
  <c r="I87" i="1"/>
  <c r="I88" i="1" s="1"/>
  <c r="J87" i="1"/>
  <c r="J88" i="1" s="1"/>
  <c r="B16" i="1"/>
  <c r="B28" i="1" s="1"/>
  <c r="E29" i="1" s="1"/>
  <c r="J48" i="1" l="1"/>
  <c r="F48" i="1"/>
  <c r="D29" i="1"/>
  <c r="C29" i="1"/>
  <c r="B120" i="1"/>
  <c r="F121" i="1" s="1"/>
  <c r="B48" i="1"/>
  <c r="F78" i="1"/>
  <c r="N78" i="1"/>
  <c r="I78" i="1"/>
  <c r="B74" i="1"/>
  <c r="E75" i="1" l="1"/>
  <c r="I75" i="1"/>
  <c r="M75" i="1"/>
  <c r="F75" i="1"/>
  <c r="J75" i="1"/>
  <c r="N75" i="1"/>
  <c r="C75" i="1"/>
  <c r="G75" i="1"/>
  <c r="K75" i="1"/>
  <c r="D75" i="1"/>
  <c r="H75" i="1"/>
  <c r="L75" i="1"/>
  <c r="H49" i="1"/>
  <c r="I49" i="1"/>
  <c r="G49" i="1"/>
  <c r="B49" i="1"/>
  <c r="D49" i="1"/>
  <c r="E49" i="1"/>
  <c r="C49" i="1"/>
  <c r="K49" i="1"/>
  <c r="L49" i="1"/>
  <c r="B75" i="1"/>
  <c r="C121" i="1"/>
  <c r="D121" i="1"/>
  <c r="E121" i="1"/>
  <c r="B121" i="1"/>
  <c r="J49" i="1"/>
  <c r="B88" i="1"/>
  <c r="F49" i="1"/>
</calcChain>
</file>

<file path=xl/sharedStrings.xml><?xml version="1.0" encoding="utf-8"?>
<sst xmlns="http://schemas.openxmlformats.org/spreadsheetml/2006/main" count="172" uniqueCount="91">
  <si>
    <t>Total</t>
  </si>
  <si>
    <t>%</t>
  </si>
  <si>
    <t>0-17 años</t>
  </si>
  <si>
    <t>18-59 años</t>
  </si>
  <si>
    <t>Tipo de Violencia</t>
  </si>
  <si>
    <t>Psicológica</t>
  </si>
  <si>
    <t>Física</t>
  </si>
  <si>
    <t>Sexual</t>
  </si>
  <si>
    <t>Departamento</t>
  </si>
  <si>
    <t>Cusco</t>
  </si>
  <si>
    <t>Lima</t>
  </si>
  <si>
    <t>Callao</t>
  </si>
  <si>
    <t>Puno</t>
  </si>
  <si>
    <t>Junin</t>
  </si>
  <si>
    <t>Casos atendidos por grupos de edad según mes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</si>
  <si>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</si>
  <si>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</si>
  <si>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</si>
  <si>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</si>
  <si>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</si>
  <si>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</si>
  <si>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</si>
  <si>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</si>
  <si>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</si>
  <si>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</si>
  <si>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</si>
  <si>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</si>
  <si>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</si>
  <si>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Casos atendidos por condición del caso según mes</t>
  </si>
  <si>
    <t>Nuevo</t>
  </si>
  <si>
    <t>Reingreso</t>
  </si>
  <si>
    <t>Reincidente</t>
  </si>
  <si>
    <t>Derivado</t>
  </si>
  <si>
    <t>Continuador</t>
  </si>
  <si>
    <t>Casos atendidos según grupo de edad y tipo de violencia</t>
  </si>
  <si>
    <t>0-5
años</t>
  </si>
  <si>
    <t>6-11
años</t>
  </si>
  <si>
    <t>12-17
años</t>
  </si>
  <si>
    <t>18-25
años</t>
  </si>
  <si>
    <t>26-35
años</t>
  </si>
  <si>
    <t>36-45
años</t>
  </si>
  <si>
    <t>46-59
años</t>
  </si>
  <si>
    <t>60 +
años</t>
  </si>
  <si>
    <t>Económica</t>
  </si>
  <si>
    <t>60 + años</t>
  </si>
  <si>
    <t xml:space="preserve">Mes </t>
  </si>
  <si>
    <t>Casos atendidos según caracteristicas presentes en las víctimas</t>
  </si>
  <si>
    <t>Económica-Patrimonial</t>
  </si>
  <si>
    <t>Tipo de violencia</t>
  </si>
  <si>
    <t>Casos atendidos por tipo de violencia según departamento</t>
  </si>
  <si>
    <t>Amazonas</t>
  </si>
  <si>
    <t>Ancash</t>
  </si>
  <si>
    <t>Apurimac</t>
  </si>
  <si>
    <t>Arequipa</t>
  </si>
  <si>
    <t>Ayacucho</t>
  </si>
  <si>
    <t>Cajamarca</t>
  </si>
  <si>
    <t>Huancavelica</t>
  </si>
  <si>
    <t>Huanuco</t>
  </si>
  <si>
    <t>Ica</t>
  </si>
  <si>
    <t>La Libertad</t>
  </si>
  <si>
    <t>Lambayeque</t>
  </si>
  <si>
    <t>Loreto</t>
  </si>
  <si>
    <t>Madre De Dios</t>
  </si>
  <si>
    <t>Moquegua</t>
  </si>
  <si>
    <t>Pasco</t>
  </si>
  <si>
    <t>Piura</t>
  </si>
  <si>
    <t>San Martin</t>
  </si>
  <si>
    <t>Tacna</t>
  </si>
  <si>
    <t>Tumbes</t>
  </si>
  <si>
    <t>Ucayali</t>
  </si>
  <si>
    <t>CASOS ATENDIDOS A PERSONAS AFECTADAS POR HECHOS DE VIOLENCIA CONTRA LAS MUJERES, LOS INTEGRANTES</t>
  </si>
  <si>
    <t>TOTAL MUJER</t>
  </si>
  <si>
    <t>Vínculo de pareja</t>
  </si>
  <si>
    <t>Vínculo Familiar</t>
  </si>
  <si>
    <t>Casos atendidos por tipo de violencia y vínculo relacional de la presunta persona agresora con la víctima, según mes</t>
  </si>
  <si>
    <t>Nacionalidad extranjera /1</t>
  </si>
  <si>
    <t>Discapacidad /2</t>
  </si>
  <si>
    <t>Gestantes /3</t>
  </si>
  <si>
    <t>LGTBI /4</t>
  </si>
  <si>
    <t>VIH /5</t>
  </si>
  <si>
    <t>/1 Casos de personas que no tienen nacionalidad peruana</t>
  </si>
  <si>
    <t>Sin vinculo /6</t>
  </si>
  <si>
    <t>/2 Casos de personas que presentan alguna discapacidad</t>
  </si>
  <si>
    <t>/6 Casos atendidos donde el vínculo relacional entre la presunta persona agresora y la víctima no es de pareja ni familiar( vecino/a, concuñado, docente, compañero/a de trabajo, empleador/a de trabajo, , compañero de estudios,    habita en el mismo hogar, desconocido, otro).</t>
  </si>
  <si>
    <t>Elaboración : SGIC - UPPM - Warmi Ñan</t>
  </si>
  <si>
    <t>DEL GRUPO FAMILIAR Y PERSONAS AFECTADAS POR VIOLENCIA SEXUAL EN LOS CENTRO EMERGENCIA MUJER Y FAMILIA A NIVEL NACIONAL</t>
  </si>
  <si>
    <t>/3 Casos de personas en situación de embarazo al monento de acudir al Centro Emergencia Mujer y Familia</t>
  </si>
  <si>
    <t>/4 Casos de personas  lesbiana, gay, bisexual, pansexual, asexual, mujer trans, hombre trans, género no binario, transexual, travesti e intersexual atendidas por el Centro Emergencia Mujer y Familia</t>
  </si>
  <si>
    <t>/5 Casos de personas con VIH atendidas en los Centro Emergencia Mujer y Familia</t>
  </si>
  <si>
    <t>Fuente : Registro de casos del Centro Emergencia Mujer y Familia</t>
  </si>
  <si>
    <t>Período: Enero - Abril, 2026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</si>
</sst>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sz val="8"/>
      <color rgb="FFFF000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3"/>
      <color theme="0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u/>
      <sz val="13"/>
      <color theme="0"/>
      <name val="Arial Narrow"/>
      <family val="2"/>
    </font>
    <font>
      <b/>
      <u/>
      <sz val="12"/>
      <color theme="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b/>
      <sz val="12"/>
      <color theme="1"/>
      <name val="Arial Narrow"/>
      <family val="2"/>
    </font>
    <font>
      <sz val="10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0"/>
      <color rgb="FFFF0000"/>
      <name val="Arial Narrow"/>
      <family val="2"/>
    </font>
    <font>
      <sz val="8"/>
      <color theme="0"/>
      <name val="Arial Narrow"/>
      <family val="2"/>
    </font>
    <font>
      <b/>
      <sz val="12"/>
      <color rgb="FFFF0000"/>
      <name val="Arial Narrow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26">
    <border>
      <left/>
      <right/>
      <top/>
      <bottom/>
      <diagonal/>
    </border>
    <border>
      <left style="medium">
        <color rgb="FF434343"/>
      </left>
      <right/>
      <top style="medium">
        <color rgb="FF434343"/>
      </top>
      <bottom/>
      <diagonal/>
    </border>
    <border>
      <left/>
      <right/>
      <top style="medium">
        <color rgb="FF434343"/>
      </top>
      <bottom/>
      <diagonal/>
    </border>
    <border>
      <left/>
      <right style="medium">
        <color rgb="FF434343"/>
      </right>
      <top style="medium">
        <color rgb="FF434343"/>
      </top>
      <bottom/>
      <diagonal/>
    </border>
    <border>
      <left style="medium">
        <color rgb="FF434343"/>
      </left>
      <right/>
      <top/>
      <bottom/>
      <diagonal/>
    </border>
    <border>
      <left/>
      <right style="medium">
        <color rgb="FF434343"/>
      </right>
      <top/>
      <bottom/>
      <diagonal/>
    </border>
    <border>
      <left style="medium">
        <color rgb="FF434343"/>
      </left>
      <right/>
      <top/>
      <bottom style="medium">
        <color rgb="FF434343"/>
      </bottom>
      <diagonal/>
    </border>
    <border>
      <left/>
      <right/>
      <top/>
      <bottom style="medium">
        <color rgb="FF434343"/>
      </bottom>
      <diagonal/>
    </border>
    <border>
      <left/>
      <right style="medium">
        <color rgb="FF434343"/>
      </right>
      <top/>
      <bottom style="medium">
        <color rgb="FF434343"/>
      </bottom>
      <diagonal/>
    </border>
    <border>
      <left/>
      <right/>
      <top/>
      <bottom style="medium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DDEBF7"/>
      </top>
      <bottom/>
      <diagonal/>
    </border>
    <border>
      <left/>
      <right style="hair">
        <color rgb="FF305496"/>
      </right>
      <top/>
      <bottom style="hair">
        <color rgb="FF305496"/>
      </bottom>
      <diagonal/>
    </border>
    <border>
      <left/>
      <right style="hair">
        <color rgb="FF305496"/>
      </right>
      <top style="hair">
        <color rgb="FF305496"/>
      </top>
      <bottom/>
      <diagonal/>
    </border>
    <border>
      <left/>
      <right style="thick">
        <color rgb="FF305496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DDEBF7"/>
      </bottom>
      <diagonal/>
    </border>
    <border>
      <left/>
      <right/>
      <top style="dotted">
        <color theme="0"/>
      </top>
      <bottom style="thin">
        <color theme="0"/>
      </bottom>
      <diagonal/>
    </border>
    <border>
      <left/>
      <right style="thick">
        <color rgb="FF305496"/>
      </right>
      <top style="dotted">
        <color theme="0"/>
      </top>
      <bottom style="thin">
        <color theme="0"/>
      </bottom>
      <diagonal/>
    </border>
    <border>
      <left style="thick">
        <color rgb="FF305496"/>
      </left>
      <right/>
      <top style="dotted">
        <color theme="0"/>
      </top>
      <bottom style="thin">
        <color theme="0"/>
      </bottom>
      <diagonal/>
    </border>
    <border>
      <left style="medium">
        <color rgb="FF969696"/>
      </left>
      <right/>
      <top/>
      <bottom/>
      <diagonal/>
    </border>
    <border>
      <left/>
      <right/>
      <top/>
      <bottom style="hair">
        <color rgb="FF002060"/>
      </bottom>
      <diagonal/>
    </border>
    <border>
      <left/>
      <right/>
      <top style="medium">
        <color rgb="FF305496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5" borderId="13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0" applyFont="1" applyFill="1"/>
    <xf numFmtId="0" fontId="5" fillId="3" borderId="0" xfId="0" applyFont="1" applyFill="1"/>
    <xf numFmtId="0" fontId="6" fillId="3" borderId="0" xfId="2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7" fillId="3" borderId="0" xfId="2" applyFont="1" applyFill="1" applyAlignment="1">
      <alignment horizontal="centerContinuous" vertical="center"/>
    </xf>
    <xf numFmtId="0" fontId="8" fillId="4" borderId="1" xfId="2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0" fontId="9" fillId="4" borderId="3" xfId="0" applyFont="1" applyFill="1" applyBorder="1" applyAlignment="1">
      <alignment horizontal="centerContinuous" vertical="center"/>
    </xf>
    <xf numFmtId="0" fontId="10" fillId="4" borderId="4" xfId="0" applyFont="1" applyFill="1" applyBorder="1" applyAlignment="1">
      <alignment horizontal="centerContinuous"/>
    </xf>
    <xf numFmtId="0" fontId="11" fillId="4" borderId="0" xfId="0" applyFont="1" applyFill="1" applyAlignment="1">
      <alignment horizontal="centerContinuous" vertical="center"/>
    </xf>
    <xf numFmtId="0" fontId="12" fillId="4" borderId="0" xfId="0" applyFont="1" applyFill="1" applyAlignment="1">
      <alignment horizontal="centerContinuous" vertical="center"/>
    </xf>
    <xf numFmtId="0" fontId="12" fillId="4" borderId="5" xfId="0" applyFont="1" applyFill="1" applyBorder="1" applyAlignment="1">
      <alignment horizontal="centerContinuous" vertical="center"/>
    </xf>
    <xf numFmtId="0" fontId="13" fillId="4" borderId="4" xfId="0" applyFont="1" applyFill="1" applyBorder="1" applyAlignment="1">
      <alignment horizontal="centerContinuous"/>
    </xf>
    <xf numFmtId="0" fontId="14" fillId="4" borderId="0" xfId="0" applyFont="1" applyFill="1" applyAlignment="1">
      <alignment horizontal="centerContinuous" vertical="center"/>
    </xf>
    <xf numFmtId="0" fontId="12" fillId="4" borderId="6" xfId="0" applyFont="1" applyFill="1" applyBorder="1" applyAlignment="1">
      <alignment horizontal="centerContinuous"/>
    </xf>
    <xf numFmtId="0" fontId="8" fillId="4" borderId="7" xfId="0" applyFont="1" applyFill="1" applyBorder="1" applyAlignment="1">
      <alignment horizontal="centerContinuous" vertical="center"/>
    </xf>
    <xf numFmtId="0" fontId="9" fillId="4" borderId="7" xfId="0" applyFont="1" applyFill="1" applyBorder="1" applyAlignment="1">
      <alignment horizontal="centerContinuous" vertical="center"/>
    </xf>
    <xf numFmtId="0" fontId="8" fillId="4" borderId="8" xfId="0" applyFont="1" applyFill="1" applyBorder="1" applyAlignment="1">
      <alignment horizontal="centerContinuous" vertical="center"/>
    </xf>
    <xf numFmtId="0" fontId="6" fillId="2" borderId="9" xfId="0" applyFont="1" applyFill="1" applyBorder="1"/>
    <xf numFmtId="0" fontId="6" fillId="2" borderId="0" xfId="0" applyFont="1" applyFill="1"/>
    <xf numFmtId="0" fontId="15" fillId="2" borderId="0" xfId="0" applyFont="1" applyFill="1"/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16" fillId="2" borderId="0" xfId="0" applyFont="1" applyFill="1"/>
    <xf numFmtId="0" fontId="3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3" fontId="3" fillId="5" borderId="0" xfId="0" applyNumberFormat="1" applyFont="1" applyFill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19" fillId="2" borderId="9" xfId="1" applyFont="1" applyFill="1" applyBorder="1"/>
    <xf numFmtId="0" fontId="6" fillId="2" borderId="9" xfId="1" applyFont="1" applyFill="1" applyBorder="1"/>
    <xf numFmtId="0" fontId="20" fillId="2" borderId="0" xfId="1" applyFont="1" applyFill="1"/>
    <xf numFmtId="0" fontId="17" fillId="6" borderId="11" xfId="1" applyFont="1" applyFill="1" applyBorder="1" applyAlignment="1">
      <alignment horizontal="left" vertical="center" wrapText="1"/>
    </xf>
    <xf numFmtId="3" fontId="17" fillId="6" borderId="11" xfId="1" applyNumberFormat="1" applyFont="1" applyFill="1" applyBorder="1" applyAlignment="1">
      <alignment horizontal="center" vertical="center" wrapText="1"/>
    </xf>
    <xf numFmtId="3" fontId="16" fillId="6" borderId="11" xfId="1" applyNumberFormat="1" applyFont="1" applyFill="1" applyBorder="1" applyAlignment="1">
      <alignment horizontal="center" vertical="center"/>
    </xf>
    <xf numFmtId="0" fontId="17" fillId="6" borderId="11" xfId="1" applyFont="1" applyFill="1" applyBorder="1" applyAlignment="1">
      <alignment horizontal="left" vertical="center"/>
    </xf>
    <xf numFmtId="3" fontId="17" fillId="6" borderId="10" xfId="1" applyNumberFormat="1" applyFont="1" applyFill="1" applyBorder="1" applyAlignment="1">
      <alignment horizontal="center" vertical="center"/>
    </xf>
    <xf numFmtId="3" fontId="20" fillId="3" borderId="0" xfId="1" applyNumberFormat="1" applyFont="1" applyFill="1" applyAlignment="1">
      <alignment horizontal="center" vertical="center"/>
    </xf>
    <xf numFmtId="0" fontId="17" fillId="6" borderId="10" xfId="1" applyFont="1" applyFill="1" applyBorder="1" applyAlignment="1">
      <alignment horizontal="left" vertical="center"/>
    </xf>
    <xf numFmtId="0" fontId="17" fillId="6" borderId="12" xfId="1" applyFont="1" applyFill="1" applyBorder="1" applyAlignment="1">
      <alignment horizontal="left" vertical="center"/>
    </xf>
    <xf numFmtId="3" fontId="17" fillId="6" borderId="12" xfId="1" applyNumberFormat="1" applyFont="1" applyFill="1" applyBorder="1" applyAlignment="1">
      <alignment horizontal="center" vertical="center"/>
    </xf>
    <xf numFmtId="0" fontId="3" fillId="5" borderId="0" xfId="1" applyFont="1" applyFill="1" applyAlignment="1">
      <alignment horizontal="left" vertical="center"/>
    </xf>
    <xf numFmtId="3" fontId="3" fillId="5" borderId="0" xfId="1" applyNumberFormat="1" applyFont="1" applyFill="1" applyAlignment="1">
      <alignment horizontal="center" vertical="center"/>
    </xf>
    <xf numFmtId="0" fontId="17" fillId="6" borderId="9" xfId="1" applyFont="1" applyFill="1" applyBorder="1" applyAlignment="1">
      <alignment vertical="center"/>
    </xf>
    <xf numFmtId="164" fontId="17" fillId="6" borderId="9" xfId="4" applyNumberFormat="1" applyFont="1" applyFill="1" applyBorder="1" applyAlignment="1">
      <alignment horizontal="center" vertical="center"/>
    </xf>
    <xf numFmtId="0" fontId="20" fillId="3" borderId="0" xfId="1" applyFont="1" applyFill="1"/>
    <xf numFmtId="164" fontId="17" fillId="3" borderId="0" xfId="4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17" fillId="6" borderId="11" xfId="1" applyFont="1" applyFill="1" applyBorder="1" applyAlignment="1">
      <alignment horizontal="justify" vertical="center"/>
    </xf>
    <xf numFmtId="3" fontId="17" fillId="6" borderId="11" xfId="1" applyNumberFormat="1" applyFont="1" applyFill="1" applyBorder="1" applyAlignment="1">
      <alignment horizontal="center" vertical="center"/>
    </xf>
    <xf numFmtId="3" fontId="16" fillId="6" borderId="15" xfId="1" applyNumberFormat="1" applyFont="1" applyFill="1" applyBorder="1" applyAlignment="1">
      <alignment horizontal="center" vertical="center"/>
    </xf>
    <xf numFmtId="3" fontId="17" fillId="3" borderId="0" xfId="1" applyNumberFormat="1" applyFont="1" applyFill="1" applyAlignment="1">
      <alignment horizontal="center" vertical="center"/>
    </xf>
    <xf numFmtId="0" fontId="17" fillId="6" borderId="10" xfId="1" applyFont="1" applyFill="1" applyBorder="1" applyAlignment="1">
      <alignment horizontal="justify" vertical="center"/>
    </xf>
    <xf numFmtId="0" fontId="17" fillId="6" borderId="10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3" fontId="16" fillId="6" borderId="12" xfId="1" applyNumberFormat="1" applyFont="1" applyFill="1" applyBorder="1" applyAlignment="1">
      <alignment horizontal="center" vertical="center"/>
    </xf>
    <xf numFmtId="3" fontId="16" fillId="6" borderId="16" xfId="1" applyNumberFormat="1" applyFont="1" applyFill="1" applyBorder="1" applyAlignment="1">
      <alignment horizontal="center" vertical="center"/>
    </xf>
    <xf numFmtId="3" fontId="17" fillId="6" borderId="0" xfId="1" applyNumberFormat="1" applyFont="1" applyFill="1" applyAlignment="1">
      <alignment horizontal="center" vertical="center"/>
    </xf>
    <xf numFmtId="0" fontId="3" fillId="5" borderId="0" xfId="1" applyFont="1" applyFill="1" applyAlignment="1">
      <alignment horizontal="justify" vertical="center"/>
    </xf>
    <xf numFmtId="3" fontId="3" fillId="3" borderId="0" xfId="1" applyNumberFormat="1" applyFont="1" applyFill="1" applyAlignment="1">
      <alignment horizontal="center" vertical="center"/>
    </xf>
    <xf numFmtId="0" fontId="17" fillId="6" borderId="9" xfId="1" applyFont="1" applyFill="1" applyBorder="1" applyAlignment="1">
      <alignment horizontal="left" vertical="center"/>
    </xf>
    <xf numFmtId="0" fontId="3" fillId="3" borderId="0" xfId="1" applyFont="1" applyFill="1" applyAlignment="1">
      <alignment vertical="center" wrapText="1"/>
    </xf>
    <xf numFmtId="0" fontId="21" fillId="3" borderId="0" xfId="1" applyFont="1" applyFill="1" applyAlignment="1">
      <alignment vertical="center"/>
    </xf>
    <xf numFmtId="164" fontId="21" fillId="3" borderId="0" xfId="4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/>
    </xf>
    <xf numFmtId="0" fontId="23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24" fillId="2" borderId="0" xfId="1" applyFont="1" applyFill="1"/>
    <xf numFmtId="0" fontId="24" fillId="2" borderId="9" xfId="1" applyFont="1" applyFill="1" applyBorder="1"/>
    <xf numFmtId="3" fontId="16" fillId="6" borderId="10" xfId="1" applyNumberFormat="1" applyFont="1" applyFill="1" applyBorder="1" applyAlignment="1">
      <alignment horizontal="center" vertical="center"/>
    </xf>
    <xf numFmtId="164" fontId="17" fillId="6" borderId="9" xfId="3" applyNumberFormat="1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vertical="center"/>
    </xf>
    <xf numFmtId="3" fontId="17" fillId="6" borderId="24" xfId="0" applyNumberFormat="1" applyFont="1" applyFill="1" applyBorder="1" applyAlignment="1">
      <alignment horizontal="center" vertical="center"/>
    </xf>
    <xf numFmtId="3" fontId="16" fillId="6" borderId="24" xfId="0" applyNumberFormat="1" applyFont="1" applyFill="1" applyBorder="1" applyAlignment="1">
      <alignment horizontal="center" vertical="center"/>
    </xf>
    <xf numFmtId="0" fontId="5" fillId="0" borderId="0" xfId="0" applyFont="1"/>
    <xf numFmtId="0" fontId="18" fillId="2" borderId="0" xfId="2" applyFont="1" applyFill="1" applyAlignment="1">
      <alignment vertical="center"/>
    </xf>
    <xf numFmtId="0" fontId="16" fillId="2" borderId="0" xfId="0" applyFont="1" applyFill="1" applyAlignment="1">
      <alignment vertical="center" wrapText="1"/>
    </xf>
    <xf numFmtId="0" fontId="3" fillId="5" borderId="0" xfId="1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3" fillId="5" borderId="0" xfId="1" applyFont="1" applyFill="1" applyAlignment="1">
      <alignment vertical="center" wrapText="1"/>
    </xf>
    <xf numFmtId="0" fontId="3" fillId="3" borderId="0" xfId="1" applyFont="1" applyFill="1" applyAlignment="1">
      <alignment horizontal="center" vertical="center" wrapText="1"/>
    </xf>
    <xf numFmtId="0" fontId="3" fillId="5" borderId="18" xfId="1" applyFont="1" applyFill="1" applyBorder="1" applyAlignment="1">
      <alignment horizontal="center" vertical="center" wrapText="1"/>
    </xf>
    <xf numFmtId="0" fontId="3" fillId="5" borderId="0" xfId="1" applyFont="1" applyFill="1" applyAlignment="1">
      <alignment horizontal="left" vertical="center"/>
    </xf>
    <xf numFmtId="0" fontId="3" fillId="5" borderId="0" xfId="1" applyFont="1" applyFill="1" applyAlignment="1">
      <alignment horizontal="center" vertical="center" wrapText="1"/>
    </xf>
    <xf numFmtId="0" fontId="3" fillId="5" borderId="0" xfId="1" applyFont="1" applyFill="1" applyAlignment="1">
      <alignment horizontal="center" vertical="center"/>
    </xf>
    <xf numFmtId="0" fontId="3" fillId="5" borderId="22" xfId="1" applyFont="1" applyFill="1" applyBorder="1" applyAlignment="1">
      <alignment horizontal="center" vertical="center" wrapText="1"/>
    </xf>
    <xf numFmtId="0" fontId="3" fillId="5" borderId="20" xfId="1" applyFont="1" applyFill="1" applyBorder="1" applyAlignment="1">
      <alignment horizontal="center" vertical="center" wrapText="1"/>
    </xf>
    <xf numFmtId="0" fontId="3" fillId="5" borderId="21" xfId="1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3" fillId="5" borderId="19" xfId="1" applyFont="1" applyFill="1" applyBorder="1" applyAlignment="1">
      <alignment horizontal="center" vertical="center" wrapText="1"/>
    </xf>
  </cellXfs>
  <cellStyles count="5">
    <cellStyle name="Normal" xfId="0" builtinId="0"/>
    <cellStyle name="Normal 2 3" xfId="1" xr:uid="{00000000-0005-0000-0000-000001000000}"/>
    <cellStyle name="Normal_Directorio CEMs - agos - 2009 - UGTAI" xfId="2" xr:uid="{00000000-0005-0000-0000-000002000000}"/>
    <cellStyle name="Porcentaje" xfId="3" builtinId="5"/>
    <cellStyle name="Porcentaje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Casos VMFS según tipo de violencia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(Porcentaje)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886053824338335"/>
          <c:y val="0.31683780663234401"/>
          <c:w val="0.38943191132664456"/>
          <c:h val="0.64523063673531189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0E-462D-A8B6-960CE7219F39}"/>
              </c:ext>
            </c:extLst>
          </c:dPt>
          <c:dPt>
            <c:idx val="1"/>
            <c:bubble3D val="0"/>
            <c:spPr>
              <a:solidFill>
                <a:srgbClr val="30549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0E-462D-A8B6-960CE7219F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accent1">
                    <a:shade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0E-462D-A8B6-960CE7219F39}"/>
              </c:ext>
            </c:extLst>
          </c:dPt>
          <c:dPt>
            <c:idx val="3"/>
            <c:bubble3D val="0"/>
            <c:spPr>
              <a:solidFill>
                <a:srgbClr val="DDEBF7"/>
              </a:solidFill>
              <a:ln w="19050">
                <a:solidFill>
                  <a:schemeClr val="accent1">
                    <a:shade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0E-462D-A8B6-960CE7219F39}"/>
              </c:ext>
            </c:extLst>
          </c:dPt>
          <c:dLbls>
            <c:dLbl>
              <c:idx val="0"/>
              <c:layout>
                <c:manualLayout>
                  <c:x val="0.19876441343433321"/>
                  <c:y val="5.455388330371431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0E-462D-A8B6-960CE7219F39}"/>
                </c:ext>
              </c:extLst>
            </c:dLbl>
            <c:dLbl>
              <c:idx val="1"/>
              <c:layout>
                <c:manualLayout>
                  <c:x val="3.495926390636326E-2"/>
                  <c:y val="0.157589478051908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07326804497639"/>
                      <c:h val="0.20608561531988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00E-462D-A8B6-960CE7219F39}"/>
                </c:ext>
              </c:extLst>
            </c:dLbl>
            <c:dLbl>
              <c:idx val="2"/>
              <c:layout>
                <c:manualLayout>
                  <c:x val="-4.1803388418688366E-2"/>
                  <c:y val="2.96772316971743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0E-462D-A8B6-960CE7219F39}"/>
                </c:ext>
              </c:extLst>
            </c:dLbl>
            <c:dLbl>
              <c:idx val="3"/>
              <c:layout>
                <c:manualLayout>
                  <c:x val="-0.11970217542176111"/>
                  <c:y val="0.1049562764990914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0E-462D-A8B6-960CE7219F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Mujer!$A$83:$A$86</c:f>
              <c:strCache>
                <c:ptCount val="4"/>
                <c:pt idx="0">
                  <c:v>Económica</c:v>
                </c:pt>
                <c:pt idx="1">
                  <c:v>Psicológica</c:v>
                </c:pt>
                <c:pt idx="2">
                  <c:v>Física</c:v>
                </c:pt>
                <c:pt idx="3">
                  <c:v>Sexual</c:v>
                </c:pt>
              </c:strCache>
            </c:strRef>
          </c:cat>
          <c:val>
            <c:numRef>
              <c:f>Mujer!$B$83:$B$86</c:f>
              <c:numCache>
                <c:formatCode>#,##0</c:formatCode>
                <c:ptCount val="4"/>
                <c:pt idx="0">
                  <c:v>158</c:v>
                </c:pt>
                <c:pt idx="1">
                  <c:v>20317</c:v>
                </c:pt>
                <c:pt idx="2">
                  <c:v>18002</c:v>
                </c:pt>
                <c:pt idx="3">
                  <c:v>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0E-462D-A8B6-960CE7219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181080</xdr:colOff>
      <xdr:row>79</xdr:row>
      <xdr:rowOff>21215</xdr:rowOff>
    </xdr:from>
    <xdr:to>
      <xdr:col>14</xdr:col>
      <xdr:colOff>729720</xdr:colOff>
      <xdr:row>89</xdr:row>
      <xdr:rowOff>5056</xdr:rowOff>
    </xdr:to>
    <xdr:graphicFrame macro="">
      <xdr:nvGraphicFramePr>
        <xdr:cNvPr id="192137" name="Gráfico 1">
          <a:extLst>
            <a:ext uri="{FF2B5EF4-FFF2-40B4-BE49-F238E27FC236}">
              <a16:creationId xmlns:a16="http://schemas.microsoft.com/office/drawing/2014/main" id="{00000000-0008-0000-0000-000089EE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87586</xdr:colOff>
      <xdr:row>0</xdr:row>
      <xdr:rowOff>76639</xdr:rowOff>
    </xdr:from>
    <xdr:to>
      <xdr:col>6</xdr:col>
      <xdr:colOff>492672</xdr:colOff>
      <xdr:row>3</xdr:row>
      <xdr:rowOff>182539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1E7EE4-0FD7-4DF8-A6FB-357D19CB6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86" y="76639"/>
          <a:ext cx="5309914" cy="59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CC126"/>
  <sheetViews>
    <sheetView tabSelected="1" view="pageBreakPreview" zoomScale="87" zoomScaleNormal="87" zoomScaleSheetLayoutView="87" workbookViewId="0"/>
  </sheetViews>
  <sheetFormatPr baseColWidth="10" defaultColWidth="11.44140625" defaultRowHeight="13.8" x14ac:dyDescent="0.3"/>
  <cols>
    <col min="1" max="1" width="16.109375" style="6" customWidth="1"/>
    <col min="2" max="2" width="11.44140625" style="6" customWidth="1"/>
    <col min="3" max="6" width="11.44140625" style="6"/>
    <col min="7" max="7" width="12.88671875" style="6" bestFit="1" customWidth="1"/>
    <col min="8" max="8" width="12.109375" style="6" bestFit="1" customWidth="1"/>
    <col min="9" max="9" width="14.44140625" style="6" bestFit="1" customWidth="1"/>
    <col min="10" max="13" width="11.44140625" style="6"/>
    <col min="14" max="14" width="10" style="6" customWidth="1"/>
    <col min="15" max="15" width="14.44140625" style="6" customWidth="1"/>
    <col min="16" max="16384" width="11.44140625" style="6"/>
  </cols>
  <sheetData>
    <row r="3" spans="1:1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6" x14ac:dyDescent="0.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5.25" customHeight="1" thickBot="1" x14ac:dyDescent="0.35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7.5" customHeigh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1:15" ht="16.8" x14ac:dyDescent="0.3">
      <c r="A7" s="14" t="s">
        <v>70</v>
      </c>
      <c r="B7" s="15"/>
      <c r="C7" s="15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</row>
    <row r="8" spans="1:15" ht="16.8" x14ac:dyDescent="0.3">
      <c r="A8" s="101" t="s">
        <v>85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</row>
    <row r="9" spans="1:15" ht="16.8" x14ac:dyDescent="0.3">
      <c r="A9" s="18" t="s">
        <v>71</v>
      </c>
      <c r="B9" s="15"/>
      <c r="C9" s="15"/>
      <c r="D9" s="15"/>
      <c r="E9" s="16"/>
      <c r="F9" s="16"/>
      <c r="G9" s="16"/>
      <c r="H9" s="19"/>
      <c r="I9" s="16"/>
      <c r="J9" s="16"/>
      <c r="K9" s="16"/>
      <c r="L9" s="16"/>
      <c r="M9" s="16"/>
      <c r="N9" s="16"/>
      <c r="O9" s="17"/>
    </row>
    <row r="10" spans="1:15" ht="15.6" x14ac:dyDescent="0.3">
      <c r="A10" s="104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</row>
    <row r="11" spans="1:15" ht="7.5" customHeight="1" thickBot="1" x14ac:dyDescent="0.35">
      <c r="A11" s="20"/>
      <c r="B11" s="21"/>
      <c r="C11" s="22"/>
      <c r="D11" s="21"/>
      <c r="E11" s="21"/>
      <c r="F11" s="21"/>
      <c r="G11" s="21"/>
      <c r="H11" s="21"/>
      <c r="I11" s="22"/>
      <c r="J11" s="22"/>
      <c r="K11" s="21"/>
      <c r="L11" s="21"/>
      <c r="M11" s="21"/>
      <c r="N11" s="21"/>
      <c r="O11" s="23"/>
    </row>
    <row r="12" spans="1:15" ht="13.5" customHeight="1" x14ac:dyDescent="0.3"/>
    <row r="13" spans="1:15" s="26" customFormat="1" ht="16.5" customHeight="1" thickBot="1" x14ac:dyDescent="0.35">
      <c r="A13" s="24" t="s">
        <v>14</v>
      </c>
      <c r="B13" s="24"/>
      <c r="C13" s="24"/>
      <c r="D13" s="24"/>
      <c r="E13" s="24"/>
      <c r="I13" s="24" t="s">
        <v>28</v>
      </c>
      <c r="J13" s="24"/>
      <c r="K13" s="24"/>
      <c r="L13" s="24"/>
      <c r="M13" s="24"/>
      <c r="N13" s="24"/>
      <c r="O13" s="24"/>
    </row>
    <row r="15" spans="1:15" s="30" customFormat="1" ht="28.2" customHeight="1" x14ac:dyDescent="0.25">
      <c r="A15" s="27" t="s">
        <v>15</v>
      </c>
      <c r="B15" s="28" t="s">
        <v>0</v>
      </c>
      <c r="C15" s="29" t="s">
        <v>2</v>
      </c>
      <c r="D15" s="29" t="s">
        <v>3</v>
      </c>
      <c r="E15" s="29" t="s">
        <v>44</v>
      </c>
      <c r="I15" s="27" t="s">
        <v>15</v>
      </c>
      <c r="J15" s="28" t="s">
        <v>0</v>
      </c>
      <c r="K15" s="31" t="s">
        <v>29</v>
      </c>
      <c r="L15" s="32" t="s">
        <v>30</v>
      </c>
      <c r="M15" s="32" t="s">
        <v>31</v>
      </c>
      <c r="N15" s="32" t="s">
        <v>32</v>
      </c>
      <c r="O15" s="32" t="s">
        <v>33</v>
      </c>
    </row>
    <row r="16" spans="1:15" s="30" customFormat="1" ht="18" customHeight="1" x14ac:dyDescent="0.25">
      <c r="A16" s="82" t="s">
        <v>16</v>
      </c>
      <c r="B16" s="83">
        <f>SUM(C16:E16)</f>
        <v>11518</v>
      </c>
      <c r="C16" s="84">
        <v>3095</v>
      </c>
      <c r="D16" s="84">
        <v>7775</v>
      </c>
      <c r="E16" s="84">
        <v>648</v>
      </c>
      <c r="I16" s="82" t="s">
        <v>16</v>
      </c>
      <c r="J16" s="83">
        <f>SUM(K16:O16)</f>
        <v>11518</v>
      </c>
      <c r="K16" s="84">
        <v>8173</v>
      </c>
      <c r="L16" s="84">
        <v>1159</v>
      </c>
      <c r="M16" s="84">
        <v>1310</v>
      </c>
      <c r="N16" s="84">
        <v>863</v>
      </c>
      <c r="O16" s="84">
        <v>13</v>
      </c>
    </row>
    <row r="17" spans="1:15" s="30" customFormat="1" ht="18" customHeight="1" x14ac:dyDescent="0.25">
      <c r="A17" s="82" t="s">
        <v>17</v>
      </c>
      <c r="B17" s="83">
        <f t="shared" ref="B17:B27" si="0">SUM(C17:E17)</f>
        <v>11171</v>
      </c>
      <c r="C17" s="84">
        <v>3224</v>
      </c>
      <c r="D17" s="84">
        <v>7336</v>
      </c>
      <c r="E17" s="84">
        <v>611</v>
      </c>
      <c r="I17" s="82" t="s">
        <v>17</v>
      </c>
      <c r="J17" s="83">
        <f t="shared" ref="J17:J27" si="1">SUM(K17:O17)</f>
        <v>11171</v>
      </c>
      <c r="K17" s="84">
        <v>7783</v>
      </c>
      <c r="L17" s="84">
        <v>1253</v>
      </c>
      <c r="M17" s="84">
        <v>1255</v>
      </c>
      <c r="N17" s="84">
        <v>866</v>
      </c>
      <c r="O17" s="84">
        <v>14</v>
      </c>
    </row>
    <row r="18" spans="1:15" s="30" customFormat="1" ht="15" customHeight="1" x14ac:dyDescent="0.25">
      <c r="A18" s="82" t="s">
        <v>18</v>
      </c>
      <c r="B18" s="83">
        <f t="shared" si="0"/>
        <v>12664</v>
      </c>
      <c r="C18" s="84">
        <v>3645</v>
      </c>
      <c r="D18" s="84">
        <v>8228</v>
      </c>
      <c r="E18" s="84">
        <v>791</v>
      </c>
      <c r="I18" s="82" t="s">
        <v>18</v>
      </c>
      <c r="J18" s="83">
        <f t="shared" si="1"/>
        <v>12664</v>
      </c>
      <c r="K18" s="84">
        <v>8790</v>
      </c>
      <c r="L18" s="84">
        <v>1392</v>
      </c>
      <c r="M18" s="84">
        <v>1450</v>
      </c>
      <c r="N18" s="84">
        <v>1006</v>
      </c>
      <c r="O18" s="84">
        <v>26</v>
      </c>
    </row>
    <row r="19" spans="1:15" s="30" customFormat="1" ht="18.75" customHeight="1" x14ac:dyDescent="0.25">
      <c r="A19" s="82" t="s">
        <v>19</v>
      </c>
      <c r="B19" s="83">
        <f t="shared" si="0"/>
        <v>12556</v>
      </c>
      <c r="C19" s="84">
        <v>3667</v>
      </c>
      <c r="D19" s="84">
        <v>8132</v>
      </c>
      <c r="E19" s="84">
        <v>757</v>
      </c>
      <c r="I19" s="82" t="s">
        <v>19</v>
      </c>
      <c r="J19" s="83">
        <f t="shared" si="1"/>
        <v>12556</v>
      </c>
      <c r="K19" s="84">
        <v>8823</v>
      </c>
      <c r="L19" s="84">
        <v>1388</v>
      </c>
      <c r="M19" s="84">
        <v>1399</v>
      </c>
      <c r="N19" s="84">
        <v>915</v>
      </c>
      <c r="O19" s="84">
        <v>31</v>
      </c>
    </row>
    <row r="20" spans="1:15" s="30" customFormat="1" ht="15" hidden="1" customHeight="1" x14ac:dyDescent="0.25">
      <c r="A20" s="82" t="s">
        <v>20</v>
      </c>
      <c r="B20" s="83">
        <f t="shared" si="0"/>
        <v>0</v>
      </c>
      <c r="C20" s="84"/>
      <c r="D20" s="84"/>
      <c r="E20" s="84"/>
      <c r="I20" s="82" t="s">
        <v>20</v>
      </c>
      <c r="J20" s="83">
        <f t="shared" si="1"/>
        <v>0</v>
      </c>
      <c r="K20" s="84"/>
      <c r="L20" s="84"/>
      <c r="M20" s="84"/>
      <c r="N20" s="84"/>
      <c r="O20" s="84"/>
    </row>
    <row r="21" spans="1:15" s="30" customFormat="1" ht="15" hidden="1" customHeight="1" x14ac:dyDescent="0.25">
      <c r="A21" s="82" t="s">
        <v>21</v>
      </c>
      <c r="B21" s="83">
        <f t="shared" si="0"/>
        <v>0</v>
      </c>
      <c r="C21" s="84"/>
      <c r="D21" s="84"/>
      <c r="E21" s="84"/>
      <c r="I21" s="82" t="s">
        <v>21</v>
      </c>
      <c r="J21" s="83">
        <f t="shared" si="1"/>
        <v>0</v>
      </c>
      <c r="K21" s="84"/>
      <c r="L21" s="84"/>
      <c r="M21" s="84"/>
      <c r="N21" s="84"/>
      <c r="O21" s="84"/>
    </row>
    <row r="22" spans="1:15" s="30" customFormat="1" ht="15" hidden="1" customHeight="1" x14ac:dyDescent="0.25">
      <c r="A22" s="82" t="s">
        <v>22</v>
      </c>
      <c r="B22" s="83">
        <f t="shared" si="0"/>
        <v>0</v>
      </c>
      <c r="C22" s="84"/>
      <c r="D22" s="84"/>
      <c r="E22" s="84"/>
      <c r="I22" s="82" t="s">
        <v>22</v>
      </c>
      <c r="J22" s="83">
        <f t="shared" si="1"/>
        <v>0</v>
      </c>
      <c r="K22" s="84"/>
      <c r="L22" s="84"/>
      <c r="M22" s="84"/>
      <c r="N22" s="84"/>
      <c r="O22" s="84"/>
    </row>
    <row r="23" spans="1:15" s="30" customFormat="1" ht="15" hidden="1" customHeight="1" x14ac:dyDescent="0.25">
      <c r="A23" s="82" t="s">
        <v>23</v>
      </c>
      <c r="B23" s="83">
        <f t="shared" si="0"/>
        <v>0</v>
      </c>
      <c r="C23" s="84"/>
      <c r="D23" s="84"/>
      <c r="E23" s="84"/>
      <c r="I23" s="82" t="s">
        <v>23</v>
      </c>
      <c r="J23" s="83">
        <f t="shared" si="1"/>
        <v>0</v>
      </c>
      <c r="K23" s="84"/>
      <c r="L23" s="84"/>
      <c r="M23" s="84"/>
      <c r="N23" s="84"/>
      <c r="O23" s="84"/>
    </row>
    <row r="24" spans="1:15" s="30" customFormat="1" ht="15" hidden="1" customHeight="1" x14ac:dyDescent="0.25">
      <c r="A24" s="82" t="s">
        <v>24</v>
      </c>
      <c r="B24" s="83">
        <f t="shared" si="0"/>
        <v>0</v>
      </c>
      <c r="C24" s="84"/>
      <c r="D24" s="84"/>
      <c r="E24" s="84"/>
      <c r="I24" s="82" t="s">
        <v>24</v>
      </c>
      <c r="J24" s="83">
        <f t="shared" si="1"/>
        <v>0</v>
      </c>
      <c r="K24" s="84"/>
      <c r="L24" s="84"/>
      <c r="M24" s="84"/>
      <c r="N24" s="84"/>
      <c r="O24" s="84"/>
    </row>
    <row r="25" spans="1:15" s="30" customFormat="1" ht="15" hidden="1" customHeight="1" x14ac:dyDescent="0.25">
      <c r="A25" s="82" t="s">
        <v>25</v>
      </c>
      <c r="B25" s="83">
        <f t="shared" si="0"/>
        <v>0</v>
      </c>
      <c r="C25" s="84"/>
      <c r="D25" s="84"/>
      <c r="E25" s="84"/>
      <c r="I25" s="82" t="s">
        <v>25</v>
      </c>
      <c r="J25" s="83">
        <f t="shared" si="1"/>
        <v>0</v>
      </c>
      <c r="K25" s="84"/>
      <c r="L25" s="84"/>
      <c r="M25" s="84"/>
      <c r="N25" s="84"/>
      <c r="O25" s="84"/>
    </row>
    <row r="26" spans="1:15" s="30" customFormat="1" ht="15" hidden="1" customHeight="1" x14ac:dyDescent="0.25">
      <c r="A26" s="82" t="s">
        <v>26</v>
      </c>
      <c r="B26" s="83">
        <f t="shared" si="0"/>
        <v>0</v>
      </c>
      <c r="C26" s="84"/>
      <c r="D26" s="84"/>
      <c r="E26" s="84"/>
      <c r="I26" s="82" t="s">
        <v>26</v>
      </c>
      <c r="J26" s="83">
        <f t="shared" si="1"/>
        <v>0</v>
      </c>
      <c r="K26" s="84"/>
      <c r="L26" s="84"/>
      <c r="M26" s="84"/>
      <c r="N26" s="84"/>
      <c r="O26" s="84"/>
    </row>
    <row r="27" spans="1:15" s="30" customFormat="1" ht="18.75" hidden="1" customHeight="1" x14ac:dyDescent="0.25">
      <c r="A27" s="82" t="s">
        <v>27</v>
      </c>
      <c r="B27" s="83">
        <f t="shared" si="0"/>
        <v>0</v>
      </c>
      <c r="C27" s="84"/>
      <c r="D27" s="84"/>
      <c r="E27" s="84"/>
      <c r="I27" s="82" t="s">
        <v>27</v>
      </c>
      <c r="J27" s="83">
        <f t="shared" si="1"/>
        <v>0</v>
      </c>
      <c r="K27" s="84"/>
      <c r="L27" s="84"/>
      <c r="M27" s="84"/>
      <c r="N27" s="84"/>
      <c r="O27" s="84"/>
    </row>
    <row r="28" spans="1:15" s="30" customFormat="1" ht="15" customHeight="1" x14ac:dyDescent="0.25">
      <c r="A28" s="29" t="s">
        <v>0</v>
      </c>
      <c r="B28" s="33">
        <f>SUM(B16:B27)</f>
        <v>47909</v>
      </c>
      <c r="C28" s="33">
        <f t="shared" ref="C28:E28" si="2">SUM(C16:C27)</f>
        <v>13631</v>
      </c>
      <c r="D28" s="33">
        <f t="shared" si="2"/>
        <v>31471</v>
      </c>
      <c r="E28" s="33">
        <f t="shared" si="2"/>
        <v>2807</v>
      </c>
      <c r="I28" s="29" t="s">
        <v>0</v>
      </c>
      <c r="J28" s="33">
        <f>SUM(J16:J27)</f>
        <v>47909</v>
      </c>
      <c r="K28" s="33">
        <f t="shared" ref="K28:O28" si="3">SUM(K16:K27)</f>
        <v>33569</v>
      </c>
      <c r="L28" s="33">
        <f t="shared" si="3"/>
        <v>5192</v>
      </c>
      <c r="M28" s="33">
        <f t="shared" si="3"/>
        <v>5414</v>
      </c>
      <c r="N28" s="33">
        <f t="shared" si="3"/>
        <v>3650</v>
      </c>
      <c r="O28" s="33">
        <f t="shared" si="3"/>
        <v>84</v>
      </c>
    </row>
    <row r="29" spans="1:15" s="30" customFormat="1" ht="14.4" thickBot="1" x14ac:dyDescent="0.3">
      <c r="A29" s="34" t="s">
        <v>1</v>
      </c>
      <c r="B29" s="81">
        <v>1</v>
      </c>
      <c r="C29" s="81">
        <f>C28/$B$28</f>
        <v>0.28451856644889267</v>
      </c>
      <c r="D29" s="81">
        <f t="shared" ref="D29:E29" si="4">D28/$B$28</f>
        <v>0.65689118954684922</v>
      </c>
      <c r="E29" s="81">
        <f t="shared" si="4"/>
        <v>5.8590244004258073E-2</v>
      </c>
      <c r="I29" s="34" t="s">
        <v>1</v>
      </c>
      <c r="J29" s="81">
        <v>1</v>
      </c>
      <c r="K29" s="81">
        <f>K28/$J$28</f>
        <v>0.70068254398964702</v>
      </c>
      <c r="L29" s="81">
        <f t="shared" ref="L29:O29" si="5">L28/$J$28</f>
        <v>0.10837212214823937</v>
      </c>
      <c r="M29" s="81">
        <f t="shared" si="5"/>
        <v>0.11300590703208166</v>
      </c>
      <c r="N29" s="81">
        <f t="shared" si="5"/>
        <v>7.6186102819929449E-2</v>
      </c>
      <c r="O29" s="81">
        <f t="shared" si="5"/>
        <v>1.753324010102486E-3</v>
      </c>
    </row>
    <row r="30" spans="1:15" s="30" customFormat="1" x14ac:dyDescent="0.25">
      <c r="A30" s="35"/>
    </row>
    <row r="31" spans="1:15" x14ac:dyDescent="0.3">
      <c r="A31" s="73"/>
      <c r="B31" s="74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15" ht="15" customHeight="1" thickBot="1" x14ac:dyDescent="0.35">
      <c r="A32" s="38" t="s">
        <v>46</v>
      </c>
      <c r="B32" s="38"/>
      <c r="C32" s="38"/>
      <c r="D32" s="38"/>
      <c r="E32" s="38"/>
      <c r="F32" s="38"/>
      <c r="G32" s="38"/>
      <c r="H32" s="38"/>
      <c r="I32" s="38"/>
      <c r="J32" s="38"/>
      <c r="K32" s="79"/>
      <c r="L32" s="79"/>
      <c r="M32" s="79"/>
      <c r="N32" s="79"/>
      <c r="O32" s="79"/>
    </row>
    <row r="33" spans="1:20" ht="10.5" customHeight="1" x14ac:dyDescent="0.3">
      <c r="A33" s="36"/>
      <c r="B33" s="37"/>
      <c r="R33" s="25"/>
      <c r="S33" s="25"/>
      <c r="T33" s="25"/>
    </row>
    <row r="34" spans="1:20" ht="13.95" customHeight="1" x14ac:dyDescent="0.3">
      <c r="A34" s="93" t="s">
        <v>45</v>
      </c>
      <c r="B34" s="94" t="s">
        <v>0</v>
      </c>
      <c r="C34" s="94" t="s">
        <v>75</v>
      </c>
      <c r="D34" s="94"/>
      <c r="E34" s="94"/>
      <c r="F34" s="94" t="s">
        <v>0</v>
      </c>
      <c r="G34" s="94" t="s">
        <v>76</v>
      </c>
      <c r="H34" s="94"/>
      <c r="I34" s="94"/>
      <c r="J34" s="94" t="s">
        <v>0</v>
      </c>
      <c r="K34" s="107" t="s">
        <v>77</v>
      </c>
      <c r="L34" s="107"/>
      <c r="M34" s="94" t="s">
        <v>78</v>
      </c>
      <c r="N34" s="94" t="s">
        <v>79</v>
      </c>
      <c r="O34" s="91"/>
    </row>
    <row r="35" spans="1:20" ht="15" customHeight="1" x14ac:dyDescent="0.3">
      <c r="A35" s="93"/>
      <c r="B35" s="94"/>
      <c r="C35" s="1" t="s">
        <v>2</v>
      </c>
      <c r="D35" s="1" t="s">
        <v>3</v>
      </c>
      <c r="E35" s="1" t="s">
        <v>44</v>
      </c>
      <c r="F35" s="94"/>
      <c r="G35" s="2" t="s">
        <v>2</v>
      </c>
      <c r="H35" s="2" t="s">
        <v>3</v>
      </c>
      <c r="I35" s="2" t="s">
        <v>44</v>
      </c>
      <c r="J35" s="94"/>
      <c r="K35" s="2" t="s">
        <v>2</v>
      </c>
      <c r="L35" s="2" t="s">
        <v>3</v>
      </c>
      <c r="M35" s="94"/>
      <c r="N35" s="94"/>
      <c r="O35" s="91"/>
      <c r="R35" s="30"/>
      <c r="S35" s="30"/>
      <c r="T35" s="30"/>
    </row>
    <row r="36" spans="1:20" ht="15" customHeight="1" x14ac:dyDescent="0.3">
      <c r="A36" s="57" t="s">
        <v>16</v>
      </c>
      <c r="B36" s="58">
        <f>C36+D36+E36</f>
        <v>229</v>
      </c>
      <c r="C36" s="43">
        <v>62</v>
      </c>
      <c r="D36" s="43">
        <v>167</v>
      </c>
      <c r="E36" s="59">
        <v>0</v>
      </c>
      <c r="F36" s="58">
        <f>G36+H36+I36</f>
        <v>282</v>
      </c>
      <c r="G36" s="43">
        <v>51</v>
      </c>
      <c r="H36" s="43">
        <v>168</v>
      </c>
      <c r="I36" s="59">
        <v>63</v>
      </c>
      <c r="J36" s="58">
        <f>K36+L36</f>
        <v>360</v>
      </c>
      <c r="K36" s="43">
        <v>101</v>
      </c>
      <c r="L36" s="43">
        <v>259</v>
      </c>
      <c r="M36" s="58">
        <v>3</v>
      </c>
      <c r="N36" s="58">
        <v>5</v>
      </c>
      <c r="O36" s="60"/>
      <c r="R36" s="30"/>
      <c r="S36" s="30"/>
      <c r="T36" s="30"/>
    </row>
    <row r="37" spans="1:20" ht="15" customHeight="1" x14ac:dyDescent="0.3">
      <c r="A37" s="47" t="s">
        <v>17</v>
      </c>
      <c r="B37" s="45">
        <f>C37+D37+E37</f>
        <v>210</v>
      </c>
      <c r="C37" s="43">
        <v>62</v>
      </c>
      <c r="D37" s="43">
        <v>147</v>
      </c>
      <c r="E37" s="59">
        <v>1</v>
      </c>
      <c r="F37" s="45">
        <f>G37+H37+I37</f>
        <v>292</v>
      </c>
      <c r="G37" s="43">
        <v>64</v>
      </c>
      <c r="H37" s="43">
        <v>155</v>
      </c>
      <c r="I37" s="59">
        <v>73</v>
      </c>
      <c r="J37" s="58">
        <f t="shared" ref="J37:J44" si="6">K37+L37</f>
        <v>334</v>
      </c>
      <c r="K37" s="43">
        <v>128</v>
      </c>
      <c r="L37" s="43">
        <v>206</v>
      </c>
      <c r="M37" s="45">
        <v>2</v>
      </c>
      <c r="N37" s="45">
        <v>4</v>
      </c>
      <c r="O37" s="60"/>
      <c r="R37" s="30"/>
      <c r="S37" s="30"/>
      <c r="T37" s="30"/>
    </row>
    <row r="38" spans="1:20" ht="15" customHeight="1" x14ac:dyDescent="0.3">
      <c r="A38" s="61" t="s">
        <v>18</v>
      </c>
      <c r="B38" s="45">
        <f>C38+D38+E38</f>
        <v>203</v>
      </c>
      <c r="C38" s="43">
        <v>39</v>
      </c>
      <c r="D38" s="43">
        <v>163</v>
      </c>
      <c r="E38" s="59">
        <v>1</v>
      </c>
      <c r="F38" s="45">
        <f>G38+H38+I38</f>
        <v>320</v>
      </c>
      <c r="G38" s="43">
        <v>49</v>
      </c>
      <c r="H38" s="43">
        <v>167</v>
      </c>
      <c r="I38" s="59">
        <v>104</v>
      </c>
      <c r="J38" s="58">
        <f t="shared" si="6"/>
        <v>364</v>
      </c>
      <c r="K38" s="43">
        <v>97</v>
      </c>
      <c r="L38" s="43">
        <v>267</v>
      </c>
      <c r="M38" s="45">
        <v>9</v>
      </c>
      <c r="N38" s="45">
        <v>4</v>
      </c>
      <c r="O38" s="60"/>
      <c r="R38" s="30"/>
      <c r="S38" s="30"/>
      <c r="T38" s="30"/>
    </row>
    <row r="39" spans="1:20" ht="15" customHeight="1" x14ac:dyDescent="0.3">
      <c r="A39" s="47" t="s">
        <v>19</v>
      </c>
      <c r="B39" s="45">
        <f t="shared" ref="B39:B47" si="7">C39+D39+E39</f>
        <v>233</v>
      </c>
      <c r="C39" s="43">
        <v>68</v>
      </c>
      <c r="D39" s="43">
        <v>165</v>
      </c>
      <c r="E39" s="59">
        <v>0</v>
      </c>
      <c r="F39" s="45">
        <f t="shared" ref="F39:F47" si="8">G39+H39+I39</f>
        <v>331</v>
      </c>
      <c r="G39" s="43">
        <v>63</v>
      </c>
      <c r="H39" s="43">
        <v>168</v>
      </c>
      <c r="I39" s="59">
        <v>100</v>
      </c>
      <c r="J39" s="58">
        <f t="shared" si="6"/>
        <v>354</v>
      </c>
      <c r="K39" s="43">
        <v>110</v>
      </c>
      <c r="L39" s="43">
        <v>244</v>
      </c>
      <c r="M39" s="45">
        <v>9</v>
      </c>
      <c r="N39" s="45">
        <v>4</v>
      </c>
      <c r="O39" s="60"/>
      <c r="R39" s="30"/>
      <c r="S39" s="30"/>
      <c r="T39" s="30"/>
    </row>
    <row r="40" spans="1:20" ht="15" hidden="1" customHeight="1" x14ac:dyDescent="0.3">
      <c r="A40" s="61" t="s">
        <v>20</v>
      </c>
      <c r="B40" s="45">
        <f t="shared" si="7"/>
        <v>0</v>
      </c>
      <c r="C40" s="43"/>
      <c r="D40" s="43"/>
      <c r="E40" s="59"/>
      <c r="F40" s="62">
        <f t="shared" si="8"/>
        <v>0</v>
      </c>
      <c r="G40" s="43"/>
      <c r="H40" s="43"/>
      <c r="I40" s="59"/>
      <c r="J40" s="58">
        <f t="shared" si="6"/>
        <v>0</v>
      </c>
      <c r="K40" s="43"/>
      <c r="L40" s="43"/>
      <c r="M40" s="62"/>
      <c r="N40" s="62"/>
      <c r="O40" s="63"/>
      <c r="R40" s="30"/>
      <c r="S40" s="30"/>
      <c r="T40" s="30"/>
    </row>
    <row r="41" spans="1:20" ht="15" hidden="1" customHeight="1" x14ac:dyDescent="0.3">
      <c r="A41" s="47" t="s">
        <v>21</v>
      </c>
      <c r="B41" s="45">
        <f t="shared" si="7"/>
        <v>0</v>
      </c>
      <c r="C41" s="43"/>
      <c r="D41" s="43"/>
      <c r="E41" s="59"/>
      <c r="F41" s="45">
        <f t="shared" si="8"/>
        <v>0</v>
      </c>
      <c r="G41" s="43"/>
      <c r="H41" s="43"/>
      <c r="I41" s="59"/>
      <c r="J41" s="58">
        <f t="shared" si="6"/>
        <v>0</v>
      </c>
      <c r="K41" s="43"/>
      <c r="L41" s="43"/>
      <c r="M41" s="45"/>
      <c r="N41" s="45"/>
      <c r="O41" s="60"/>
      <c r="R41" s="30"/>
      <c r="S41" s="30"/>
      <c r="T41" s="30"/>
    </row>
    <row r="42" spans="1:20" ht="15" hidden="1" customHeight="1" x14ac:dyDescent="0.3">
      <c r="A42" s="47" t="s">
        <v>22</v>
      </c>
      <c r="B42" s="45">
        <f t="shared" si="7"/>
        <v>0</v>
      </c>
      <c r="C42" s="43"/>
      <c r="D42" s="43"/>
      <c r="E42" s="59"/>
      <c r="F42" s="45">
        <f t="shared" si="8"/>
        <v>0</v>
      </c>
      <c r="G42" s="43"/>
      <c r="H42" s="43"/>
      <c r="I42" s="59"/>
      <c r="J42" s="58">
        <f t="shared" si="6"/>
        <v>0</v>
      </c>
      <c r="K42" s="43"/>
      <c r="L42" s="43"/>
      <c r="M42" s="45"/>
      <c r="N42" s="45"/>
      <c r="O42" s="60"/>
      <c r="R42" s="30"/>
      <c r="S42" s="30"/>
      <c r="T42" s="30"/>
    </row>
    <row r="43" spans="1:20" ht="15" hidden="1" customHeight="1" x14ac:dyDescent="0.3">
      <c r="A43" s="47" t="s">
        <v>23</v>
      </c>
      <c r="B43" s="45">
        <f t="shared" si="7"/>
        <v>0</v>
      </c>
      <c r="C43" s="43"/>
      <c r="D43" s="43"/>
      <c r="E43" s="59"/>
      <c r="F43" s="45">
        <f t="shared" si="8"/>
        <v>0</v>
      </c>
      <c r="G43" s="43"/>
      <c r="H43" s="43"/>
      <c r="I43" s="59"/>
      <c r="J43" s="58">
        <f t="shared" si="6"/>
        <v>0</v>
      </c>
      <c r="K43" s="43"/>
      <c r="L43" s="43"/>
      <c r="M43" s="45"/>
      <c r="N43" s="45"/>
      <c r="O43" s="60"/>
      <c r="R43" s="30"/>
      <c r="S43" s="30"/>
      <c r="T43" s="30"/>
    </row>
    <row r="44" spans="1:20" ht="15" hidden="1" customHeight="1" x14ac:dyDescent="0.3">
      <c r="A44" s="61" t="s">
        <v>24</v>
      </c>
      <c r="B44" s="45">
        <f t="shared" si="7"/>
        <v>0</v>
      </c>
      <c r="C44" s="43"/>
      <c r="D44" s="43"/>
      <c r="E44" s="59"/>
      <c r="F44" s="45">
        <f t="shared" si="8"/>
        <v>0</v>
      </c>
      <c r="G44" s="43"/>
      <c r="H44" s="43"/>
      <c r="I44" s="59"/>
      <c r="J44" s="58">
        <f t="shared" si="6"/>
        <v>0</v>
      </c>
      <c r="K44" s="43"/>
      <c r="L44" s="43"/>
      <c r="M44" s="45"/>
      <c r="N44" s="45"/>
      <c r="O44" s="60"/>
      <c r="R44" s="30"/>
      <c r="S44" s="30"/>
      <c r="T44" s="30"/>
    </row>
    <row r="45" spans="1:20" ht="15" hidden="1" customHeight="1" x14ac:dyDescent="0.3">
      <c r="A45" s="47" t="s">
        <v>25</v>
      </c>
      <c r="B45" s="45">
        <f t="shared" si="7"/>
        <v>0</v>
      </c>
      <c r="C45" s="43"/>
      <c r="D45" s="43"/>
      <c r="E45" s="59"/>
      <c r="F45" s="45">
        <f t="shared" si="8"/>
        <v>0</v>
      </c>
      <c r="G45" s="43"/>
      <c r="H45" s="43"/>
      <c r="I45" s="59"/>
      <c r="J45" s="58">
        <f t="shared" ref="J45:J47" si="9">K45+L45</f>
        <v>0</v>
      </c>
      <c r="K45" s="43"/>
      <c r="L45" s="43"/>
      <c r="M45" s="45"/>
      <c r="N45" s="45"/>
      <c r="O45" s="60"/>
    </row>
    <row r="46" spans="1:20" ht="15" hidden="1" customHeight="1" x14ac:dyDescent="0.3">
      <c r="A46" s="61" t="s">
        <v>26</v>
      </c>
      <c r="B46" s="45">
        <f t="shared" si="7"/>
        <v>0</v>
      </c>
      <c r="C46" s="43"/>
      <c r="D46" s="43"/>
      <c r="E46" s="59"/>
      <c r="F46" s="45">
        <f t="shared" si="8"/>
        <v>0</v>
      </c>
      <c r="G46" s="43"/>
      <c r="H46" s="43"/>
      <c r="I46" s="59"/>
      <c r="J46" s="58">
        <f t="shared" si="9"/>
        <v>0</v>
      </c>
      <c r="K46" s="43"/>
      <c r="L46" s="43"/>
      <c r="M46" s="45"/>
      <c r="N46" s="45"/>
      <c r="O46" s="60"/>
    </row>
    <row r="47" spans="1:20" ht="15" hidden="1" customHeight="1" x14ac:dyDescent="0.3">
      <c r="A47" s="48" t="s">
        <v>27</v>
      </c>
      <c r="B47" s="49">
        <f t="shared" si="7"/>
        <v>0</v>
      </c>
      <c r="C47" s="64"/>
      <c r="D47" s="64"/>
      <c r="E47" s="65"/>
      <c r="F47" s="49">
        <f t="shared" si="8"/>
        <v>0</v>
      </c>
      <c r="G47" s="64"/>
      <c r="H47" s="64"/>
      <c r="I47" s="65"/>
      <c r="J47" s="66">
        <f t="shared" si="9"/>
        <v>0</v>
      </c>
      <c r="K47" s="64"/>
      <c r="L47" s="64"/>
      <c r="M47" s="49"/>
      <c r="N47" s="49"/>
      <c r="O47" s="60"/>
    </row>
    <row r="48" spans="1:20" ht="15" customHeight="1" x14ac:dyDescent="0.3">
      <c r="A48" s="67" t="s">
        <v>0</v>
      </c>
      <c r="B48" s="51">
        <f t="shared" ref="B48:N48" si="10">SUM(B36:B47)</f>
        <v>875</v>
      </c>
      <c r="C48" s="51">
        <f t="shared" si="10"/>
        <v>231</v>
      </c>
      <c r="D48" s="51">
        <f t="shared" si="10"/>
        <v>642</v>
      </c>
      <c r="E48" s="51">
        <f t="shared" si="10"/>
        <v>2</v>
      </c>
      <c r="F48" s="51">
        <f t="shared" si="10"/>
        <v>1225</v>
      </c>
      <c r="G48" s="51">
        <f t="shared" si="10"/>
        <v>227</v>
      </c>
      <c r="H48" s="51">
        <f t="shared" si="10"/>
        <v>658</v>
      </c>
      <c r="I48" s="51">
        <f t="shared" si="10"/>
        <v>340</v>
      </c>
      <c r="J48" s="51">
        <f t="shared" si="10"/>
        <v>1412</v>
      </c>
      <c r="K48" s="51">
        <f t="shared" si="10"/>
        <v>436</v>
      </c>
      <c r="L48" s="51">
        <f t="shared" si="10"/>
        <v>976</v>
      </c>
      <c r="M48" s="51">
        <f t="shared" si="10"/>
        <v>23</v>
      </c>
      <c r="N48" s="51">
        <f t="shared" si="10"/>
        <v>17</v>
      </c>
      <c r="O48" s="68"/>
    </row>
    <row r="49" spans="1:15" ht="15" customHeight="1" thickBot="1" x14ac:dyDescent="0.35">
      <c r="A49" s="69" t="s">
        <v>1</v>
      </c>
      <c r="B49" s="53">
        <f>B48/$B$48</f>
        <v>1</v>
      </c>
      <c r="C49" s="53">
        <f>C48/$B$48</f>
        <v>0.26400000000000001</v>
      </c>
      <c r="D49" s="53">
        <f t="shared" ref="D49:E49" si="11">D48/$B$48</f>
        <v>0.73371428571428576</v>
      </c>
      <c r="E49" s="53">
        <f t="shared" si="11"/>
        <v>2.2857142857142859E-3</v>
      </c>
      <c r="F49" s="53">
        <f>F48/$F$48</f>
        <v>1</v>
      </c>
      <c r="G49" s="53">
        <f>G48/$F$48</f>
        <v>0.18530612244897959</v>
      </c>
      <c r="H49" s="53">
        <f t="shared" ref="H49:I49" si="12">H48/$F$48</f>
        <v>0.53714285714285714</v>
      </c>
      <c r="I49" s="53">
        <f t="shared" si="12"/>
        <v>0.27755102040816326</v>
      </c>
      <c r="J49" s="53">
        <f>J48/$J$48</f>
        <v>1</v>
      </c>
      <c r="K49" s="53">
        <f>K48/$J$48</f>
        <v>0.30878186968838528</v>
      </c>
      <c r="L49" s="53">
        <f t="shared" ref="L49" si="13">L48/$J$48</f>
        <v>0.69121813031161472</v>
      </c>
      <c r="M49" s="53">
        <v>1</v>
      </c>
      <c r="N49" s="53">
        <v>1</v>
      </c>
      <c r="O49" s="55"/>
    </row>
    <row r="50" spans="1:15" ht="11.25" customHeight="1" x14ac:dyDescent="0.3">
      <c r="A50" s="36" t="s">
        <v>80</v>
      </c>
      <c r="B50" s="37"/>
    </row>
    <row r="51" spans="1:15" ht="11.25" customHeight="1" x14ac:dyDescent="0.3">
      <c r="A51" s="36" t="s">
        <v>82</v>
      </c>
      <c r="B51" s="37"/>
    </row>
    <row r="52" spans="1:15" ht="11.25" customHeight="1" x14ac:dyDescent="0.3">
      <c r="A52" s="36" t="s">
        <v>86</v>
      </c>
      <c r="B52" s="37"/>
    </row>
    <row r="53" spans="1:15" ht="11.25" customHeight="1" x14ac:dyDescent="0.3">
      <c r="A53" s="36" t="s">
        <v>87</v>
      </c>
      <c r="B53" s="37"/>
    </row>
    <row r="54" spans="1:15" ht="11.25" customHeight="1" x14ac:dyDescent="0.3">
      <c r="A54" s="36" t="s">
        <v>88</v>
      </c>
      <c r="B54" s="37"/>
    </row>
    <row r="55" spans="1:15" x14ac:dyDescent="0.3">
      <c r="A55" s="36"/>
      <c r="B55" s="37"/>
    </row>
    <row r="56" spans="1:15" ht="15" customHeight="1" x14ac:dyDescent="0.3">
      <c r="A56" s="36"/>
      <c r="B56" s="37"/>
    </row>
    <row r="57" spans="1:15" ht="15" customHeight="1" thickBot="1" x14ac:dyDescent="0.35">
      <c r="A57" s="38" t="s">
        <v>74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ht="10.5" customHeight="1" x14ac:dyDescent="0.3">
      <c r="A58" s="36"/>
      <c r="B58" s="37"/>
    </row>
    <row r="59" spans="1:15" ht="16.5" customHeight="1" x14ac:dyDescent="0.3">
      <c r="A59" s="95" t="s">
        <v>45</v>
      </c>
      <c r="B59" s="94" t="s">
        <v>0</v>
      </c>
      <c r="C59" s="94" t="s">
        <v>48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70"/>
    </row>
    <row r="60" spans="1:15" ht="21" customHeight="1" x14ac:dyDescent="0.3">
      <c r="A60" s="95"/>
      <c r="B60" s="94"/>
      <c r="C60" s="97" t="s">
        <v>47</v>
      </c>
      <c r="D60" s="97"/>
      <c r="E60" s="98"/>
      <c r="F60" s="96" t="s">
        <v>5</v>
      </c>
      <c r="G60" s="97"/>
      <c r="H60" s="98"/>
      <c r="I60" s="96" t="s">
        <v>6</v>
      </c>
      <c r="J60" s="97"/>
      <c r="K60" s="98"/>
      <c r="L60" s="97" t="s">
        <v>7</v>
      </c>
      <c r="M60" s="97"/>
      <c r="N60" s="97"/>
      <c r="O60" s="70"/>
    </row>
    <row r="61" spans="1:15" ht="46.5" customHeight="1" x14ac:dyDescent="0.3">
      <c r="A61" s="95"/>
      <c r="B61" s="94"/>
      <c r="C61" s="1" t="s">
        <v>72</v>
      </c>
      <c r="D61" s="1" t="s">
        <v>73</v>
      </c>
      <c r="E61" s="3" t="s">
        <v>81</v>
      </c>
      <c r="F61" s="1" t="s">
        <v>72</v>
      </c>
      <c r="G61" s="1" t="s">
        <v>73</v>
      </c>
      <c r="H61" s="3" t="s">
        <v>81</v>
      </c>
      <c r="I61" s="1" t="s">
        <v>72</v>
      </c>
      <c r="J61" s="1" t="s">
        <v>73</v>
      </c>
      <c r="K61" s="3" t="s">
        <v>81</v>
      </c>
      <c r="L61" s="1" t="s">
        <v>72</v>
      </c>
      <c r="M61" s="1" t="s">
        <v>73</v>
      </c>
      <c r="N61" s="3" t="s">
        <v>81</v>
      </c>
      <c r="O61" s="70"/>
    </row>
    <row r="62" spans="1:15" ht="15" customHeight="1" x14ac:dyDescent="0.3">
      <c r="A62" s="47" t="s">
        <v>16</v>
      </c>
      <c r="B62" s="58">
        <f>SUM(C62:N62)</f>
        <v>11518</v>
      </c>
      <c r="C62" s="43">
        <v>16</v>
      </c>
      <c r="D62" s="43">
        <v>18</v>
      </c>
      <c r="E62" s="59">
        <v>0</v>
      </c>
      <c r="F62" s="43">
        <v>3020</v>
      </c>
      <c r="G62" s="43">
        <v>1884</v>
      </c>
      <c r="H62" s="59">
        <v>93</v>
      </c>
      <c r="I62" s="43">
        <v>3102</v>
      </c>
      <c r="J62" s="43">
        <v>1182</v>
      </c>
      <c r="K62" s="59">
        <v>61</v>
      </c>
      <c r="L62" s="43">
        <v>311</v>
      </c>
      <c r="M62" s="43">
        <v>644</v>
      </c>
      <c r="N62" s="43">
        <v>1187</v>
      </c>
      <c r="O62" s="63"/>
    </row>
    <row r="63" spans="1:15" ht="15" customHeight="1" x14ac:dyDescent="0.3">
      <c r="A63" s="47" t="s">
        <v>17</v>
      </c>
      <c r="B63" s="58">
        <f>SUM(C63:N63)</f>
        <v>11171</v>
      </c>
      <c r="C63" s="43">
        <v>14</v>
      </c>
      <c r="D63" s="43">
        <v>22</v>
      </c>
      <c r="E63" s="59">
        <v>1</v>
      </c>
      <c r="F63" s="43">
        <v>2722</v>
      </c>
      <c r="G63" s="43">
        <v>1880</v>
      </c>
      <c r="H63" s="59">
        <v>108</v>
      </c>
      <c r="I63" s="43">
        <v>2981</v>
      </c>
      <c r="J63" s="43">
        <v>1165</v>
      </c>
      <c r="K63" s="59">
        <v>51</v>
      </c>
      <c r="L63" s="43">
        <v>331</v>
      </c>
      <c r="M63" s="43">
        <v>710</v>
      </c>
      <c r="N63" s="43">
        <v>1186</v>
      </c>
      <c r="O63" s="63"/>
    </row>
    <row r="64" spans="1:15" ht="15" customHeight="1" x14ac:dyDescent="0.3">
      <c r="A64" s="47" t="s">
        <v>18</v>
      </c>
      <c r="B64" s="58">
        <f t="shared" ref="B64:B73" si="14">SUM(C64:N64)</f>
        <v>12664</v>
      </c>
      <c r="C64" s="43">
        <v>18</v>
      </c>
      <c r="D64" s="43">
        <v>31</v>
      </c>
      <c r="E64" s="59">
        <v>1</v>
      </c>
      <c r="F64" s="43">
        <v>3096</v>
      </c>
      <c r="G64" s="43">
        <v>2117</v>
      </c>
      <c r="H64" s="59">
        <v>125</v>
      </c>
      <c r="I64" s="43">
        <v>3403</v>
      </c>
      <c r="J64" s="43">
        <v>1383</v>
      </c>
      <c r="K64" s="59">
        <v>68</v>
      </c>
      <c r="L64" s="43">
        <v>334</v>
      </c>
      <c r="M64" s="43">
        <v>780</v>
      </c>
      <c r="N64" s="43">
        <v>1308</v>
      </c>
      <c r="O64" s="63"/>
    </row>
    <row r="65" spans="1:81" ht="15" customHeight="1" x14ac:dyDescent="0.3">
      <c r="A65" s="47" t="s">
        <v>19</v>
      </c>
      <c r="B65" s="58">
        <f t="shared" si="14"/>
        <v>12556</v>
      </c>
      <c r="C65" s="43">
        <v>21</v>
      </c>
      <c r="D65" s="43">
        <v>16</v>
      </c>
      <c r="E65" s="59">
        <v>0</v>
      </c>
      <c r="F65" s="43">
        <v>3116</v>
      </c>
      <c r="G65" s="43">
        <v>2039</v>
      </c>
      <c r="H65" s="59">
        <v>117</v>
      </c>
      <c r="I65" s="43">
        <v>3188</v>
      </c>
      <c r="J65" s="43">
        <v>1368</v>
      </c>
      <c r="K65" s="59">
        <v>50</v>
      </c>
      <c r="L65" s="43">
        <v>350</v>
      </c>
      <c r="M65" s="43">
        <v>833</v>
      </c>
      <c r="N65" s="43">
        <v>1458</v>
      </c>
      <c r="O65" s="63"/>
    </row>
    <row r="66" spans="1:81" ht="15" hidden="1" customHeight="1" x14ac:dyDescent="0.3">
      <c r="A66" s="47" t="s">
        <v>20</v>
      </c>
      <c r="B66" s="58">
        <f t="shared" si="14"/>
        <v>0</v>
      </c>
      <c r="C66" s="43"/>
      <c r="D66" s="43"/>
      <c r="E66" s="59"/>
      <c r="F66" s="43"/>
      <c r="G66" s="43"/>
      <c r="H66" s="59"/>
      <c r="I66" s="43"/>
      <c r="J66" s="43"/>
      <c r="K66" s="59"/>
      <c r="L66" s="43"/>
      <c r="M66" s="43"/>
      <c r="N66" s="43"/>
      <c r="O66" s="63"/>
    </row>
    <row r="67" spans="1:81" ht="15" hidden="1" customHeight="1" x14ac:dyDescent="0.3">
      <c r="A67" s="47" t="s">
        <v>21</v>
      </c>
      <c r="B67" s="58">
        <f t="shared" si="14"/>
        <v>0</v>
      </c>
      <c r="C67" s="43"/>
      <c r="D67" s="43"/>
      <c r="E67" s="59"/>
      <c r="F67" s="43"/>
      <c r="G67" s="43"/>
      <c r="H67" s="59"/>
      <c r="I67" s="43"/>
      <c r="J67" s="43"/>
      <c r="K67" s="59"/>
      <c r="L67" s="43"/>
      <c r="M67" s="43"/>
      <c r="N67" s="43"/>
      <c r="O67" s="63"/>
    </row>
    <row r="68" spans="1:81" ht="15" hidden="1" customHeight="1" x14ac:dyDescent="0.3">
      <c r="A68" s="47" t="s">
        <v>22</v>
      </c>
      <c r="B68" s="58">
        <f t="shared" si="14"/>
        <v>0</v>
      </c>
      <c r="C68" s="43"/>
      <c r="D68" s="43"/>
      <c r="E68" s="59"/>
      <c r="F68" s="43"/>
      <c r="G68" s="43"/>
      <c r="H68" s="59"/>
      <c r="I68" s="43"/>
      <c r="J68" s="43"/>
      <c r="K68" s="59"/>
      <c r="L68" s="43"/>
      <c r="M68" s="43"/>
      <c r="N68" s="43"/>
      <c r="O68" s="63"/>
    </row>
    <row r="69" spans="1:81" ht="15" hidden="1" customHeight="1" x14ac:dyDescent="0.3">
      <c r="A69" s="47" t="s">
        <v>23</v>
      </c>
      <c r="B69" s="58">
        <f t="shared" si="14"/>
        <v>0</v>
      </c>
      <c r="C69" s="43"/>
      <c r="D69" s="43"/>
      <c r="E69" s="59"/>
      <c r="F69" s="43"/>
      <c r="G69" s="43"/>
      <c r="H69" s="59"/>
      <c r="I69" s="43"/>
      <c r="J69" s="43"/>
      <c r="K69" s="59"/>
      <c r="L69" s="43"/>
      <c r="M69" s="43"/>
      <c r="N69" s="43"/>
      <c r="O69" s="63"/>
    </row>
    <row r="70" spans="1:81" ht="15" hidden="1" customHeight="1" x14ac:dyDescent="0.3">
      <c r="A70" s="47" t="s">
        <v>24</v>
      </c>
      <c r="B70" s="58">
        <f t="shared" si="14"/>
        <v>0</v>
      </c>
      <c r="C70" s="43"/>
      <c r="D70" s="43"/>
      <c r="E70" s="59"/>
      <c r="F70" s="43"/>
      <c r="G70" s="43"/>
      <c r="H70" s="59"/>
      <c r="I70" s="43"/>
      <c r="J70" s="43"/>
      <c r="K70" s="59"/>
      <c r="L70" s="43"/>
      <c r="M70" s="43"/>
      <c r="N70" s="43"/>
      <c r="O70" s="63"/>
    </row>
    <row r="71" spans="1:81" hidden="1" x14ac:dyDescent="0.3">
      <c r="A71" s="47" t="s">
        <v>25</v>
      </c>
      <c r="B71" s="58">
        <f t="shared" si="14"/>
        <v>0</v>
      </c>
      <c r="C71" s="43"/>
      <c r="D71" s="43"/>
      <c r="E71" s="59"/>
      <c r="F71" s="43"/>
      <c r="G71" s="43"/>
      <c r="H71" s="59"/>
      <c r="I71" s="43"/>
      <c r="J71" s="43"/>
      <c r="K71" s="59"/>
      <c r="L71" s="43"/>
      <c r="M71" s="43"/>
      <c r="N71" s="43"/>
      <c r="O71" s="63"/>
    </row>
    <row r="72" spans="1:81" ht="15" hidden="1" customHeight="1" x14ac:dyDescent="0.3">
      <c r="A72" s="61" t="s">
        <v>26</v>
      </c>
      <c r="B72" s="58">
        <f t="shared" si="14"/>
        <v>0</v>
      </c>
      <c r="C72" s="43"/>
      <c r="D72" s="43"/>
      <c r="E72" s="59"/>
      <c r="F72" s="43"/>
      <c r="G72" s="43"/>
      <c r="H72" s="59"/>
      <c r="I72" s="43"/>
      <c r="J72" s="43"/>
      <c r="K72" s="59"/>
      <c r="L72" s="43"/>
      <c r="M72" s="43"/>
      <c r="N72" s="43"/>
      <c r="O72" s="63"/>
    </row>
    <row r="73" spans="1:81" ht="15" hidden="1" customHeight="1" x14ac:dyDescent="0.3">
      <c r="A73" s="48" t="s">
        <v>27</v>
      </c>
      <c r="B73" s="66">
        <f t="shared" si="14"/>
        <v>0</v>
      </c>
      <c r="C73" s="64"/>
      <c r="D73" s="64"/>
      <c r="E73" s="65"/>
      <c r="F73" s="64"/>
      <c r="G73" s="64"/>
      <c r="H73" s="65"/>
      <c r="I73" s="64"/>
      <c r="J73" s="64"/>
      <c r="K73" s="65"/>
      <c r="L73" s="64"/>
      <c r="M73" s="64"/>
      <c r="N73" s="64"/>
      <c r="O73" s="63"/>
    </row>
    <row r="74" spans="1:81" ht="15" customHeight="1" x14ac:dyDescent="0.3">
      <c r="A74" s="67" t="s">
        <v>0</v>
      </c>
      <c r="B74" s="51">
        <f t="shared" ref="B74:N74" si="15">SUM(B62:B73)</f>
        <v>47909</v>
      </c>
      <c r="C74" s="51">
        <f t="shared" si="15"/>
        <v>69</v>
      </c>
      <c r="D74" s="51">
        <f t="shared" si="15"/>
        <v>87</v>
      </c>
      <c r="E74" s="51">
        <f t="shared" si="15"/>
        <v>2</v>
      </c>
      <c r="F74" s="51">
        <f t="shared" si="15"/>
        <v>11954</v>
      </c>
      <c r="G74" s="51">
        <f t="shared" si="15"/>
        <v>7920</v>
      </c>
      <c r="H74" s="51">
        <f t="shared" si="15"/>
        <v>443</v>
      </c>
      <c r="I74" s="51">
        <f t="shared" si="15"/>
        <v>12674</v>
      </c>
      <c r="J74" s="51">
        <f t="shared" si="15"/>
        <v>5098</v>
      </c>
      <c r="K74" s="51">
        <f t="shared" si="15"/>
        <v>230</v>
      </c>
      <c r="L74" s="51">
        <f t="shared" si="15"/>
        <v>1326</v>
      </c>
      <c r="M74" s="51">
        <f t="shared" si="15"/>
        <v>2967</v>
      </c>
      <c r="N74" s="51">
        <f t="shared" si="15"/>
        <v>5139</v>
      </c>
      <c r="O74" s="68"/>
    </row>
    <row r="75" spans="1:81" ht="15" customHeight="1" thickBot="1" x14ac:dyDescent="0.35">
      <c r="A75" s="69" t="s">
        <v>1</v>
      </c>
      <c r="B75" s="53">
        <f>B74/$B$74</f>
        <v>1</v>
      </c>
      <c r="C75" s="53">
        <f>C74/$B$74</f>
        <v>1.4402304368698992E-3</v>
      </c>
      <c r="D75" s="53">
        <f t="shared" ref="D75:N75" si="16">D74/$B$74</f>
        <v>1.8159427247490033E-3</v>
      </c>
      <c r="E75" s="53">
        <f t="shared" si="16"/>
        <v>4.1745809764344907E-5</v>
      </c>
      <c r="F75" s="53">
        <f t="shared" si="16"/>
        <v>0.2495147049614895</v>
      </c>
      <c r="G75" s="53">
        <f t="shared" si="16"/>
        <v>0.16531340666680583</v>
      </c>
      <c r="H75" s="53">
        <f t="shared" si="16"/>
        <v>9.2466968628023959E-3</v>
      </c>
      <c r="I75" s="53">
        <f t="shared" si="16"/>
        <v>0.26454319647665364</v>
      </c>
      <c r="J75" s="53">
        <f t="shared" si="16"/>
        <v>0.10641006908931516</v>
      </c>
      <c r="K75" s="53">
        <f t="shared" si="16"/>
        <v>4.8007681228996639E-3</v>
      </c>
      <c r="L75" s="53">
        <f t="shared" si="16"/>
        <v>2.767747187376067E-2</v>
      </c>
      <c r="M75" s="53">
        <f t="shared" si="16"/>
        <v>6.1929908785405663E-2</v>
      </c>
      <c r="N75" s="53">
        <f t="shared" si="16"/>
        <v>0.10726585818948423</v>
      </c>
    </row>
    <row r="76" spans="1:81" s="85" customFormat="1" ht="15" customHeight="1" x14ac:dyDescent="0.3">
      <c r="A76" s="99" t="s">
        <v>83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</row>
    <row r="77" spans="1:81" s="85" customFormat="1" ht="15" customHeight="1" x14ac:dyDescent="0.3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</row>
    <row r="78" spans="1:81" s="77" customFormat="1" ht="15" customHeight="1" x14ac:dyDescent="0.3">
      <c r="A78" s="75"/>
      <c r="B78" s="76"/>
      <c r="C78" s="77">
        <f>C74/(SUM(C74:E74))</f>
        <v>0.43670886075949367</v>
      </c>
      <c r="F78" s="77">
        <f>F74/(SUM(F74:H74))</f>
        <v>0.58837426785450608</v>
      </c>
      <c r="I78" s="77">
        <f>I74/(SUM(I74:K74))</f>
        <v>0.70403288523497387</v>
      </c>
      <c r="N78" s="77">
        <f>N74/SUM(L74:N74)</f>
        <v>0.54484732824427484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</row>
    <row r="79" spans="1:81" x14ac:dyDescent="0.3">
      <c r="A79" s="36"/>
      <c r="B79" s="37"/>
    </row>
    <row r="80" spans="1:81" ht="16.2" thickBot="1" x14ac:dyDescent="0.35">
      <c r="A80" s="38" t="s">
        <v>34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</row>
    <row r="81" spans="1:15" ht="10.5" customHeight="1" thickBot="1" x14ac:dyDescent="0.3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78"/>
      <c r="L81" s="78"/>
      <c r="M81" s="78"/>
      <c r="N81" s="78"/>
      <c r="O81" s="78"/>
    </row>
    <row r="82" spans="1:15" ht="31.2" customHeight="1" x14ac:dyDescent="0.3">
      <c r="A82" s="90" t="s">
        <v>4</v>
      </c>
      <c r="B82" s="31" t="s">
        <v>0</v>
      </c>
      <c r="C82" s="88" t="s">
        <v>35</v>
      </c>
      <c r="D82" s="88" t="s">
        <v>36</v>
      </c>
      <c r="E82" s="88" t="s">
        <v>37</v>
      </c>
      <c r="F82" s="88" t="s">
        <v>38</v>
      </c>
      <c r="G82" s="88" t="s">
        <v>39</v>
      </c>
      <c r="H82" s="88" t="s">
        <v>40</v>
      </c>
      <c r="I82" s="88" t="s">
        <v>41</v>
      </c>
      <c r="J82" s="88" t="s">
        <v>42</v>
      </c>
      <c r="K82" s="40"/>
      <c r="L82" s="40"/>
      <c r="M82" s="5"/>
      <c r="N82" s="5"/>
      <c r="O82" s="5"/>
    </row>
    <row r="83" spans="1:15" ht="15" customHeight="1" x14ac:dyDescent="0.3">
      <c r="A83" s="41" t="s">
        <v>43</v>
      </c>
      <c r="B83" s="42">
        <f>SUM(C83:J83)</f>
        <v>158</v>
      </c>
      <c r="C83" s="43">
        <v>8</v>
      </c>
      <c r="D83" s="43">
        <v>8</v>
      </c>
      <c r="E83" s="43">
        <v>13</v>
      </c>
      <c r="F83" s="43">
        <v>6</v>
      </c>
      <c r="G83" s="43">
        <v>30</v>
      </c>
      <c r="H83" s="43">
        <v>21</v>
      </c>
      <c r="I83" s="43">
        <v>22</v>
      </c>
      <c r="J83" s="43">
        <v>50</v>
      </c>
      <c r="K83" s="40"/>
      <c r="L83" s="40"/>
      <c r="M83" s="5"/>
      <c r="N83" s="5"/>
      <c r="O83" s="5"/>
    </row>
    <row r="84" spans="1:15" ht="15" customHeight="1" x14ac:dyDescent="0.3">
      <c r="A84" s="44" t="s">
        <v>5</v>
      </c>
      <c r="B84" s="45">
        <f>SUM(C84:J84)</f>
        <v>20317</v>
      </c>
      <c r="C84" s="80">
        <v>1150</v>
      </c>
      <c r="D84" s="80">
        <v>1731</v>
      </c>
      <c r="E84" s="80">
        <v>1841</v>
      </c>
      <c r="F84" s="80">
        <v>2041</v>
      </c>
      <c r="G84" s="80">
        <v>4686</v>
      </c>
      <c r="H84" s="80">
        <v>4260</v>
      </c>
      <c r="I84" s="80">
        <v>2846</v>
      </c>
      <c r="J84" s="80">
        <v>1762</v>
      </c>
      <c r="K84" s="40"/>
      <c r="L84" s="40"/>
      <c r="M84" s="46"/>
      <c r="N84" s="46"/>
      <c r="O84" s="46"/>
    </row>
    <row r="85" spans="1:15" ht="15" customHeight="1" x14ac:dyDescent="0.3">
      <c r="A85" s="47" t="s">
        <v>6</v>
      </c>
      <c r="B85" s="45">
        <f>SUM(C85:J85)</f>
        <v>18002</v>
      </c>
      <c r="C85" s="80">
        <v>455</v>
      </c>
      <c r="D85" s="80">
        <v>912</v>
      </c>
      <c r="E85" s="80">
        <v>1726</v>
      </c>
      <c r="F85" s="80">
        <v>3538</v>
      </c>
      <c r="G85" s="80">
        <v>5151</v>
      </c>
      <c r="H85" s="80">
        <v>3397</v>
      </c>
      <c r="I85" s="80">
        <v>1891</v>
      </c>
      <c r="J85" s="80">
        <v>932</v>
      </c>
      <c r="K85" s="40"/>
      <c r="L85" s="40"/>
      <c r="M85" s="46"/>
      <c r="N85" s="46"/>
      <c r="O85" s="46"/>
    </row>
    <row r="86" spans="1:15" ht="15" customHeight="1" x14ac:dyDescent="0.3">
      <c r="A86" s="48" t="s">
        <v>7</v>
      </c>
      <c r="B86" s="49">
        <f>SUM(C86:J86)</f>
        <v>9432</v>
      </c>
      <c r="C86" s="64">
        <v>272</v>
      </c>
      <c r="D86" s="64">
        <v>1285</v>
      </c>
      <c r="E86" s="64">
        <v>4230</v>
      </c>
      <c r="F86" s="64">
        <v>1705</v>
      </c>
      <c r="G86" s="64">
        <v>1091</v>
      </c>
      <c r="H86" s="64">
        <v>522</v>
      </c>
      <c r="I86" s="64">
        <v>264</v>
      </c>
      <c r="J86" s="64">
        <v>63</v>
      </c>
      <c r="K86" s="40"/>
      <c r="L86" s="40"/>
      <c r="M86" s="46"/>
      <c r="N86" s="46"/>
      <c r="O86" s="46"/>
    </row>
    <row r="87" spans="1:15" ht="18.75" customHeight="1" x14ac:dyDescent="0.3">
      <c r="A87" s="50" t="s">
        <v>0</v>
      </c>
      <c r="B87" s="51">
        <f>SUM(B83:B86)</f>
        <v>47909</v>
      </c>
      <c r="C87" s="51">
        <f t="shared" ref="C87:J87" si="17">SUM(C83:C86)</f>
        <v>1885</v>
      </c>
      <c r="D87" s="51">
        <f t="shared" si="17"/>
        <v>3936</v>
      </c>
      <c r="E87" s="51">
        <f t="shared" si="17"/>
        <v>7810</v>
      </c>
      <c r="F87" s="51">
        <f t="shared" si="17"/>
        <v>7290</v>
      </c>
      <c r="G87" s="51">
        <f t="shared" si="17"/>
        <v>10958</v>
      </c>
      <c r="H87" s="51">
        <f t="shared" si="17"/>
        <v>8200</v>
      </c>
      <c r="I87" s="51">
        <f t="shared" si="17"/>
        <v>5023</v>
      </c>
      <c r="J87" s="51">
        <f t="shared" si="17"/>
        <v>2807</v>
      </c>
      <c r="K87" s="40"/>
      <c r="L87" s="40"/>
      <c r="M87" s="46"/>
      <c r="N87" s="46"/>
      <c r="O87" s="46"/>
    </row>
    <row r="88" spans="1:15" ht="15" customHeight="1" thickBot="1" x14ac:dyDescent="0.35">
      <c r="A88" s="52" t="s">
        <v>1</v>
      </c>
      <c r="B88" s="53">
        <f>B87/$B87</f>
        <v>1</v>
      </c>
      <c r="C88" s="53">
        <f t="shared" ref="C88:J88" si="18">C87/$B$87</f>
        <v>3.9345425702895072E-2</v>
      </c>
      <c r="D88" s="53">
        <f t="shared" si="18"/>
        <v>8.2155753616230773E-2</v>
      </c>
      <c r="E88" s="53">
        <f t="shared" si="18"/>
        <v>0.16301738712976685</v>
      </c>
      <c r="F88" s="53">
        <f t="shared" si="18"/>
        <v>0.15216347659103718</v>
      </c>
      <c r="G88" s="53">
        <f t="shared" si="18"/>
        <v>0.22872529169884573</v>
      </c>
      <c r="H88" s="53">
        <f t="shared" si="18"/>
        <v>0.17115782003381411</v>
      </c>
      <c r="I88" s="53">
        <f t="shared" si="18"/>
        <v>0.10484460122315223</v>
      </c>
      <c r="J88" s="53">
        <f t="shared" si="18"/>
        <v>5.8590244004258073E-2</v>
      </c>
      <c r="K88" s="54"/>
      <c r="L88" s="54"/>
      <c r="M88" s="46"/>
      <c r="N88" s="46"/>
      <c r="O88" s="46"/>
    </row>
    <row r="89" spans="1:15" ht="15" customHeight="1" x14ac:dyDescent="0.3">
      <c r="A89" s="71"/>
      <c r="B89" s="72"/>
      <c r="C89" s="72"/>
      <c r="D89" s="72"/>
      <c r="E89" s="72"/>
      <c r="F89" s="72"/>
      <c r="G89" s="72"/>
      <c r="H89" s="72"/>
      <c r="I89" s="72"/>
      <c r="J89" s="72"/>
      <c r="K89" s="54"/>
      <c r="L89" s="54"/>
      <c r="M89" s="46"/>
      <c r="N89" s="46"/>
      <c r="O89" s="46"/>
    </row>
    <row r="90" spans="1:15" x14ac:dyDescent="0.3">
      <c r="A90" s="71"/>
      <c r="B90" s="72"/>
      <c r="C90" s="72"/>
      <c r="D90" s="72"/>
      <c r="E90" s="72"/>
      <c r="F90" s="72"/>
      <c r="G90" s="72"/>
      <c r="H90" s="72"/>
      <c r="I90" s="72"/>
      <c r="J90" s="72"/>
      <c r="K90" s="54"/>
      <c r="L90" s="54"/>
      <c r="M90" s="46"/>
      <c r="N90" s="46"/>
      <c r="O90" s="46"/>
    </row>
    <row r="91" spans="1:15" ht="15" customHeight="1" thickBot="1" x14ac:dyDescent="0.35">
      <c r="A91" s="38" t="s">
        <v>49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</row>
    <row r="92" spans="1:15" ht="5.4" customHeight="1" x14ac:dyDescent="0.3">
      <c r="A92" s="36"/>
      <c r="B92" s="37"/>
    </row>
    <row r="93" spans="1:15" ht="15" customHeight="1" x14ac:dyDescent="0.3">
      <c r="A93" s="93" t="s">
        <v>8</v>
      </c>
      <c r="B93" s="94" t="s">
        <v>0</v>
      </c>
      <c r="C93" s="92" t="s">
        <v>48</v>
      </c>
      <c r="D93" s="92"/>
      <c r="E93" s="92"/>
      <c r="F93" s="92"/>
      <c r="G93" s="70"/>
      <c r="H93" s="70"/>
      <c r="I93" s="91"/>
    </row>
    <row r="94" spans="1:15" ht="33.75" customHeight="1" x14ac:dyDescent="0.3">
      <c r="A94" s="93"/>
      <c r="B94" s="94"/>
      <c r="C94" s="4" t="s">
        <v>43</v>
      </c>
      <c r="D94" s="4" t="s">
        <v>5</v>
      </c>
      <c r="E94" s="4" t="s">
        <v>6</v>
      </c>
      <c r="F94" s="4" t="s">
        <v>7</v>
      </c>
      <c r="G94" s="70"/>
      <c r="H94" s="70"/>
      <c r="I94" s="91"/>
    </row>
    <row r="95" spans="1:15" ht="15" customHeight="1" x14ac:dyDescent="0.3">
      <c r="A95" s="57" t="s">
        <v>50</v>
      </c>
      <c r="B95" s="58">
        <f>C95+D95+E95+F95</f>
        <v>686</v>
      </c>
      <c r="C95" s="43">
        <v>3</v>
      </c>
      <c r="D95" s="43">
        <v>228</v>
      </c>
      <c r="E95" s="43">
        <v>237</v>
      </c>
      <c r="F95" s="43">
        <v>218</v>
      </c>
      <c r="G95" s="60"/>
      <c r="H95" s="60"/>
      <c r="I95" s="60"/>
    </row>
    <row r="96" spans="1:15" ht="15" customHeight="1" x14ac:dyDescent="0.3">
      <c r="A96" s="47" t="s">
        <v>51</v>
      </c>
      <c r="B96" s="58">
        <f t="shared" ref="B96:B119" si="19">C96+D96+E96+F96</f>
        <v>2117</v>
      </c>
      <c r="C96" s="80">
        <v>13</v>
      </c>
      <c r="D96" s="80">
        <v>995</v>
      </c>
      <c r="E96" s="80">
        <v>832</v>
      </c>
      <c r="F96" s="80">
        <v>277</v>
      </c>
      <c r="G96" s="60"/>
      <c r="H96" s="60"/>
      <c r="I96" s="60"/>
    </row>
    <row r="97" spans="1:9" ht="15" customHeight="1" x14ac:dyDescent="0.3">
      <c r="A97" s="61" t="s">
        <v>52</v>
      </c>
      <c r="B97" s="58">
        <f t="shared" si="19"/>
        <v>873</v>
      </c>
      <c r="C97" s="80">
        <v>5</v>
      </c>
      <c r="D97" s="80">
        <v>373</v>
      </c>
      <c r="E97" s="80">
        <v>369</v>
      </c>
      <c r="F97" s="80">
        <v>126</v>
      </c>
      <c r="G97" s="60"/>
      <c r="H97" s="60"/>
      <c r="I97" s="60"/>
    </row>
    <row r="98" spans="1:9" ht="15" customHeight="1" x14ac:dyDescent="0.3">
      <c r="A98" s="47" t="s">
        <v>53</v>
      </c>
      <c r="B98" s="58">
        <f t="shared" si="19"/>
        <v>4155</v>
      </c>
      <c r="C98" s="80">
        <v>15</v>
      </c>
      <c r="D98" s="80">
        <v>2022</v>
      </c>
      <c r="E98" s="80">
        <v>1415</v>
      </c>
      <c r="F98" s="80">
        <v>703</v>
      </c>
      <c r="G98" s="60"/>
      <c r="H98" s="60"/>
      <c r="I98" s="60"/>
    </row>
    <row r="99" spans="1:9" ht="15" customHeight="1" x14ac:dyDescent="0.3">
      <c r="A99" s="47" t="s">
        <v>54</v>
      </c>
      <c r="B99" s="58">
        <f t="shared" si="19"/>
        <v>1745</v>
      </c>
      <c r="C99" s="80">
        <v>11</v>
      </c>
      <c r="D99" s="80">
        <v>681</v>
      </c>
      <c r="E99" s="80">
        <v>782</v>
      </c>
      <c r="F99" s="80">
        <v>271</v>
      </c>
      <c r="G99" s="60"/>
      <c r="H99" s="60"/>
      <c r="I99" s="60"/>
    </row>
    <row r="100" spans="1:9" ht="15" customHeight="1" x14ac:dyDescent="0.3">
      <c r="A100" s="47" t="s">
        <v>55</v>
      </c>
      <c r="B100" s="58">
        <f t="shared" si="19"/>
        <v>1220</v>
      </c>
      <c r="C100" s="80">
        <v>2</v>
      </c>
      <c r="D100" s="80">
        <v>479</v>
      </c>
      <c r="E100" s="80">
        <v>481</v>
      </c>
      <c r="F100" s="80">
        <v>258</v>
      </c>
      <c r="G100" s="60"/>
      <c r="H100" s="60"/>
      <c r="I100" s="60"/>
    </row>
    <row r="101" spans="1:9" ht="15" customHeight="1" x14ac:dyDescent="0.3">
      <c r="A101" s="47" t="s">
        <v>11</v>
      </c>
      <c r="B101" s="58">
        <f t="shared" si="19"/>
        <v>1371</v>
      </c>
      <c r="C101" s="80">
        <v>6</v>
      </c>
      <c r="D101" s="80">
        <v>730</v>
      </c>
      <c r="E101" s="80">
        <v>401</v>
      </c>
      <c r="F101" s="80">
        <v>234</v>
      </c>
      <c r="G101" s="60"/>
      <c r="H101" s="60"/>
      <c r="I101" s="60"/>
    </row>
    <row r="102" spans="1:9" ht="15" customHeight="1" x14ac:dyDescent="0.3">
      <c r="A102" s="47" t="s">
        <v>9</v>
      </c>
      <c r="B102" s="58">
        <f t="shared" si="19"/>
        <v>3014</v>
      </c>
      <c r="C102" s="80">
        <v>7</v>
      </c>
      <c r="D102" s="80">
        <v>1402</v>
      </c>
      <c r="E102" s="80">
        <v>1076</v>
      </c>
      <c r="F102" s="80">
        <v>529</v>
      </c>
      <c r="G102" s="60"/>
      <c r="H102" s="60"/>
      <c r="I102" s="60"/>
    </row>
    <row r="103" spans="1:9" ht="15" customHeight="1" x14ac:dyDescent="0.3">
      <c r="A103" s="47" t="s">
        <v>56</v>
      </c>
      <c r="B103" s="58">
        <f t="shared" si="19"/>
        <v>636</v>
      </c>
      <c r="C103" s="80">
        <v>0</v>
      </c>
      <c r="D103" s="80">
        <v>285</v>
      </c>
      <c r="E103" s="80">
        <v>243</v>
      </c>
      <c r="F103" s="80">
        <v>108</v>
      </c>
      <c r="G103" s="60"/>
      <c r="H103" s="60"/>
      <c r="I103" s="60"/>
    </row>
    <row r="104" spans="1:9" ht="15" customHeight="1" x14ac:dyDescent="0.3">
      <c r="A104" s="47" t="s">
        <v>57</v>
      </c>
      <c r="B104" s="58">
        <f t="shared" si="19"/>
        <v>1654</v>
      </c>
      <c r="C104" s="80">
        <v>2</v>
      </c>
      <c r="D104" s="80">
        <v>662</v>
      </c>
      <c r="E104" s="80">
        <v>593</v>
      </c>
      <c r="F104" s="80">
        <v>397</v>
      </c>
      <c r="G104" s="60"/>
      <c r="H104" s="60"/>
      <c r="I104" s="60"/>
    </row>
    <row r="105" spans="1:9" ht="15" customHeight="1" x14ac:dyDescent="0.3">
      <c r="A105" s="47" t="s">
        <v>58</v>
      </c>
      <c r="B105" s="58">
        <f t="shared" si="19"/>
        <v>1942</v>
      </c>
      <c r="C105" s="80">
        <v>4</v>
      </c>
      <c r="D105" s="80">
        <v>860</v>
      </c>
      <c r="E105" s="80">
        <v>722</v>
      </c>
      <c r="F105" s="80">
        <v>356</v>
      </c>
      <c r="G105" s="60"/>
      <c r="H105" s="60"/>
      <c r="I105" s="60"/>
    </row>
    <row r="106" spans="1:9" ht="15" customHeight="1" x14ac:dyDescent="0.3">
      <c r="A106" s="47" t="s">
        <v>13</v>
      </c>
      <c r="B106" s="58">
        <f t="shared" si="19"/>
        <v>1885</v>
      </c>
      <c r="C106" s="80">
        <v>10</v>
      </c>
      <c r="D106" s="80">
        <v>727</v>
      </c>
      <c r="E106" s="80">
        <v>759</v>
      </c>
      <c r="F106" s="80">
        <v>389</v>
      </c>
      <c r="G106" s="60"/>
      <c r="H106" s="60"/>
      <c r="I106" s="60"/>
    </row>
    <row r="107" spans="1:9" ht="15" customHeight="1" x14ac:dyDescent="0.3">
      <c r="A107" s="47" t="s">
        <v>59</v>
      </c>
      <c r="B107" s="58">
        <f t="shared" si="19"/>
        <v>2296</v>
      </c>
      <c r="C107" s="80">
        <v>4</v>
      </c>
      <c r="D107" s="80">
        <v>884</v>
      </c>
      <c r="E107" s="80">
        <v>1018</v>
      </c>
      <c r="F107" s="80">
        <v>390</v>
      </c>
      <c r="G107" s="60"/>
      <c r="H107" s="60"/>
      <c r="I107" s="60"/>
    </row>
    <row r="108" spans="1:9" ht="15" customHeight="1" x14ac:dyDescent="0.3">
      <c r="A108" s="47" t="s">
        <v>60</v>
      </c>
      <c r="B108" s="58">
        <f t="shared" si="19"/>
        <v>1310</v>
      </c>
      <c r="C108" s="80">
        <v>1</v>
      </c>
      <c r="D108" s="80">
        <v>505</v>
      </c>
      <c r="E108" s="80">
        <v>542</v>
      </c>
      <c r="F108" s="80">
        <v>262</v>
      </c>
      <c r="G108" s="60"/>
      <c r="H108" s="60"/>
      <c r="I108" s="60"/>
    </row>
    <row r="109" spans="1:9" ht="15" customHeight="1" x14ac:dyDescent="0.3">
      <c r="A109" s="47" t="s">
        <v>10</v>
      </c>
      <c r="B109" s="58">
        <f t="shared" si="19"/>
        <v>13195</v>
      </c>
      <c r="C109" s="80">
        <v>54</v>
      </c>
      <c r="D109" s="80">
        <v>5430</v>
      </c>
      <c r="E109" s="80">
        <v>4680</v>
      </c>
      <c r="F109" s="80">
        <v>3031</v>
      </c>
      <c r="G109" s="60"/>
      <c r="H109" s="60"/>
      <c r="I109" s="60"/>
    </row>
    <row r="110" spans="1:9" ht="15" customHeight="1" x14ac:dyDescent="0.3">
      <c r="A110" s="47" t="s">
        <v>61</v>
      </c>
      <c r="B110" s="58">
        <f t="shared" si="19"/>
        <v>892</v>
      </c>
      <c r="C110" s="80">
        <v>4</v>
      </c>
      <c r="D110" s="80">
        <v>309</v>
      </c>
      <c r="E110" s="80">
        <v>333</v>
      </c>
      <c r="F110" s="80">
        <v>246</v>
      </c>
      <c r="G110" s="60"/>
      <c r="H110" s="60"/>
      <c r="I110" s="60"/>
    </row>
    <row r="111" spans="1:9" ht="15" customHeight="1" x14ac:dyDescent="0.3">
      <c r="A111" s="47" t="s">
        <v>62</v>
      </c>
      <c r="B111" s="58">
        <f t="shared" si="19"/>
        <v>419</v>
      </c>
      <c r="C111" s="80">
        <v>1</v>
      </c>
      <c r="D111" s="80">
        <v>227</v>
      </c>
      <c r="E111" s="80">
        <v>110</v>
      </c>
      <c r="F111" s="80">
        <v>81</v>
      </c>
      <c r="G111" s="60"/>
      <c r="H111" s="60"/>
      <c r="I111" s="60"/>
    </row>
    <row r="112" spans="1:9" ht="15" customHeight="1" x14ac:dyDescent="0.3">
      <c r="A112" s="47" t="s">
        <v>63</v>
      </c>
      <c r="B112" s="58">
        <f t="shared" si="19"/>
        <v>466</v>
      </c>
      <c r="C112" s="80">
        <v>0</v>
      </c>
      <c r="D112" s="80">
        <v>211</v>
      </c>
      <c r="E112" s="80">
        <v>193</v>
      </c>
      <c r="F112" s="80">
        <v>62</v>
      </c>
      <c r="G112" s="60"/>
      <c r="H112" s="60"/>
      <c r="I112" s="60"/>
    </row>
    <row r="113" spans="1:15" ht="15" customHeight="1" x14ac:dyDescent="0.3">
      <c r="A113" s="47" t="s">
        <v>64</v>
      </c>
      <c r="B113" s="58">
        <f t="shared" si="19"/>
        <v>386</v>
      </c>
      <c r="C113" s="80">
        <v>0</v>
      </c>
      <c r="D113" s="80">
        <v>152</v>
      </c>
      <c r="E113" s="80">
        <v>163</v>
      </c>
      <c r="F113" s="80">
        <v>71</v>
      </c>
      <c r="G113" s="60"/>
      <c r="H113" s="60"/>
      <c r="I113" s="60"/>
    </row>
    <row r="114" spans="1:15" ht="15" customHeight="1" x14ac:dyDescent="0.3">
      <c r="A114" s="47" t="s">
        <v>65</v>
      </c>
      <c r="B114" s="58">
        <f t="shared" si="19"/>
        <v>2279</v>
      </c>
      <c r="C114" s="80">
        <v>2</v>
      </c>
      <c r="D114" s="80">
        <v>1035</v>
      </c>
      <c r="E114" s="80">
        <v>917</v>
      </c>
      <c r="F114" s="80">
        <v>325</v>
      </c>
      <c r="G114" s="60"/>
      <c r="H114" s="60"/>
      <c r="I114" s="60"/>
    </row>
    <row r="115" spans="1:15" ht="15" customHeight="1" x14ac:dyDescent="0.3">
      <c r="A115" s="47" t="s">
        <v>12</v>
      </c>
      <c r="B115" s="58">
        <f t="shared" si="19"/>
        <v>1275</v>
      </c>
      <c r="C115" s="80">
        <v>7</v>
      </c>
      <c r="D115" s="80">
        <v>475</v>
      </c>
      <c r="E115" s="80">
        <v>633</v>
      </c>
      <c r="F115" s="80">
        <v>160</v>
      </c>
      <c r="G115" s="60"/>
      <c r="H115" s="60"/>
      <c r="I115" s="60"/>
    </row>
    <row r="116" spans="1:15" ht="15" customHeight="1" x14ac:dyDescent="0.3">
      <c r="A116" s="47" t="s">
        <v>66</v>
      </c>
      <c r="B116" s="58">
        <f t="shared" si="19"/>
        <v>1864</v>
      </c>
      <c r="C116" s="80">
        <v>3</v>
      </c>
      <c r="D116" s="80">
        <v>781</v>
      </c>
      <c r="E116" s="80">
        <v>620</v>
      </c>
      <c r="F116" s="80">
        <v>460</v>
      </c>
      <c r="G116" s="60"/>
      <c r="H116" s="60"/>
      <c r="I116" s="60"/>
    </row>
    <row r="117" spans="1:15" ht="15" customHeight="1" x14ac:dyDescent="0.3">
      <c r="A117" s="47" t="s">
        <v>67</v>
      </c>
      <c r="B117" s="58">
        <f t="shared" si="19"/>
        <v>929</v>
      </c>
      <c r="C117" s="80">
        <v>4</v>
      </c>
      <c r="D117" s="80">
        <v>384</v>
      </c>
      <c r="E117" s="80">
        <v>367</v>
      </c>
      <c r="F117" s="80">
        <v>174</v>
      </c>
      <c r="G117" s="60"/>
      <c r="H117" s="60"/>
      <c r="I117" s="60"/>
    </row>
    <row r="118" spans="1:15" ht="15" customHeight="1" x14ac:dyDescent="0.3">
      <c r="A118" s="47" t="s">
        <v>68</v>
      </c>
      <c r="B118" s="58">
        <f t="shared" si="19"/>
        <v>582</v>
      </c>
      <c r="C118" s="80">
        <v>0</v>
      </c>
      <c r="D118" s="80">
        <v>260</v>
      </c>
      <c r="E118" s="80">
        <v>248</v>
      </c>
      <c r="F118" s="80">
        <v>74</v>
      </c>
      <c r="G118" s="60"/>
      <c r="H118" s="60"/>
      <c r="I118" s="60"/>
    </row>
    <row r="119" spans="1:15" ht="15" customHeight="1" x14ac:dyDescent="0.3">
      <c r="A119" s="48" t="s">
        <v>69</v>
      </c>
      <c r="B119" s="66">
        <f t="shared" si="19"/>
        <v>718</v>
      </c>
      <c r="C119" s="64">
        <v>0</v>
      </c>
      <c r="D119" s="64">
        <v>220</v>
      </c>
      <c r="E119" s="64">
        <v>268</v>
      </c>
      <c r="F119" s="64">
        <v>230</v>
      </c>
      <c r="G119" s="60"/>
      <c r="H119" s="60"/>
      <c r="I119" s="60"/>
    </row>
    <row r="120" spans="1:15" ht="15" customHeight="1" x14ac:dyDescent="0.3">
      <c r="A120" s="67" t="s">
        <v>0</v>
      </c>
      <c r="B120" s="51">
        <f>SUM(B95:B119)</f>
        <v>47909</v>
      </c>
      <c r="C120" s="51">
        <f>SUM(C95:C119)</f>
        <v>158</v>
      </c>
      <c r="D120" s="51">
        <f t="shared" ref="D120:F120" si="20">SUM(D95:D119)</f>
        <v>20317</v>
      </c>
      <c r="E120" s="51">
        <f t="shared" si="20"/>
        <v>18002</v>
      </c>
      <c r="F120" s="51">
        <f t="shared" si="20"/>
        <v>9432</v>
      </c>
      <c r="G120" s="68"/>
      <c r="H120" s="68"/>
      <c r="I120" s="68"/>
    </row>
    <row r="121" spans="1:15" ht="15" customHeight="1" thickBot="1" x14ac:dyDescent="0.35">
      <c r="A121" s="69" t="s">
        <v>1</v>
      </c>
      <c r="B121" s="53">
        <f>B120/$B$120</f>
        <v>1</v>
      </c>
      <c r="C121" s="53">
        <f>C120/$B$120</f>
        <v>3.2979189713832472E-3</v>
      </c>
      <c r="D121" s="53">
        <f>D120/$B$120</f>
        <v>0.42407480849109769</v>
      </c>
      <c r="E121" s="53">
        <f>E120/$B$120</f>
        <v>0.37575403368886851</v>
      </c>
      <c r="F121" s="53">
        <f>F120/$B$120</f>
        <v>0.19687323884865057</v>
      </c>
      <c r="M121" s="55"/>
      <c r="N121" s="55"/>
      <c r="O121" s="55"/>
    </row>
    <row r="122" spans="1:15" x14ac:dyDescent="0.3">
      <c r="J122" s="87"/>
    </row>
    <row r="123" spans="1:15" ht="13.5" customHeight="1" x14ac:dyDescent="0.3"/>
    <row r="124" spans="1:15" ht="15" customHeight="1" x14ac:dyDescent="0.3">
      <c r="A124" s="89"/>
      <c r="B124" s="37"/>
    </row>
    <row r="125" spans="1:15" x14ac:dyDescent="0.3">
      <c r="A125" s="86" t="s">
        <v>89</v>
      </c>
    </row>
    <row r="126" spans="1:15" x14ac:dyDescent="0.3">
      <c r="A126" s="86" t="s">
        <v>84</v>
      </c>
    </row>
  </sheetData>
  <mergeCells count="24">
    <mergeCell ref="A8:O8"/>
    <mergeCell ref="B59:B61"/>
    <mergeCell ref="B34:B35"/>
    <mergeCell ref="C60:E60"/>
    <mergeCell ref="F60:H60"/>
    <mergeCell ref="C34:E34"/>
    <mergeCell ref="F34:F35"/>
    <mergeCell ref="G34:I34"/>
    <mergeCell ref="A10:O10"/>
    <mergeCell ref="O34:O35"/>
    <mergeCell ref="K34:L34"/>
    <mergeCell ref="M34:M35"/>
    <mergeCell ref="J34:J35"/>
    <mergeCell ref="N34:N35"/>
    <mergeCell ref="A34:A35"/>
    <mergeCell ref="I93:I94"/>
    <mergeCell ref="C93:F93"/>
    <mergeCell ref="A93:A94"/>
    <mergeCell ref="B93:B94"/>
    <mergeCell ref="A59:A61"/>
    <mergeCell ref="I60:K60"/>
    <mergeCell ref="A76:N77"/>
    <mergeCell ref="L60:N60"/>
    <mergeCell ref="C59:N59"/>
  </mergeCells>
  <phoneticPr fontId="25" type="noConversion"/>
  <printOptions horizontalCentered="1"/>
  <pageMargins left="0.15748031496062992" right="0.19685039370078741" top="0.55118110236220474" bottom="0.55118110236220474" header="0.31496062992125984" footer="0.31496062992125984"/>
  <pageSetup scale="48" orientation="landscape" r:id="rId1"/>
  <headerFooter>
    <oddFooter>&amp;LFuente: Registro de casos del CEM/UGIGC/PNCVFS</oddFooter>
  </headerFooter>
  <rowBreaks count="1" manualBreakCount="1">
    <brk id="5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Mujer</vt:lpstr>
      <vt:lpstr>Mujer!Área_de_impresión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SGIC</cp:lastModifiedBy>
  <cp:lastPrinted>2020-02-14T22:03:34Z</cp:lastPrinted>
  <dcterms:created xsi:type="dcterms:W3CDTF">2009-10-30T17:37:42Z</dcterms:created>
  <dcterms:modified xsi:type="dcterms:W3CDTF">2026-05-18T17:25:57Z</dcterms:modified>
</cp:coreProperties>
</file>