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57778FC7-C07A-4D5D-B60A-2C8FE03579D6}" xr6:coauthVersionLast="47" xr6:coauthVersionMax="47" xr10:uidLastSave="{00000000-0000-0000-0000-000000000000}"/>
  <bookViews>
    <workbookView xWindow="2460" yWindow="2460" windowWidth="21970" windowHeight="11180" xr2:uid="{DC58D586-9114-4AD4-9F61-BAB312A7CEBE}"/>
  </bookViews>
  <sheets>
    <sheet name="CAI" sheetId="1" r:id="rId1"/>
  </sheets>
  <externalReferences>
    <externalReference r:id="rId2"/>
  </externalReferences>
  <definedNames>
    <definedName name="_xlnm._FilterDatabase" localSheetId="0" hidden="1">CAI!#REF!</definedName>
    <definedName name="_xlnm.Print_Area" localSheetId="0">CAI!$A$1:$R$258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53" i="1" l="1"/>
  <c r="F253" i="1"/>
  <c r="E253" i="1"/>
  <c r="D253" i="1"/>
  <c r="H251" i="1"/>
  <c r="C251" i="1"/>
  <c r="H248" i="1"/>
  <c r="C248" i="1"/>
  <c r="D239" i="1"/>
  <c r="E239" i="1" s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J214" i="1"/>
  <c r="I214" i="1"/>
  <c r="I215" i="1" s="1"/>
  <c r="H214" i="1"/>
  <c r="G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214" i="1" s="1"/>
  <c r="J215" i="1" s="1"/>
  <c r="R167" i="1"/>
  <c r="Q167" i="1"/>
  <c r="P167" i="1"/>
  <c r="O167" i="1"/>
  <c r="N167" i="1"/>
  <c r="M167" i="1"/>
  <c r="L167" i="1"/>
  <c r="G167" i="1"/>
  <c r="F167" i="1"/>
  <c r="E167" i="1"/>
  <c r="D167" i="1"/>
  <c r="K166" i="1"/>
  <c r="C166" i="1"/>
  <c r="K165" i="1"/>
  <c r="C165" i="1"/>
  <c r="K164" i="1"/>
  <c r="C164" i="1"/>
  <c r="K163" i="1"/>
  <c r="C163" i="1"/>
  <c r="K162" i="1"/>
  <c r="C162" i="1"/>
  <c r="K161" i="1"/>
  <c r="C161" i="1"/>
  <c r="K160" i="1"/>
  <c r="C160" i="1"/>
  <c r="K159" i="1"/>
  <c r="C159" i="1"/>
  <c r="K158" i="1"/>
  <c r="C158" i="1"/>
  <c r="K157" i="1"/>
  <c r="C157" i="1"/>
  <c r="K156" i="1"/>
  <c r="C156" i="1"/>
  <c r="K155" i="1"/>
  <c r="K167" i="1" s="1"/>
  <c r="C155" i="1"/>
  <c r="C167" i="1" s="1"/>
  <c r="I131" i="1"/>
  <c r="G130" i="1"/>
  <c r="G121" i="1"/>
  <c r="R110" i="1"/>
  <c r="R111" i="1" s="1"/>
  <c r="Q110" i="1"/>
  <c r="P110" i="1"/>
  <c r="P111" i="1" s="1"/>
  <c r="O110" i="1"/>
  <c r="N110" i="1"/>
  <c r="M110" i="1"/>
  <c r="L110" i="1"/>
  <c r="K110" i="1"/>
  <c r="J110" i="1"/>
  <c r="I110" i="1"/>
  <c r="H110" i="1"/>
  <c r="H111" i="1" s="1"/>
  <c r="G110" i="1"/>
  <c r="F110" i="1"/>
  <c r="E110" i="1"/>
  <c r="D110" i="1"/>
  <c r="C109" i="1"/>
  <c r="C108" i="1"/>
  <c r="C107" i="1"/>
  <c r="C110" i="1" s="1"/>
  <c r="L98" i="1"/>
  <c r="L99" i="1" s="1"/>
  <c r="K98" i="1"/>
  <c r="J98" i="1"/>
  <c r="I98" i="1"/>
  <c r="H98" i="1"/>
  <c r="H99" i="1" s="1"/>
  <c r="G98" i="1"/>
  <c r="G99" i="1" s="1"/>
  <c r="F98" i="1"/>
  <c r="F99" i="1" s="1"/>
  <c r="E98" i="1"/>
  <c r="E99" i="1" s="1"/>
  <c r="D98" i="1"/>
  <c r="D99" i="1" s="1"/>
  <c r="C97" i="1"/>
  <c r="C96" i="1"/>
  <c r="C95" i="1"/>
  <c r="C98" i="1" s="1"/>
  <c r="F84" i="1"/>
  <c r="E84" i="1"/>
  <c r="D84" i="1"/>
  <c r="C83" i="1"/>
  <c r="C82" i="1"/>
  <c r="C81" i="1"/>
  <c r="C80" i="1"/>
  <c r="C79" i="1"/>
  <c r="C78" i="1"/>
  <c r="C77" i="1"/>
  <c r="C76" i="1"/>
  <c r="C75" i="1"/>
  <c r="C74" i="1"/>
  <c r="C73" i="1"/>
  <c r="C72" i="1"/>
  <c r="C84" i="1" s="1"/>
  <c r="E65" i="1"/>
  <c r="D65" i="1"/>
  <c r="C64" i="1"/>
  <c r="C63" i="1"/>
  <c r="C62" i="1"/>
  <c r="C61" i="1"/>
  <c r="C60" i="1"/>
  <c r="C59" i="1"/>
  <c r="C58" i="1"/>
  <c r="C57" i="1"/>
  <c r="C56" i="1"/>
  <c r="C55" i="1"/>
  <c r="C65" i="1" s="1"/>
  <c r="C54" i="1"/>
  <c r="C53" i="1"/>
  <c r="I45" i="1"/>
  <c r="H45" i="1"/>
  <c r="G45" i="1"/>
  <c r="F45" i="1"/>
  <c r="E45" i="1"/>
  <c r="D45" i="1"/>
  <c r="C44" i="1"/>
  <c r="C43" i="1"/>
  <c r="C42" i="1"/>
  <c r="C41" i="1"/>
  <c r="C40" i="1"/>
  <c r="C39" i="1"/>
  <c r="C38" i="1"/>
  <c r="C37" i="1"/>
  <c r="C45" i="1" s="1"/>
  <c r="C36" i="1"/>
  <c r="C35" i="1"/>
  <c r="C34" i="1"/>
  <c r="C33" i="1"/>
  <c r="J24" i="1"/>
  <c r="H250" i="1" s="1"/>
  <c r="C250" i="1" s="1"/>
  <c r="I24" i="1"/>
  <c r="H24" i="1"/>
  <c r="H247" i="1" s="1"/>
  <c r="G24" i="1"/>
  <c r="G25" i="1" s="1"/>
  <c r="F24" i="1"/>
  <c r="F25" i="1" s="1"/>
  <c r="E24" i="1"/>
  <c r="E25" i="1" s="1"/>
  <c r="D24" i="1"/>
  <c r="C23" i="1"/>
  <c r="C22" i="1"/>
  <c r="C21" i="1"/>
  <c r="C20" i="1"/>
  <c r="C19" i="1"/>
  <c r="C18" i="1"/>
  <c r="C17" i="1"/>
  <c r="C16" i="1"/>
  <c r="C15" i="1"/>
  <c r="C14" i="1"/>
  <c r="C13" i="1"/>
  <c r="C12" i="1"/>
  <c r="C24" i="1" s="1"/>
  <c r="I111" i="1" l="1"/>
  <c r="Q111" i="1"/>
  <c r="E66" i="1"/>
  <c r="D66" i="1"/>
  <c r="C66" i="1" s="1"/>
  <c r="J111" i="1"/>
  <c r="C247" i="1"/>
  <c r="C253" i="1" s="1"/>
  <c r="H253" i="1"/>
  <c r="H254" i="1" s="1"/>
  <c r="H121" i="1"/>
  <c r="I25" i="1"/>
  <c r="D111" i="1"/>
  <c r="L111" i="1"/>
  <c r="H130" i="1"/>
  <c r="L122" i="1" s="1"/>
  <c r="N168" i="1"/>
  <c r="J99" i="1"/>
  <c r="K99" i="1"/>
  <c r="I99" i="1"/>
  <c r="C99" i="1" s="1"/>
  <c r="E111" i="1"/>
  <c r="M111" i="1"/>
  <c r="O168" i="1"/>
  <c r="F85" i="1"/>
  <c r="D85" i="1"/>
  <c r="E85" i="1"/>
  <c r="F111" i="1"/>
  <c r="N111" i="1"/>
  <c r="E168" i="1"/>
  <c r="D168" i="1"/>
  <c r="F168" i="1"/>
  <c r="G168" i="1"/>
  <c r="P168" i="1"/>
  <c r="G215" i="1"/>
  <c r="F254" i="1"/>
  <c r="G46" i="1"/>
  <c r="D46" i="1"/>
  <c r="H46" i="1"/>
  <c r="I46" i="1"/>
  <c r="F46" i="1"/>
  <c r="E46" i="1"/>
  <c r="K111" i="1"/>
  <c r="D25" i="1"/>
  <c r="C25" i="1" s="1"/>
  <c r="G111" i="1"/>
  <c r="O111" i="1"/>
  <c r="M168" i="1"/>
  <c r="R168" i="1"/>
  <c r="Q168" i="1"/>
  <c r="L168" i="1"/>
  <c r="K168" i="1" s="1"/>
  <c r="H215" i="1"/>
  <c r="G254" i="1"/>
  <c r="H252" i="1"/>
  <c r="C252" i="1" s="1"/>
  <c r="G131" i="1"/>
  <c r="H249" i="1"/>
  <c r="C249" i="1" s="1"/>
  <c r="H25" i="1"/>
  <c r="J25" i="1"/>
  <c r="D254" i="1" l="1"/>
  <c r="E254" i="1"/>
  <c r="H131" i="1"/>
  <c r="L121" i="1"/>
  <c r="L123" i="1" s="1"/>
  <c r="F215" i="1"/>
  <c r="C46" i="1"/>
  <c r="C168" i="1"/>
  <c r="C111" i="1"/>
  <c r="C85" i="1"/>
  <c r="C254" i="1" l="1"/>
</calcChain>
</file>

<file path=xl/sharedStrings.xml><?xml version="1.0" encoding="utf-8"?>
<sst xmlns="http://schemas.openxmlformats.org/spreadsheetml/2006/main" count="272" uniqueCount="143">
  <si>
    <t>REPORTE ESTADÍSTICO DE CASOS DE HOMBRES SENTENCIADOS POR LOS JUZGADOS DE FAMILIA ATENDIDOS
EN LOS CENTRO DE ATENCIÓN INSTITUCIONAL</t>
  </si>
  <si>
    <t>Periodo: Enero - Abril, 2026 (Preliminar)</t>
  </si>
  <si>
    <t>MES</t>
  </si>
  <si>
    <t>Total</t>
  </si>
  <si>
    <t>Arequipa</t>
  </si>
  <si>
    <t>Breña</t>
  </si>
  <si>
    <t>Callao</t>
  </si>
  <si>
    <t>Huamanga</t>
  </si>
  <si>
    <t>Lima</t>
  </si>
  <si>
    <t>Madre de Dios</t>
  </si>
  <si>
    <t>Saylla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</si>
  <si>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</si>
  <si>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</si>
  <si>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</si>
  <si>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</si>
  <si>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</si>
  <si>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</si>
  <si>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</si>
  <si>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</si>
  <si>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</si>
  <si>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</si>
  <si>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</si>
  <si>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</si>
  <si>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</si>
  <si>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 xml:space="preserve">Mes </t>
  </si>
  <si>
    <t>0 a 17 
años</t>
  </si>
  <si>
    <t>18 a 25 
años</t>
  </si>
  <si>
    <t>26 a 35 
años</t>
  </si>
  <si>
    <t>36 a 45 
años</t>
  </si>
  <si>
    <t>46 a 59 
años</t>
  </si>
  <si>
    <t>60 a más 
años</t>
  </si>
  <si>
    <t>Mes</t>
  </si>
  <si>
    <t>No trabaja</t>
  </si>
  <si>
    <t>Si trabaja</t>
  </si>
  <si>
    <t>Leve</t>
  </si>
  <si>
    <t>Moderado</t>
  </si>
  <si>
    <t>Severo</t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</si>
  <si>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</si>
  <si>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</si>
  <si>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</si>
  <si>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</si>
  <si>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</si>
  <si>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afrodescendiente</t>
  </si>
  <si>
    <t>Blanco</t>
  </si>
  <si>
    <t>Mestizo</t>
  </si>
  <si>
    <t>Otro</t>
  </si>
  <si>
    <t>No sabe/no responde</t>
  </si>
  <si>
    <t>Económica</t>
  </si>
  <si>
    <t>Psicológica</t>
  </si>
  <si>
    <t>Física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</si>
  <si>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</si>
  <si>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</si>
  <si>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</si>
  <si>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</si>
  <si>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</si>
  <si>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</si>
  <si>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</si>
  <si>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</si>
  <si>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</si>
  <si>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</si>
  <si>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</si>
  <si>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</si>
  <si>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Vínculo de la persona afectada con el usuario</t>
  </si>
  <si>
    <t>Casos</t>
  </si>
  <si>
    <t>Pareja afectada</t>
  </si>
  <si>
    <t>Cónyuge</t>
  </si>
  <si>
    <t>Ex cónyuge</t>
  </si>
  <si>
    <t>Otra persona afectada (*)</t>
  </si>
  <si>
    <t>Conviviente</t>
  </si>
  <si>
    <t>Ex conviviente</t>
  </si>
  <si>
    <t>Enamorada</t>
  </si>
  <si>
    <t>Ex enamorada</t>
  </si>
  <si>
    <t>Novia</t>
  </si>
  <si>
    <t>Ex novia</t>
  </si>
  <si>
    <t>Progenitora de su hijo/a (sin convivencia con la pareja)</t>
  </si>
  <si>
    <t>Otro Tipo de relación</t>
  </si>
  <si>
    <t>TOTAL</t>
  </si>
  <si>
    <t>(*) Personas que no tienen un vínculo de pareja con el usuario</t>
  </si>
  <si>
    <t>Consumo</t>
  </si>
  <si>
    <t>Nunca</t>
  </si>
  <si>
    <t>Diario</t>
  </si>
  <si>
    <t>Interdiario</t>
  </si>
  <si>
    <t>Semanal</t>
  </si>
  <si>
    <t>Mensual</t>
  </si>
  <si>
    <t>Intermitente</t>
  </si>
  <si>
    <t>Alcohol</t>
  </si>
  <si>
    <t>Fuma</t>
  </si>
  <si>
    <t>Drogas</t>
  </si>
  <si>
    <t>Adicciones No Convencionales</t>
  </si>
  <si>
    <t>* Información de respuesta múltiple</t>
  </si>
  <si>
    <t>Admisión</t>
  </si>
  <si>
    <t>Psicología</t>
  </si>
  <si>
    <t>Social</t>
  </si>
  <si>
    <t>Reeducación</t>
  </si>
  <si>
    <t>Tipo de Acción</t>
  </si>
  <si>
    <t>Acogida y apertura de ficha</t>
  </si>
  <si>
    <t>Primera entrevista psicológica</t>
  </si>
  <si>
    <t>Primera entrevista social</t>
  </si>
  <si>
    <t>Primera entrevista reeducativa</t>
  </si>
  <si>
    <t>Suscripción del consentimiento informado</t>
  </si>
  <si>
    <t>Comunicación al CEM o SAR</t>
  </si>
  <si>
    <t>Oficio de comunicación al juzgado en la etapa de admisión interdisciplinaria</t>
  </si>
  <si>
    <t>Entrevista psicológica</t>
  </si>
  <si>
    <t>Evaluación psicológica</t>
  </si>
  <si>
    <t>Informe psicológico</t>
  </si>
  <si>
    <t>Entrevista social</t>
  </si>
  <si>
    <t>Evaluación social</t>
  </si>
  <si>
    <t>Visita domiciliaria</t>
  </si>
  <si>
    <t>Informe social</t>
  </si>
  <si>
    <t>Apreciación final psicológica</t>
  </si>
  <si>
    <t>Apreciación final social</t>
  </si>
  <si>
    <t>Adherencia al Programa</t>
  </si>
  <si>
    <t>Oficio de comunicación al juzgado en la etapa de evaluación</t>
  </si>
  <si>
    <t>Entrevista individual motivacional</t>
  </si>
  <si>
    <t>Intervención reeducativa grupal</t>
  </si>
  <si>
    <t>Informe reeducativo</t>
  </si>
  <si>
    <t>Seguimiento social</t>
  </si>
  <si>
    <t>Oficio de comunicación al juzgado en la etapa reeducativa</t>
  </si>
  <si>
    <t>Entrevista reeducativa de cierre</t>
  </si>
  <si>
    <t>Evaluación reeducativa de cierre</t>
  </si>
  <si>
    <t>Informe reeducativo de cierre</t>
  </si>
  <si>
    <t>Evaluación social de cierre</t>
  </si>
  <si>
    <t>Visita social de cierre</t>
  </si>
  <si>
    <t>Informe social de cierre</t>
  </si>
  <si>
    <t>Entrevista psicológica de cierre</t>
  </si>
  <si>
    <t>Evaluación psicológica de cierre</t>
  </si>
  <si>
    <t>Informe psicológico de cierre</t>
  </si>
  <si>
    <t>Informe integral de egreso al juzgado</t>
  </si>
  <si>
    <t>Oficio de comunicación al juzgado en la etapa de egreso</t>
  </si>
  <si>
    <t>Comunicación al CEM o SAR seguimiento</t>
  </si>
  <si>
    <t>Otros</t>
  </si>
  <si>
    <t>Cierre de ficha durante el proceso reeducativo*</t>
  </si>
  <si>
    <t>*Mediante Resolución Directoral Ejecutiva RDE N°000032-2026-DE  de fecha 30 de enero  del 2026,  se aprueba la modificación de Ficha e Instructivo de Registro de Casos del CAI.</t>
  </si>
  <si>
    <t>Periodo</t>
  </si>
  <si>
    <t xml:space="preserve">Variación
porcentual                                                          </t>
  </si>
  <si>
    <t>Región</t>
  </si>
  <si>
    <t>Total de Casos</t>
  </si>
  <si>
    <t>2026*</t>
  </si>
  <si>
    <t>Lima Metropolitana</t>
  </si>
  <si>
    <t>Ayacucho</t>
  </si>
  <si>
    <t>Cusco</t>
  </si>
  <si>
    <t>* Corresponde al periodo de enero a abril, preliminar</t>
  </si>
  <si>
    <t>Fuente: Registro de Casos del Centro de Atención Institucional - CAI 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</si>
</sst>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%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8.5"/>
      <color theme="0"/>
      <name val="Calibri"/>
      <family val="2"/>
    </font>
    <font>
      <b/>
      <sz val="16"/>
      <color theme="0"/>
      <name val="Calibri"/>
      <family val="2"/>
    </font>
    <font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rgb="FF000099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sz val="9"/>
      <color theme="0"/>
      <name val="Arial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3"/>
      <color indexed="60"/>
      <name val="Calibri"/>
      <family val="2"/>
    </font>
    <font>
      <b/>
      <sz val="12"/>
      <color indexed="60"/>
      <name val="Calibri"/>
      <family val="2"/>
    </font>
    <font>
      <sz val="10"/>
      <color indexed="60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sz val="10"/>
      <color rgb="FFFF0000"/>
      <name val="Arial"/>
      <family val="2"/>
    </font>
    <font>
      <b/>
      <sz val="13"/>
      <name val="Calibri"/>
      <family val="2"/>
    </font>
    <font>
      <sz val="13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Arial Narrow"/>
      <family val="2"/>
    </font>
    <font>
      <b/>
      <sz val="15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rgb="FFE60008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 style="medium">
        <color rgb="FFFF0101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dotted">
        <color theme="1" tint="0.24994659260841701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theme="1" tint="0.24994659260841701"/>
      </right>
      <top/>
      <bottom style="dotted">
        <color theme="1" tint="0.2499465926084170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theme="1" tint="0.499984740745262"/>
      </right>
      <top/>
      <bottom/>
      <diagonal/>
    </border>
    <border>
      <left style="dotted">
        <color theme="1" tint="0.499984740745262"/>
      </left>
      <right/>
      <top style="dotted">
        <color indexed="64"/>
      </top>
      <bottom style="medium">
        <color rgb="FFFF0000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 style="dotted">
        <color indexed="64"/>
      </right>
      <top style="dotted">
        <color indexed="64"/>
      </top>
      <bottom style="medium">
        <color rgb="FFFF0000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medium">
        <color rgb="FFE60008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4" fillId="2" borderId="0" xfId="2" applyFont="1" applyFill="1" applyAlignment="1">
      <alignment horizontal="left"/>
    </xf>
    <xf numFmtId="0" fontId="5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left"/>
    </xf>
    <xf numFmtId="0" fontId="7" fillId="4" borderId="0" xfId="2" applyFont="1" applyFill="1" applyAlignment="1">
      <alignment vertical="center" wrapText="1"/>
    </xf>
    <xf numFmtId="0" fontId="8" fillId="4" borderId="0" xfId="2" applyFont="1" applyFill="1" applyAlignment="1">
      <alignment vertical="center" wrapText="1"/>
    </xf>
    <xf numFmtId="0" fontId="8" fillId="4" borderId="0" xfId="2" applyFont="1" applyFill="1" applyAlignment="1">
      <alignment vertical="center" wrapText="1"/>
    </xf>
    <xf numFmtId="0" fontId="8" fillId="4" borderId="0" xfId="2" applyFont="1" applyFill="1" applyAlignment="1">
      <alignment horizontal="center" wrapText="1"/>
    </xf>
    <xf numFmtId="0" fontId="9" fillId="2" borderId="0" xfId="2" applyFont="1" applyFill="1" applyAlignment="1">
      <alignment horizontal="center" wrapText="1"/>
    </xf>
    <xf numFmtId="0" fontId="10" fillId="0" borderId="0" xfId="2" applyFont="1" applyAlignment="1">
      <alignment horizontal="left" vertical="center" wrapText="1"/>
    </xf>
    <xf numFmtId="0" fontId="11" fillId="4" borderId="0" xfId="2" applyFont="1" applyFill="1" applyAlignment="1">
      <alignment vertical="center" wrapText="1"/>
    </xf>
    <xf numFmtId="0" fontId="10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2" fillId="5" borderId="1" xfId="3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5" borderId="0" xfId="3" applyFont="1" applyFill="1" applyAlignment="1">
      <alignment horizontal="center" vertical="center"/>
    </xf>
    <xf numFmtId="0" fontId="14" fillId="5" borderId="0" xfId="3" applyFont="1" applyFill="1" applyAlignment="1">
      <alignment horizontal="center" vertical="center" wrapText="1"/>
    </xf>
    <xf numFmtId="0" fontId="15" fillId="0" borderId="2" xfId="2" applyFont="1" applyBorder="1" applyAlignment="1">
      <alignment vertical="center"/>
    </xf>
    <xf numFmtId="164" fontId="15" fillId="0" borderId="2" xfId="2" applyNumberFormat="1" applyFont="1" applyBorder="1" applyAlignment="1">
      <alignment horizontal="center" vertical="center"/>
    </xf>
    <xf numFmtId="164" fontId="16" fillId="0" borderId="2" xfId="2" applyNumberFormat="1" applyFont="1" applyBorder="1" applyAlignment="1" applyProtection="1">
      <alignment horizontal="center" vertical="center"/>
      <protection hidden="1"/>
    </xf>
    <xf numFmtId="164" fontId="16" fillId="0" borderId="3" xfId="2" applyNumberFormat="1" applyFont="1" applyBorder="1" applyAlignment="1" applyProtection="1">
      <alignment horizontal="center" vertical="center"/>
      <protection hidden="1"/>
    </xf>
    <xf numFmtId="0" fontId="15" fillId="0" borderId="3" xfId="2" applyFont="1" applyBorder="1" applyAlignment="1">
      <alignment vertical="center"/>
    </xf>
    <xf numFmtId="0" fontId="15" fillId="0" borderId="0" xfId="2" applyFont="1" applyAlignment="1">
      <alignment vertical="center"/>
    </xf>
    <xf numFmtId="164" fontId="15" fillId="0" borderId="0" xfId="2" applyNumberFormat="1" applyFont="1" applyAlignment="1">
      <alignment horizontal="center" vertical="center"/>
    </xf>
    <xf numFmtId="164" fontId="16" fillId="0" borderId="0" xfId="2" applyNumberFormat="1" applyFont="1" applyAlignment="1">
      <alignment horizontal="center" vertical="center"/>
    </xf>
    <xf numFmtId="0" fontId="17" fillId="7" borderId="4" xfId="2" applyFont="1" applyFill="1" applyBorder="1" applyAlignment="1">
      <alignment horizontal="center" vertical="center" wrapText="1"/>
    </xf>
    <xf numFmtId="164" fontId="17" fillId="8" borderId="4" xfId="2" applyNumberFormat="1" applyFont="1" applyFill="1" applyBorder="1" applyAlignment="1">
      <alignment horizontal="center" vertical="center" wrapText="1"/>
    </xf>
    <xf numFmtId="164" fontId="17" fillId="7" borderId="4" xfId="2" applyNumberFormat="1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vertical="center"/>
    </xf>
    <xf numFmtId="165" fontId="15" fillId="4" borderId="5" xfId="4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Continuous" vertical="center" wrapText="1"/>
    </xf>
    <xf numFmtId="0" fontId="19" fillId="2" borderId="0" xfId="2" applyFont="1" applyFill="1" applyAlignment="1">
      <alignment horizontal="centerContinuous" vertical="center" wrapText="1"/>
    </xf>
    <xf numFmtId="0" fontId="20" fillId="2" borderId="0" xfId="2" applyFont="1" applyFill="1" applyAlignment="1">
      <alignment horizontal="centerContinuous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6" borderId="7" xfId="2" applyFont="1" applyFill="1" applyBorder="1" applyAlignment="1">
      <alignment horizontal="center" vertical="center" wrapText="1"/>
    </xf>
    <xf numFmtId="0" fontId="21" fillId="6" borderId="8" xfId="2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centerContinuous" vertical="center"/>
    </xf>
    <xf numFmtId="164" fontId="15" fillId="0" borderId="3" xfId="2" applyNumberFormat="1" applyFont="1" applyBorder="1" applyAlignment="1" applyProtection="1">
      <alignment horizontal="center" vertical="center"/>
      <protection hidden="1"/>
    </xf>
    <xf numFmtId="164" fontId="15" fillId="0" borderId="0" xfId="2" applyNumberFormat="1" applyFont="1" applyAlignment="1" applyProtection="1">
      <alignment horizontal="center" vertical="center"/>
      <protection hidden="1"/>
    </xf>
    <xf numFmtId="164" fontId="16" fillId="0" borderId="0" xfId="2" applyNumberFormat="1" applyFont="1" applyAlignment="1" applyProtection="1">
      <alignment horizontal="center" vertical="center"/>
      <protection hidden="1"/>
    </xf>
    <xf numFmtId="0" fontId="17" fillId="7" borderId="9" xfId="2" applyFont="1" applyFill="1" applyBorder="1" applyAlignment="1">
      <alignment horizontal="center" vertical="center"/>
    </xf>
    <xf numFmtId="164" fontId="17" fillId="8" borderId="9" xfId="2" applyNumberFormat="1" applyFont="1" applyFill="1" applyBorder="1" applyAlignment="1">
      <alignment horizontal="center" vertical="center"/>
    </xf>
    <xf numFmtId="0" fontId="22" fillId="2" borderId="0" xfId="2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10" fillId="4" borderId="0" xfId="2" applyFont="1" applyFill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1" fillId="4" borderId="0" xfId="2" applyFont="1" applyFill="1" applyAlignment="1">
      <alignment vertical="center"/>
    </xf>
    <xf numFmtId="0" fontId="19" fillId="2" borderId="0" xfId="2" applyFont="1" applyFill="1" applyAlignment="1">
      <alignment horizontal="left" vertical="center"/>
    </xf>
    <xf numFmtId="0" fontId="21" fillId="6" borderId="10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/>
    </xf>
    <xf numFmtId="164" fontId="15" fillId="0" borderId="2" xfId="2" applyNumberFormat="1" applyFont="1" applyBorder="1" applyAlignment="1" applyProtection="1">
      <alignment horizontal="center" vertical="center"/>
      <protection hidden="1"/>
    </xf>
    <xf numFmtId="0" fontId="15" fillId="0" borderId="3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7" fillId="7" borderId="11" xfId="2" applyFont="1" applyFill="1" applyBorder="1" applyAlignment="1">
      <alignment horizontal="center" vertical="center"/>
    </xf>
    <xf numFmtId="164" fontId="23" fillId="8" borderId="4" xfId="2" applyNumberFormat="1" applyFont="1" applyFill="1" applyBorder="1" applyAlignment="1">
      <alignment horizontal="center" vertical="center" wrapText="1"/>
    </xf>
    <xf numFmtId="3" fontId="24" fillId="7" borderId="11" xfId="5" applyNumberFormat="1" applyFont="1" applyFill="1" applyBorder="1" applyAlignment="1">
      <alignment horizontal="center" vertical="center"/>
    </xf>
    <xf numFmtId="0" fontId="10" fillId="4" borderId="0" xfId="2" applyFont="1" applyFill="1" applyAlignment="1">
      <alignment vertical="center"/>
    </xf>
    <xf numFmtId="0" fontId="10" fillId="4" borderId="0" xfId="2" applyFont="1" applyFill="1" applyAlignment="1">
      <alignment vertical="center" wrapText="1"/>
    </xf>
    <xf numFmtId="0" fontId="21" fillId="6" borderId="12" xfId="2" applyFont="1" applyFill="1" applyBorder="1" applyAlignment="1">
      <alignment horizontal="center" vertical="center" wrapText="1"/>
    </xf>
    <xf numFmtId="0" fontId="17" fillId="7" borderId="4" xfId="2" applyFont="1" applyFill="1" applyBorder="1" applyAlignment="1">
      <alignment horizontal="center" vertical="center"/>
    </xf>
    <xf numFmtId="3" fontId="24" fillId="8" borderId="11" xfId="5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left" wrapText="1"/>
    </xf>
    <xf numFmtId="0" fontId="4" fillId="2" borderId="0" xfId="2" applyFont="1" applyFill="1" applyAlignment="1">
      <alignment horizontal="left" wrapText="1"/>
    </xf>
    <xf numFmtId="0" fontId="25" fillId="9" borderId="0" xfId="5" applyFont="1" applyFill="1" applyAlignment="1">
      <alignment vertical="center"/>
    </xf>
    <xf numFmtId="165" fontId="24" fillId="0" borderId="0" xfId="6" applyNumberFormat="1" applyFont="1" applyFill="1" applyBorder="1" applyAlignment="1">
      <alignment horizontal="center" vertical="center"/>
    </xf>
    <xf numFmtId="0" fontId="26" fillId="9" borderId="0" xfId="5" applyFont="1" applyFill="1" applyAlignment="1">
      <alignment vertical="center"/>
    </xf>
    <xf numFmtId="0" fontId="3" fillId="9" borderId="0" xfId="5" applyFill="1" applyAlignment="1">
      <alignment vertical="center"/>
    </xf>
    <xf numFmtId="0" fontId="14" fillId="5" borderId="14" xfId="5" applyFont="1" applyFill="1" applyBorder="1" applyAlignment="1">
      <alignment horizontal="center" vertical="center" wrapText="1"/>
    </xf>
    <xf numFmtId="0" fontId="14" fillId="6" borderId="14" xfId="5" applyFont="1" applyFill="1" applyBorder="1" applyAlignment="1">
      <alignment horizontal="center" vertical="center"/>
    </xf>
    <xf numFmtId="0" fontId="27" fillId="5" borderId="14" xfId="5" applyFont="1" applyFill="1" applyBorder="1" applyAlignment="1">
      <alignment horizontal="center" vertical="center" wrapText="1"/>
    </xf>
    <xf numFmtId="0" fontId="14" fillId="5" borderId="0" xfId="5" applyFont="1" applyFill="1" applyAlignment="1">
      <alignment horizontal="center" vertical="center" wrapText="1"/>
    </xf>
    <xf numFmtId="3" fontId="28" fillId="0" borderId="15" xfId="5" applyNumberFormat="1" applyFont="1" applyBorder="1" applyAlignment="1">
      <alignment horizontal="left" vertical="center"/>
    </xf>
    <xf numFmtId="3" fontId="24" fillId="0" borderId="15" xfId="5" applyNumberFormat="1" applyFont="1" applyBorder="1" applyAlignment="1">
      <alignment horizontal="center" vertical="center"/>
    </xf>
    <xf numFmtId="3" fontId="29" fillId="0" borderId="15" xfId="5" applyNumberFormat="1" applyFont="1" applyBorder="1" applyAlignment="1">
      <alignment horizontal="center" vertical="center"/>
    </xf>
    <xf numFmtId="3" fontId="28" fillId="0" borderId="16" xfId="5" applyNumberFormat="1" applyFont="1" applyBorder="1" applyAlignment="1">
      <alignment horizontal="left" vertical="center"/>
    </xf>
    <xf numFmtId="3" fontId="24" fillId="0" borderId="16" xfId="5" applyNumberFormat="1" applyFont="1" applyBorder="1" applyAlignment="1">
      <alignment horizontal="center" vertical="center"/>
    </xf>
    <xf numFmtId="3" fontId="29" fillId="0" borderId="16" xfId="5" applyNumberFormat="1" applyFont="1" applyBorder="1" applyAlignment="1">
      <alignment horizontal="center" vertical="center"/>
    </xf>
    <xf numFmtId="0" fontId="24" fillId="7" borderId="0" xfId="5" applyFont="1" applyFill="1" applyAlignment="1">
      <alignment horizontal="center" vertical="center"/>
    </xf>
    <xf numFmtId="3" fontId="24" fillId="8" borderId="0" xfId="5" applyNumberFormat="1" applyFont="1" applyFill="1" applyAlignment="1">
      <alignment horizontal="center" vertical="center"/>
    </xf>
    <xf numFmtId="3" fontId="24" fillId="7" borderId="0" xfId="5" applyNumberFormat="1" applyFont="1" applyFill="1" applyAlignment="1">
      <alignment horizontal="center" vertical="center"/>
    </xf>
    <xf numFmtId="0" fontId="24" fillId="8" borderId="17" xfId="5" applyFont="1" applyFill="1" applyBorder="1" applyAlignment="1">
      <alignment horizontal="center" vertical="center"/>
    </xf>
    <xf numFmtId="10" fontId="24" fillId="10" borderId="17" xfId="6" applyNumberFormat="1" applyFont="1" applyFill="1" applyBorder="1" applyAlignment="1">
      <alignment horizontal="center" vertical="center"/>
    </xf>
    <xf numFmtId="0" fontId="30" fillId="9" borderId="18" xfId="5" applyFont="1" applyFill="1" applyBorder="1" applyAlignment="1">
      <alignment vertical="center" wrapText="1"/>
    </xf>
    <xf numFmtId="0" fontId="30" fillId="9" borderId="0" xfId="5" applyFont="1" applyFill="1" applyAlignment="1">
      <alignment vertical="center" wrapText="1"/>
    </xf>
    <xf numFmtId="0" fontId="28" fillId="4" borderId="0" xfId="5" applyFont="1" applyFill="1" applyAlignment="1">
      <alignment horizontal="left" vertical="center"/>
    </xf>
    <xf numFmtId="3" fontId="24" fillId="4" borderId="0" xfId="5" applyNumberFormat="1" applyFont="1" applyFill="1" applyAlignment="1">
      <alignment horizontal="center" vertical="center"/>
    </xf>
    <xf numFmtId="3" fontId="29" fillId="4" borderId="0" xfId="5" applyNumberFormat="1" applyFont="1" applyFill="1" applyAlignment="1">
      <alignment horizontal="center" vertical="center"/>
    </xf>
    <xf numFmtId="3" fontId="3" fillId="9" borderId="0" xfId="5" applyNumberFormat="1" applyFill="1" applyAlignment="1">
      <alignment horizontal="center" vertical="center"/>
    </xf>
    <xf numFmtId="0" fontId="31" fillId="4" borderId="0" xfId="5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6" fillId="4" borderId="0" xfId="5" applyFont="1" applyFill="1" applyAlignment="1">
      <alignment vertical="center"/>
    </xf>
    <xf numFmtId="0" fontId="3" fillId="4" borderId="0" xfId="5" applyFill="1" applyAlignment="1">
      <alignment vertical="center"/>
    </xf>
    <xf numFmtId="0" fontId="32" fillId="4" borderId="0" xfId="5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4" borderId="0" xfId="5" applyFill="1" applyAlignment="1">
      <alignment horizontal="center" vertical="center"/>
    </xf>
    <xf numFmtId="0" fontId="21" fillId="5" borderId="0" xfId="2" applyFont="1" applyFill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/>
    </xf>
    <xf numFmtId="0" fontId="21" fillId="7" borderId="19" xfId="2" applyFont="1" applyFill="1" applyBorder="1" applyAlignment="1">
      <alignment horizontal="center" vertical="center"/>
    </xf>
    <xf numFmtId="0" fontId="21" fillId="6" borderId="8" xfId="2" applyFont="1" applyFill="1" applyBorder="1" applyAlignment="1">
      <alignment horizontal="centerContinuous" vertical="center" wrapText="1"/>
    </xf>
    <xf numFmtId="0" fontId="15" fillId="0" borderId="20" xfId="2" applyFont="1" applyBorder="1" applyAlignment="1">
      <alignment horizontal="center" vertical="center" wrapText="1"/>
    </xf>
    <xf numFmtId="0" fontId="15" fillId="0" borderId="21" xfId="2" applyFont="1" applyBorder="1" applyAlignment="1">
      <alignment vertical="center"/>
    </xf>
    <xf numFmtId="164" fontId="33" fillId="0" borderId="22" xfId="2" applyNumberFormat="1" applyFont="1" applyBorder="1" applyAlignment="1" applyProtection="1">
      <alignment horizontal="center" vertical="center"/>
      <protection hidden="1"/>
    </xf>
    <xf numFmtId="165" fontId="34" fillId="0" borderId="22" xfId="1" applyNumberFormat="1" applyFont="1" applyBorder="1" applyAlignment="1" applyProtection="1">
      <alignment horizontal="center" vertical="center"/>
      <protection hidden="1"/>
    </xf>
    <xf numFmtId="0" fontId="35" fillId="2" borderId="2" xfId="2" applyFont="1" applyFill="1" applyBorder="1" applyAlignment="1">
      <alignment horizontal="center"/>
    </xf>
    <xf numFmtId="0" fontId="36" fillId="0" borderId="0" xfId="2" applyFont="1" applyAlignment="1">
      <alignment horizontal="left"/>
    </xf>
    <xf numFmtId="165" fontId="36" fillId="0" borderId="0" xfId="2" applyNumberFormat="1" applyFont="1" applyAlignment="1">
      <alignment horizontal="left"/>
    </xf>
    <xf numFmtId="0" fontId="15" fillId="0" borderId="23" xfId="2" applyFont="1" applyBorder="1" applyAlignment="1">
      <alignment vertical="center"/>
    </xf>
    <xf numFmtId="0" fontId="35" fillId="2" borderId="3" xfId="2" applyFont="1" applyFill="1" applyBorder="1" applyAlignment="1">
      <alignment horizont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 wrapText="1"/>
    </xf>
    <xf numFmtId="164" fontId="33" fillId="0" borderId="25" xfId="2" applyNumberFormat="1" applyFont="1" applyBorder="1" applyAlignment="1" applyProtection="1">
      <alignment horizontal="center" vertical="center"/>
      <protection hidden="1"/>
    </xf>
    <xf numFmtId="165" fontId="34" fillId="0" borderId="25" xfId="1" applyNumberFormat="1" applyFont="1" applyBorder="1" applyAlignment="1" applyProtection="1">
      <alignment horizontal="center" vertical="center"/>
      <protection hidden="1"/>
    </xf>
    <xf numFmtId="0" fontId="15" fillId="0" borderId="26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164" fontId="33" fillId="0" borderId="29" xfId="2" applyNumberFormat="1" applyFont="1" applyBorder="1" applyAlignment="1" applyProtection="1">
      <alignment horizontal="center" vertical="center"/>
      <protection hidden="1"/>
    </xf>
    <xf numFmtId="165" fontId="34" fillId="0" borderId="22" xfId="2" applyNumberFormat="1" applyFont="1" applyBorder="1" applyAlignment="1" applyProtection="1">
      <alignment horizontal="center" vertical="center"/>
      <protection hidden="1"/>
    </xf>
    <xf numFmtId="0" fontId="35" fillId="2" borderId="0" xfId="2" applyFont="1" applyFill="1" applyAlignment="1">
      <alignment horizontal="center" vertical="center"/>
    </xf>
    <xf numFmtId="0" fontId="17" fillId="7" borderId="11" xfId="2" applyFont="1" applyFill="1" applyBorder="1" applyAlignment="1">
      <alignment horizontal="center" vertical="center"/>
    </xf>
    <xf numFmtId="164" fontId="37" fillId="7" borderId="11" xfId="2" applyNumberFormat="1" applyFont="1" applyFill="1" applyBorder="1" applyAlignment="1">
      <alignment horizontal="center" vertical="center"/>
    </xf>
    <xf numFmtId="165" fontId="37" fillId="7" borderId="11" xfId="1" applyNumberFormat="1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center"/>
    </xf>
    <xf numFmtId="164" fontId="37" fillId="7" borderId="0" xfId="2" applyNumberFormat="1" applyFont="1" applyFill="1" applyAlignment="1">
      <alignment horizontal="center" vertical="center"/>
    </xf>
    <xf numFmtId="165" fontId="37" fillId="7" borderId="0" xfId="1" applyNumberFormat="1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9" fontId="10" fillId="4" borderId="13" xfId="4" applyFont="1" applyFill="1" applyBorder="1" applyAlignment="1">
      <alignment horizontal="center" vertical="center"/>
    </xf>
    <xf numFmtId="164" fontId="38" fillId="0" borderId="13" xfId="2" applyNumberFormat="1" applyFont="1" applyBorder="1" applyAlignment="1">
      <alignment horizontal="center" vertical="center"/>
    </xf>
    <xf numFmtId="0" fontId="4" fillId="2" borderId="0" xfId="2" applyFont="1" applyFill="1" applyAlignment="1">
      <alignment horizontal="left" vertical="top"/>
    </xf>
    <xf numFmtId="0" fontId="15" fillId="4" borderId="0" xfId="2" applyFont="1" applyFill="1" applyAlignment="1">
      <alignment vertical="center"/>
    </xf>
    <xf numFmtId="0" fontId="16" fillId="4" borderId="0" xfId="2" applyFont="1" applyFill="1" applyAlignment="1" applyProtection="1">
      <alignment horizontal="center" vertical="center"/>
      <protection hidden="1"/>
    </xf>
    <xf numFmtId="3" fontId="34" fillId="4" borderId="0" xfId="2" applyNumberFormat="1" applyFont="1" applyFill="1" applyAlignment="1">
      <alignment vertical="center"/>
    </xf>
    <xf numFmtId="9" fontId="34" fillId="4" borderId="0" xfId="2" applyNumberFormat="1" applyFont="1" applyFill="1" applyAlignment="1">
      <alignment vertical="center"/>
    </xf>
    <xf numFmtId="3" fontId="34" fillId="0" borderId="0" xfId="2" applyNumberFormat="1" applyFont="1" applyAlignment="1">
      <alignment vertical="center"/>
    </xf>
    <xf numFmtId="0" fontId="21" fillId="6" borderId="7" xfId="2" applyFont="1" applyFill="1" applyBorder="1" applyAlignment="1">
      <alignment horizontal="center" vertical="center" wrapText="1"/>
    </xf>
    <xf numFmtId="0" fontId="15" fillId="0" borderId="30" xfId="2" applyFont="1" applyBorder="1" applyAlignment="1">
      <alignment vertical="center"/>
    </xf>
    <xf numFmtId="164" fontId="16" fillId="0" borderId="30" xfId="2" applyNumberFormat="1" applyFont="1" applyBorder="1" applyAlignment="1" applyProtection="1">
      <alignment horizontal="center" vertical="center"/>
      <protection hidden="1"/>
    </xf>
    <xf numFmtId="0" fontId="15" fillId="0" borderId="30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vertical="center" wrapText="1"/>
    </xf>
    <xf numFmtId="164" fontId="16" fillId="0" borderId="2" xfId="2" applyNumberFormat="1" applyFont="1" applyBorder="1" applyAlignment="1" applyProtection="1">
      <alignment vertical="center"/>
      <protection hidden="1"/>
    </xf>
    <xf numFmtId="0" fontId="4" fillId="0" borderId="0" xfId="2" applyFont="1" applyAlignment="1">
      <alignment horizontal="left"/>
    </xf>
    <xf numFmtId="0" fontId="39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2" xfId="2" applyFont="1" applyBorder="1" applyAlignment="1">
      <alignment horizontal="left" vertical="center" wrapText="1"/>
    </xf>
    <xf numFmtId="0" fontId="10" fillId="0" borderId="33" xfId="2" applyFont="1" applyBorder="1" applyAlignment="1">
      <alignment horizontal="left" vertical="center" wrapText="1"/>
    </xf>
    <xf numFmtId="0" fontId="20" fillId="4" borderId="0" xfId="2" applyFont="1" applyFill="1" applyAlignment="1">
      <alignment horizontal="centerContinuous" vertical="center" wrapText="1"/>
    </xf>
    <xf numFmtId="0" fontId="21" fillId="11" borderId="0" xfId="2" applyFont="1" applyFill="1" applyAlignment="1">
      <alignment horizontal="center" vertical="center" wrapText="1"/>
    </xf>
    <xf numFmtId="0" fontId="21" fillId="5" borderId="7" xfId="2" applyFont="1" applyFill="1" applyBorder="1" applyAlignment="1" applyProtection="1">
      <alignment horizontal="center" vertical="center" wrapText="1"/>
      <protection locked="0"/>
    </xf>
    <xf numFmtId="0" fontId="21" fillId="5" borderId="0" xfId="2" applyFont="1" applyFill="1" applyAlignment="1" applyProtection="1">
      <alignment horizontal="center" vertical="center" wrapText="1"/>
      <protection locked="0"/>
    </xf>
    <xf numFmtId="0" fontId="21" fillId="4" borderId="0" xfId="2" applyFont="1" applyFill="1" applyAlignment="1" applyProtection="1">
      <alignment horizontal="center" vertical="center" wrapText="1"/>
      <protection locked="0"/>
    </xf>
    <xf numFmtId="0" fontId="21" fillId="5" borderId="0" xfId="2" applyFont="1" applyFill="1" applyAlignment="1">
      <alignment horizontal="center" vertical="center" wrapText="1"/>
    </xf>
    <xf numFmtId="3" fontId="15" fillId="0" borderId="2" xfId="2" applyNumberFormat="1" applyFont="1" applyBorder="1" applyAlignment="1" applyProtection="1">
      <alignment horizontal="center" vertical="center"/>
      <protection hidden="1"/>
    </xf>
    <xf numFmtId="3" fontId="16" fillId="0" borderId="2" xfId="2" applyNumberFormat="1" applyFont="1" applyBorder="1" applyAlignment="1" applyProtection="1">
      <alignment horizontal="center" vertical="center"/>
      <protection hidden="1"/>
    </xf>
    <xf numFmtId="3" fontId="16" fillId="0" borderId="3" xfId="2" applyNumberFormat="1" applyFont="1" applyBorder="1" applyAlignment="1" applyProtection="1">
      <alignment horizontal="center" vertical="center"/>
      <protection hidden="1"/>
    </xf>
    <xf numFmtId="3" fontId="16" fillId="0" borderId="0" xfId="2" applyNumberFormat="1" applyFont="1" applyAlignment="1" applyProtection="1">
      <alignment horizontal="center" vertical="center"/>
      <protection hidden="1"/>
    </xf>
    <xf numFmtId="3" fontId="15" fillId="0" borderId="0" xfId="2" applyNumberFormat="1" applyFont="1" applyAlignment="1" applyProtection="1">
      <alignment horizontal="center" vertical="center"/>
      <protection hidden="1"/>
    </xf>
    <xf numFmtId="9" fontId="15" fillId="4" borderId="5" xfId="4" applyFont="1" applyFill="1" applyBorder="1" applyAlignment="1">
      <alignment horizontal="center" vertical="center"/>
    </xf>
    <xf numFmtId="9" fontId="15" fillId="4" borderId="0" xfId="4" applyFont="1" applyFill="1" applyBorder="1" applyAlignment="1">
      <alignment horizontal="center"/>
    </xf>
    <xf numFmtId="9" fontId="15" fillId="4" borderId="0" xfId="4" applyFont="1" applyFill="1" applyBorder="1" applyAlignment="1">
      <alignment horizontal="center" vertical="center"/>
    </xf>
    <xf numFmtId="0" fontId="21" fillId="6" borderId="34" xfId="2" applyFont="1" applyFill="1" applyBorder="1" applyAlignment="1">
      <alignment horizontal="center" vertical="center" wrapText="1"/>
    </xf>
    <xf numFmtId="0" fontId="21" fillId="5" borderId="35" xfId="2" applyFont="1" applyFill="1" applyBorder="1" applyAlignment="1" applyProtection="1">
      <alignment horizontal="center" vertical="center" wrapText="1"/>
      <protection locked="0"/>
    </xf>
    <xf numFmtId="0" fontId="15" fillId="0" borderId="2" xfId="2" applyFont="1" applyBorder="1"/>
    <xf numFmtId="0" fontId="16" fillId="0" borderId="2" xfId="2" applyFont="1" applyBorder="1"/>
    <xf numFmtId="3" fontId="15" fillId="0" borderId="2" xfId="2" applyNumberFormat="1" applyFont="1" applyBorder="1" applyAlignment="1" applyProtection="1">
      <alignment horizontal="center"/>
      <protection hidden="1"/>
    </xf>
    <xf numFmtId="0" fontId="15" fillId="0" borderId="3" xfId="2" applyFont="1" applyBorder="1"/>
    <xf numFmtId="0" fontId="16" fillId="0" borderId="3" xfId="2" applyFont="1" applyBorder="1"/>
    <xf numFmtId="0" fontId="15" fillId="0" borderId="0" xfId="2" applyFont="1"/>
    <xf numFmtId="0" fontId="16" fillId="0" borderId="0" xfId="2" applyFont="1"/>
    <xf numFmtId="0" fontId="17" fillId="7" borderId="4" xfId="2" applyFont="1" applyFill="1" applyBorder="1" applyAlignment="1">
      <alignment horizontal="center" vertical="center"/>
    </xf>
    <xf numFmtId="9" fontId="15" fillId="4" borderId="5" xfId="4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14" fillId="6" borderId="35" xfId="5" applyFont="1" applyFill="1" applyBorder="1" applyAlignment="1">
      <alignment horizontal="center" vertical="center" wrapText="1"/>
    </xf>
    <xf numFmtId="0" fontId="14" fillId="5" borderId="0" xfId="5" applyFont="1" applyFill="1" applyAlignment="1">
      <alignment horizontal="center" vertical="center" wrapText="1"/>
    </xf>
    <xf numFmtId="0" fontId="14" fillId="6" borderId="36" xfId="5" applyFont="1" applyFill="1" applyBorder="1" applyAlignment="1">
      <alignment horizontal="center" vertical="center" wrapText="1"/>
    </xf>
    <xf numFmtId="0" fontId="14" fillId="5" borderId="37" xfId="5" applyFont="1" applyFill="1" applyBorder="1" applyAlignment="1">
      <alignment horizontal="center" vertical="center" wrapText="1"/>
    </xf>
    <xf numFmtId="3" fontId="40" fillId="0" borderId="38" xfId="5" applyNumberFormat="1" applyFont="1" applyBorder="1" applyAlignment="1">
      <alignment horizontal="left" vertical="center"/>
    </xf>
    <xf numFmtId="3" fontId="29" fillId="0" borderId="39" xfId="5" applyNumberFormat="1" applyFont="1" applyBorder="1" applyAlignment="1">
      <alignment horizontal="center" vertical="center"/>
    </xf>
    <xf numFmtId="165" fontId="24" fillId="0" borderId="38" xfId="1" applyNumberFormat="1" applyFont="1" applyFill="1" applyBorder="1" applyAlignment="1">
      <alignment horizontal="center" vertical="center"/>
    </xf>
    <xf numFmtId="165" fontId="24" fillId="0" borderId="40" xfId="1" applyNumberFormat="1" applyFont="1" applyFill="1" applyBorder="1" applyAlignment="1">
      <alignment horizontal="center" vertical="center"/>
    </xf>
    <xf numFmtId="165" fontId="24" fillId="0" borderId="41" xfId="1" applyNumberFormat="1" applyFont="1" applyFill="1" applyBorder="1" applyAlignment="1">
      <alignment horizontal="center" vertical="center"/>
    </xf>
    <xf numFmtId="165" fontId="24" fillId="0" borderId="42" xfId="1" applyNumberFormat="1" applyFont="1" applyFill="1" applyBorder="1" applyAlignment="1">
      <alignment horizontal="center" vertical="center"/>
    </xf>
    <xf numFmtId="165" fontId="24" fillId="0" borderId="43" xfId="1" applyNumberFormat="1" applyFont="1" applyFill="1" applyBorder="1" applyAlignment="1">
      <alignment horizontal="center" vertical="center"/>
    </xf>
    <xf numFmtId="165" fontId="24" fillId="0" borderId="44" xfId="1" applyNumberFormat="1" applyFont="1" applyFill="1" applyBorder="1" applyAlignment="1">
      <alignment horizontal="center" vertical="center"/>
    </xf>
    <xf numFmtId="0" fontId="23" fillId="7" borderId="4" xfId="2" applyFont="1" applyFill="1" applyBorder="1" applyAlignment="1">
      <alignment horizontal="center" vertical="center"/>
    </xf>
    <xf numFmtId="164" fontId="23" fillId="8" borderId="4" xfId="2" applyNumberFormat="1" applyFont="1" applyFill="1" applyBorder="1" applyAlignment="1">
      <alignment horizontal="center" vertical="center"/>
    </xf>
    <xf numFmtId="165" fontId="23" fillId="12" borderId="11" xfId="7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Continuous" vertical="center"/>
    </xf>
    <xf numFmtId="0" fontId="41" fillId="4" borderId="0" xfId="0" applyFont="1" applyFill="1" applyAlignment="1">
      <alignment horizontal="center" vertical="center" wrapText="1"/>
    </xf>
    <xf numFmtId="0" fontId="14" fillId="5" borderId="1" xfId="5" applyFont="1" applyFill="1" applyBorder="1" applyAlignment="1">
      <alignment vertical="center" wrapText="1"/>
    </xf>
    <xf numFmtId="0" fontId="14" fillId="6" borderId="35" xfId="5" applyFont="1" applyFill="1" applyBorder="1" applyAlignment="1">
      <alignment horizontal="center" vertical="center" wrapText="1"/>
    </xf>
    <xf numFmtId="0" fontId="14" fillId="5" borderId="45" xfId="5" applyFont="1" applyFill="1" applyBorder="1" applyAlignment="1">
      <alignment horizontal="center" vertical="center" wrapText="1"/>
    </xf>
    <xf numFmtId="0" fontId="14" fillId="5" borderId="46" xfId="5" applyFont="1" applyFill="1" applyBorder="1" applyAlignment="1">
      <alignment horizontal="center" vertical="center" wrapText="1"/>
    </xf>
    <xf numFmtId="3" fontId="28" fillId="0" borderId="15" xfId="5" applyNumberFormat="1" applyFont="1" applyBorder="1" applyAlignment="1">
      <alignment horizontal="left" vertical="center" wrapText="1"/>
    </xf>
    <xf numFmtId="3" fontId="28" fillId="0" borderId="47" xfId="5" applyNumberFormat="1" applyFont="1" applyBorder="1" applyAlignment="1">
      <alignment horizontal="left" vertical="center"/>
    </xf>
    <xf numFmtId="3" fontId="29" fillId="8" borderId="47" xfId="5" applyNumberFormat="1" applyFont="1" applyFill="1" applyBorder="1" applyAlignment="1">
      <alignment horizontal="center" vertical="center"/>
    </xf>
    <xf numFmtId="3" fontId="29" fillId="0" borderId="47" xfId="5" applyNumberFormat="1" applyFont="1" applyBorder="1" applyAlignment="1">
      <alignment horizontal="center" vertical="center"/>
    </xf>
    <xf numFmtId="3" fontId="28" fillId="0" borderId="48" xfId="5" applyNumberFormat="1" applyFont="1" applyBorder="1" applyAlignment="1">
      <alignment horizontal="left" vertical="center"/>
    </xf>
    <xf numFmtId="3" fontId="29" fillId="8" borderId="48" xfId="5" applyNumberFormat="1" applyFont="1" applyFill="1" applyBorder="1" applyAlignment="1">
      <alignment horizontal="center" vertical="center"/>
    </xf>
    <xf numFmtId="3" fontId="29" fillId="0" borderId="48" xfId="5" applyNumberFormat="1" applyFont="1" applyBorder="1" applyAlignment="1">
      <alignment horizontal="center" vertical="center"/>
    </xf>
    <xf numFmtId="3" fontId="24" fillId="8" borderId="17" xfId="5" applyNumberFormat="1" applyFont="1" applyFill="1" applyBorder="1" applyAlignment="1">
      <alignment horizontal="center" vertical="center"/>
    </xf>
    <xf numFmtId="165" fontId="24" fillId="10" borderId="17" xfId="1" applyNumberFormat="1" applyFont="1" applyFill="1" applyBorder="1" applyAlignment="1">
      <alignment horizontal="center" vertical="center"/>
    </xf>
    <xf numFmtId="0" fontId="42" fillId="4" borderId="0" xfId="5" applyFont="1" applyFill="1" applyAlignment="1">
      <alignment vertical="center"/>
    </xf>
  </cellXfs>
  <cellStyles count="8">
    <cellStyle name="Normal" xfId="0" builtinId="0"/>
    <cellStyle name="Normal 2 2 2" xfId="2" xr:uid="{0CDBA949-26C6-48ED-A999-209DAB637315}"/>
    <cellStyle name="Normal 2 2 3" xfId="3" xr:uid="{0C7A0269-FAA8-4924-9FE5-74FDDA39DC3E}"/>
    <cellStyle name="Normal 2 3" xfId="5" xr:uid="{28BDC4BF-E0BD-40A9-B8EA-741ACB8BADCD}"/>
    <cellStyle name="Porcentaje" xfId="1" builtinId="5"/>
    <cellStyle name="Porcentaje 10" xfId="7" xr:uid="{6D295A8A-41B8-4542-B5CE-4C208E730D30}"/>
    <cellStyle name="Porcentaje 2 2" xfId="6" xr:uid="{FE84A19F-4B41-403E-9A65-CADC79888359}"/>
    <cellStyle name="Porcentual 2" xfId="4" xr:uid="{87E947A0-0BCE-49CD-91C7-4DBD1A7C1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100" b="1" i="0" u="none" strike="noStrike" baseline="0">
                <a:solidFill>
                  <a:srgbClr val="000000"/>
                </a:solidFill>
                <a:latin typeface="Calibri"/>
              </a:rPr>
              <a:t>Gráfico N°2: Casos atendidos por grupos de edad </a:t>
            </a:r>
          </a:p>
          <a:p>
            <a:pPr>
              <a:defRPr sz="1100"/>
            </a:pPr>
            <a:r>
              <a:rPr lang="es-PE" sz="1100" b="0" i="0" u="none" strike="noStrike" baseline="0">
                <a:solidFill>
                  <a:srgbClr val="000000"/>
                </a:solidFill>
                <a:latin typeface="Calibri"/>
              </a:rPr>
              <a:t>(porcentaje)</a:t>
            </a:r>
          </a:p>
        </c:rich>
      </c:tx>
      <c:layout>
        <c:manualLayout>
          <c:xMode val="edge"/>
          <c:yMode val="edge"/>
          <c:x val="0.33686158652818249"/>
          <c:y val="7.013926602295633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358389208015484"/>
          <c:y val="0.25021884404933387"/>
          <c:w val="0.79994726347161804"/>
          <c:h val="0.69104433809870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CAI!$D$32:$I$32</c:f>
              <c:strCache>
                <c:ptCount val="6"/>
                <c:pt idx="0">
                  <c:v>0 a 17 
años</c:v>
                </c:pt>
                <c:pt idx="1">
                  <c:v>18 a 25 
años</c:v>
                </c:pt>
                <c:pt idx="2">
                  <c:v>26 a 35 
años</c:v>
                </c:pt>
                <c:pt idx="3">
                  <c:v>36 a 45 
años</c:v>
                </c:pt>
                <c:pt idx="4">
                  <c:v>46 a 59 
años</c:v>
                </c:pt>
                <c:pt idx="5">
                  <c:v>60 a más 
años</c:v>
                </c:pt>
              </c:strCache>
            </c:strRef>
          </c:cat>
          <c:val>
            <c:numRef>
              <c:f>CAI!$D$46:$I$46</c:f>
              <c:numCache>
                <c:formatCode>0.0%</c:formatCode>
                <c:ptCount val="6"/>
                <c:pt idx="0">
                  <c:v>0</c:v>
                </c:pt>
                <c:pt idx="1">
                  <c:v>0.10424710424710425</c:v>
                </c:pt>
                <c:pt idx="2">
                  <c:v>0.30888030888030887</c:v>
                </c:pt>
                <c:pt idx="3">
                  <c:v>0.32741312741312739</c:v>
                </c:pt>
                <c:pt idx="4">
                  <c:v>0.21081081081081082</c:v>
                </c:pt>
                <c:pt idx="5">
                  <c:v>4.8648648648648651E-2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4-4B10-AE72-A1AFBEE7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23601904"/>
        <c:axId val="-423604080"/>
      </c:barChart>
      <c:catAx>
        <c:axId val="-423601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-423604080"/>
        <c:crosses val="autoZero"/>
        <c:auto val="1"/>
        <c:lblAlgn val="ctr"/>
        <c:lblOffset val="100"/>
        <c:noMultiLvlLbl val="0"/>
      </c:catAx>
      <c:valAx>
        <c:axId val="-4236040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-4236019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100" b="1" i="0" u="none" strike="noStrike" baseline="0">
                <a:solidFill>
                  <a:srgbClr val="000000"/>
                </a:solidFill>
                <a:latin typeface="Calibri"/>
              </a:rPr>
              <a:t>Grafico N°3: Situación laboral del usuario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100" b="0" i="0" u="none" strike="noStrike" baseline="0">
                <a:solidFill>
                  <a:srgbClr val="000000"/>
                </a:solidFill>
                <a:latin typeface="Calibri"/>
              </a:rPr>
              <a:t>(porcentaje)</a:t>
            </a:r>
          </a:p>
        </c:rich>
      </c:tx>
      <c:layout>
        <c:manualLayout>
          <c:xMode val="edge"/>
          <c:yMode val="edge"/>
          <c:x val="0.28005135003127501"/>
          <c:y val="1.951684339464576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535078797174592"/>
          <c:y val="0.28556504557545903"/>
          <c:w val="0.29411209731780891"/>
          <c:h val="0.56575690974690684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39BB-4592-A09E-A882D723C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39BB-4592-A09E-A882D723C630}"/>
              </c:ext>
            </c:extLst>
          </c:dPt>
          <c:dLbls>
            <c:dLbl>
              <c:idx val="0"/>
              <c:layout>
                <c:manualLayout>
                  <c:x val="8.5254321608205022E-2"/>
                  <c:y val="6.17331388162573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BB-4592-A09E-A882D723C630}"/>
                </c:ext>
              </c:extLst>
            </c:dLbl>
            <c:dLbl>
              <c:idx val="1"/>
              <c:layout>
                <c:manualLayout>
                  <c:x val="-0.17607325561788437"/>
                  <c:y val="-5.66120250254179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BB-4592-A09E-A882D723C6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CAI!$D$52:$E$52</c:f>
              <c:strCache>
                <c:ptCount val="2"/>
                <c:pt idx="0">
                  <c:v>No trabaja</c:v>
                </c:pt>
                <c:pt idx="1">
                  <c:v>Si trabaja</c:v>
                </c:pt>
              </c:strCache>
            </c:strRef>
          </c:cat>
          <c:val>
            <c:numRef>
              <c:f>CAI!$D$65:$E$65</c:f>
              <c:numCache>
                <c:formatCode>#,##0</c:formatCode>
                <c:ptCount val="2"/>
                <c:pt idx="0">
                  <c:v>56</c:v>
                </c:pt>
                <c:pt idx="1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BB-4592-A09E-A882D723C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100" b="1" i="0" u="none" strike="noStrike" baseline="0">
                <a:solidFill>
                  <a:srgbClr val="000000"/>
                </a:solidFill>
                <a:latin typeface="Calibri"/>
              </a:rPr>
              <a:t>Gráfico N°4: Casos atendidos según nivel de riesgo presuntivo para la integridad personal y para la vida de la persona afectada</a:t>
            </a:r>
          </a:p>
        </c:rich>
      </c:tx>
      <c:layout>
        <c:manualLayout>
          <c:xMode val="edge"/>
          <c:yMode val="edge"/>
          <c:x val="0.10966059032711988"/>
          <c:y val="3.4463036865525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9204876850872"/>
          <c:y val="0.20291826630651602"/>
          <c:w val="0.780868773151428"/>
          <c:h val="0.66872971872384968"/>
        </c:manualLayout>
      </c:layout>
      <c:barChart>
        <c:barDir val="col"/>
        <c:grouping val="clustered"/>
        <c:varyColors val="0"/>
        <c:ser>
          <c:idx val="1"/>
          <c:order val="0"/>
          <c:tx>
            <c:v>Riesgo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CAI!$D$71:$F$71</c:f>
              <c:strCache>
                <c:ptCount val="3"/>
                <c:pt idx="0">
                  <c:v>Leve</c:v>
                </c:pt>
                <c:pt idx="1">
                  <c:v>Moderado</c:v>
                </c:pt>
                <c:pt idx="2">
                  <c:v>Severo</c:v>
                </c:pt>
              </c:strCache>
            </c:strRef>
          </c:cat>
          <c:val>
            <c:numRef>
              <c:f>CAI!$D$84:$F$84</c:f>
              <c:numCache>
                <c:formatCode>#,##0</c:formatCode>
                <c:ptCount val="3"/>
                <c:pt idx="0">
                  <c:v>388</c:v>
                </c:pt>
                <c:pt idx="1">
                  <c:v>905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1-4D41-A6B1-B99E5774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423601360"/>
        <c:axId val="-423597552"/>
      </c:barChart>
      <c:catAx>
        <c:axId val="-4236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-423597552"/>
        <c:crosses val="autoZero"/>
        <c:auto val="1"/>
        <c:lblAlgn val="ctr"/>
        <c:lblOffset val="100"/>
        <c:noMultiLvlLbl val="0"/>
      </c:catAx>
      <c:valAx>
        <c:axId val="-423597552"/>
        <c:scaling>
          <c:orientation val="minMax"/>
          <c:max val="2000"/>
        </c:scaling>
        <c:delete val="1"/>
        <c:axPos val="l"/>
        <c:numFmt formatCode="#,##0" sourceLinked="1"/>
        <c:majorTickMark val="out"/>
        <c:minorTickMark val="none"/>
        <c:tickLblPos val="nextTo"/>
        <c:crossAx val="-42360136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cap="none" spc="2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 sz="1100" b="1"/>
              <a:t>Gráfico N°5: Vínculo de la persona afectada con el usuario</a:t>
            </a:r>
          </a:p>
          <a:p>
            <a:pPr>
              <a:defRPr sz="1100" b="1"/>
            </a:pPr>
            <a:r>
              <a:rPr lang="es-PE" sz="1100" b="0"/>
              <a:t>(porcentaje)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cap="none" spc="2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9702044001256599"/>
          <c:y val="0.26805858937041371"/>
          <c:w val="0.37688809169124132"/>
          <c:h val="0.52357506432250622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F49-412B-A76B-F071385BAE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F49-412B-A76B-F071385BAEB1}"/>
              </c:ext>
            </c:extLst>
          </c:dPt>
          <c:dLbls>
            <c:dLbl>
              <c:idx val="0"/>
              <c:layout>
                <c:manualLayout>
                  <c:x val="0.14671814671814673"/>
                  <c:y val="4.64856457619225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9-412B-A76B-F071385BAEB1}"/>
                </c:ext>
              </c:extLst>
            </c:dLbl>
            <c:dLbl>
              <c:idx val="1"/>
              <c:layout>
                <c:manualLayout>
                  <c:x val="7.7220077220077222E-3"/>
                  <c:y val="-0.118002023857188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9-412B-A76B-F071385BAE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CAI!$K$121:$K$122</c:f>
              <c:strCache>
                <c:ptCount val="2"/>
                <c:pt idx="0">
                  <c:v>Pareja afectada</c:v>
                </c:pt>
                <c:pt idx="1">
                  <c:v>Otra persona afectada (*)</c:v>
                </c:pt>
              </c:strCache>
            </c:strRef>
          </c:cat>
          <c:val>
            <c:numRef>
              <c:f>CAI!$L$121:$L$122</c:f>
              <c:numCache>
                <c:formatCode>0.0%</c:formatCode>
                <c:ptCount val="2"/>
                <c:pt idx="0">
                  <c:v>0.99459459459459465</c:v>
                </c:pt>
                <c:pt idx="1">
                  <c:v>5.4054054054054057E-3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49-412B-A76B-F071385BAE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61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77809378058457"/>
          <c:y val="0.4466712451812162"/>
          <c:w val="0.37339148339978084"/>
          <c:h val="0.21904949644356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n-US"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u="none" strike="noStrike" baseline="0">
                <a:solidFill>
                  <a:srgbClr val="000000"/>
                </a:solidFill>
                <a:latin typeface="Calibri"/>
              </a:rPr>
              <a:t>Gráfico N°1: Casos atendidos por CAI</a:t>
            </a:r>
          </a:p>
        </c:rich>
      </c:tx>
      <c:layout>
        <c:manualLayout>
          <c:xMode val="edge"/>
          <c:yMode val="edge"/>
          <c:x val="0.28362014402343644"/>
          <c:y val="1.921130048024469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F0A-49C0-9CEE-0D42235042E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F0A-49C0-9CEE-0D42235042E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F0A-49C0-9CEE-0D42235042E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1F0A-49C0-9CEE-0D42235042E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1F0A-49C0-9CEE-0D42235042E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1F0A-49C0-9CEE-0D42235042E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1F0A-49C0-9CEE-0D42235042E5}"/>
              </c:ext>
            </c:extLst>
          </c:dPt>
          <c:dLbls>
            <c:dLbl>
              <c:idx val="0"/>
              <c:layout>
                <c:manualLayout>
                  <c:x val="-2.777777777777803E-3"/>
                  <c:y val="4.2642396973105639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A-49C0-9CEE-0D42235042E5}"/>
                </c:ext>
              </c:extLst>
            </c:dLbl>
            <c:dLbl>
              <c:idx val="1"/>
              <c:layout>
                <c:manualLayout>
                  <c:x val="-5.5555555555556572E-3"/>
                  <c:y val="1.292224835531922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A-49C0-9CEE-0D42235042E5}"/>
                </c:ext>
              </c:extLst>
            </c:dLbl>
            <c:dLbl>
              <c:idx val="2"/>
              <c:layout>
                <c:manualLayout>
                  <c:x val="-2.4517057404855962E-3"/>
                  <c:y val="1.8064239687330774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0A-49C0-9CEE-0D42235042E5}"/>
                </c:ext>
              </c:extLst>
            </c:dLbl>
            <c:dLbl>
              <c:idx val="3"/>
              <c:layout>
                <c:manualLayout>
                  <c:x val="2.7771351248989189E-3"/>
                  <c:y val="4.09296092514658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A-49C0-9CEE-0D42235042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0A-49C0-9CEE-0D42235042E5}"/>
                </c:ext>
              </c:extLst>
            </c:dLbl>
            <c:dLbl>
              <c:idx val="5"/>
              <c:layout>
                <c:manualLayout>
                  <c:x val="0"/>
                  <c:y val="9.1834678091426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0A-49C0-9CEE-0D42235042E5}"/>
                </c:ext>
              </c:extLst>
            </c:dLbl>
            <c:dLbl>
              <c:idx val="6"/>
              <c:layout>
                <c:manualLayout>
                  <c:x val="-2.3608844207655458E-3"/>
                  <c:y val="-1.09152895225640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0A-49C0-9CEE-0D42235042E5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CAI!$D$11:$J$11</c:f>
              <c:strCache>
                <c:ptCount val="7"/>
                <c:pt idx="0">
                  <c:v>Arequipa</c:v>
                </c:pt>
                <c:pt idx="1">
                  <c:v>Breña</c:v>
                </c:pt>
                <c:pt idx="2">
                  <c:v>Callao</c:v>
                </c:pt>
                <c:pt idx="3">
                  <c:v>Huamanga</c:v>
                </c:pt>
                <c:pt idx="4">
                  <c:v>Lima</c:v>
                </c:pt>
                <c:pt idx="5">
                  <c:v>Madre de Dios</c:v>
                </c:pt>
                <c:pt idx="6">
                  <c:v>Saylla</c:v>
                </c:pt>
              </c:strCache>
            </c:strRef>
          </c:cat>
          <c:val>
            <c:numRef>
              <c:f>CAI!$D$24:$J$24</c:f>
              <c:numCache>
                <c:formatCode>#\ ##0</c:formatCode>
                <c:ptCount val="7"/>
                <c:pt idx="0">
                  <c:v>230</c:v>
                </c:pt>
                <c:pt idx="1">
                  <c:v>194</c:v>
                </c:pt>
                <c:pt idx="2">
                  <c:v>166</c:v>
                </c:pt>
                <c:pt idx="3">
                  <c:v>194</c:v>
                </c:pt>
                <c:pt idx="4">
                  <c:v>345</c:v>
                </c:pt>
                <c:pt idx="5">
                  <c:v>50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0A-49C0-9CEE-0D422350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-557310560"/>
        <c:axId val="-557310016"/>
      </c:barChart>
      <c:catAx>
        <c:axId val="-5573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-557310016"/>
        <c:crosses val="autoZero"/>
        <c:auto val="1"/>
        <c:lblAlgn val="ctr"/>
        <c:lblOffset val="100"/>
        <c:noMultiLvlLbl val="0"/>
      </c:catAx>
      <c:valAx>
        <c:axId val="-557310016"/>
        <c:scaling>
          <c:orientation val="minMax"/>
        </c:scaling>
        <c:delete val="1"/>
        <c:axPos val="l"/>
        <c:majorGridlines>
          <c:spPr>
            <a:ln w="6350" cap="flat" cmpd="sng" algn="ctr">
              <a:noFill/>
              <a:prstDash val="dashDot"/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crossAx val="-5573105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u="none" strike="noStrike" baseline="0">
                <a:solidFill>
                  <a:srgbClr val="000000"/>
                </a:solidFill>
                <a:latin typeface="Calibri"/>
              </a:rPr>
              <a:t>Grafico N°7: Acciones en la atención del caso por servicio del CAI</a:t>
            </a:r>
          </a:p>
        </c:rich>
      </c:tx>
      <c:layout>
        <c:manualLayout>
          <c:xMode val="edge"/>
          <c:yMode val="edge"/>
          <c:x val="0.16312609482572993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675642187348984"/>
          <c:y val="0.15342654063666877"/>
          <c:w val="0.7069639999413635"/>
          <c:h val="0.7883260997604058"/>
        </c:manualLayout>
      </c:layout>
      <c:barChart>
        <c:barDir val="bar"/>
        <c:grouping val="stack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CAI!$G$176:$J$176</c:f>
              <c:strCache>
                <c:ptCount val="4"/>
                <c:pt idx="0">
                  <c:v>Admisión</c:v>
                </c:pt>
                <c:pt idx="1">
                  <c:v>Psicología</c:v>
                </c:pt>
                <c:pt idx="2">
                  <c:v>Social</c:v>
                </c:pt>
                <c:pt idx="3">
                  <c:v>Reeducación</c:v>
                </c:pt>
              </c:strCache>
            </c:strRef>
          </c:cat>
          <c:val>
            <c:numRef>
              <c:f>CAI!$G$214:$J$214</c:f>
              <c:numCache>
                <c:formatCode>#,##0</c:formatCode>
                <c:ptCount val="4"/>
                <c:pt idx="0">
                  <c:v>1351</c:v>
                </c:pt>
                <c:pt idx="1">
                  <c:v>11506</c:v>
                </c:pt>
                <c:pt idx="2">
                  <c:v>11907</c:v>
                </c:pt>
                <c:pt idx="3">
                  <c:v>24739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B-41FC-B52E-411F41C0F9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423602992"/>
        <c:axId val="-423602448"/>
      </c:barChart>
      <c:catAx>
        <c:axId val="-42360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-423602448"/>
        <c:crosses val="autoZero"/>
        <c:auto val="1"/>
        <c:lblAlgn val="ctr"/>
        <c:lblOffset val="100"/>
        <c:noMultiLvlLbl val="0"/>
      </c:catAx>
      <c:valAx>
        <c:axId val="-423602448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-423602992"/>
        <c:crosses val="autoZero"/>
        <c:crossBetween val="between"/>
      </c:valAx>
      <c:spPr>
        <a:noFill/>
        <a:ln w="25400">
          <a:noFill/>
        </a:ln>
        <a:effectLst>
          <a:glow rad="25400">
            <a:schemeClr val="accent1">
              <a:alpha val="41000"/>
            </a:schemeClr>
          </a:glow>
        </a:effectLst>
        <a:scene3d>
          <a:camera prst="orthographicFront"/>
          <a:lightRig rig="threePt" dir="t"/>
        </a:scene3d>
        <a:sp3d>
          <a:bevelT w="6350"/>
        </a:sp3d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242509</xdr:colOff>
      <xdr:row>29</xdr:row>
      <xdr:rowOff>39025</xdr:rowOff>
    </xdr:from>
    <xdr:to>
      <xdr:col>17</xdr:col>
      <xdr:colOff>303989</xdr:colOff>
      <xdr:row>47</xdr:row>
      <xdr:rowOff>151993</xdr:rowOff>
    </xdr:to>
    <xdr:graphicFrame macro="">
      <xdr:nvGraphicFramePr>
        <xdr:cNvPr id="2" name="12 Gráfico">
          <a:extLst>
            <a:ext uri="{FF2B5EF4-FFF2-40B4-BE49-F238E27FC236}">
              <a16:creationId xmlns:a16="http://schemas.microsoft.com/office/drawing/2014/main" id="{2A47E7FB-09AF-49D1-8A33-827AC95EE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266463</xdr:colOff>
      <xdr:row>47</xdr:row>
      <xdr:rowOff>168226</xdr:rowOff>
    </xdr:from>
    <xdr:to>
      <xdr:col>11</xdr:col>
      <xdr:colOff>40532</xdr:colOff>
      <xdr:row>67</xdr:row>
      <xdr:rowOff>50664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9868E31E-6749-448A-907F-45668145B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19051</xdr:colOff>
      <xdr:row>67</xdr:row>
      <xdr:rowOff>29971</xdr:rowOff>
    </xdr:from>
    <xdr:to>
      <xdr:col>15</xdr:col>
      <xdr:colOff>800505</xdr:colOff>
      <xdr:row>87</xdr:row>
      <xdr:rowOff>30398</xdr:rowOff>
    </xdr:to>
    <xdr:graphicFrame macro="">
      <xdr:nvGraphicFramePr>
        <xdr:cNvPr id="4" name="14 Gráfico">
          <a:extLst>
            <a:ext uri="{FF2B5EF4-FFF2-40B4-BE49-F238E27FC236}">
              <a16:creationId xmlns:a16="http://schemas.microsoft.com/office/drawing/2014/main" id="{57587112-1E1C-4AA1-9730-C8E2BC419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241697</xdr:colOff>
      <xdr:row>117</xdr:row>
      <xdr:rowOff>47031</xdr:rowOff>
    </xdr:from>
    <xdr:to>
      <xdr:col>14</xdr:col>
      <xdr:colOff>765572</xdr:colOff>
      <xdr:row>131</xdr:row>
      <xdr:rowOff>188715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61D1BA4-AE8B-4740-B95C-A86F226E5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302921</xdr:colOff>
      <xdr:row>130</xdr:row>
      <xdr:rowOff>66174</xdr:rowOff>
    </xdr:from>
    <xdr:to>
      <xdr:col>14</xdr:col>
      <xdr:colOff>202909</xdr:colOff>
      <xdr:row>131</xdr:row>
      <xdr:rowOff>91240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6A32BBCD-17C0-4370-9D2C-E7DA01F1E82B}"/>
            </a:ext>
          </a:extLst>
        </xdr:cNvPr>
        <xdr:cNvSpPr/>
      </xdr:nvSpPr>
      <xdr:spPr>
        <a:xfrm>
          <a:off x="9504071" y="24729574"/>
          <a:ext cx="3811588" cy="21556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800">
              <a:solidFill>
                <a:sysClr val="windowText" lastClr="000000"/>
              </a:solidFill>
            </a:rPr>
            <a:t>(*) Personas que no tienen un vínculo de pareja con el usuario.</a:t>
          </a:r>
        </a:p>
      </xdr:txBody>
    </xdr:sp>
    <xdr:clientData/>
  </xdr:twoCellAnchor>
  <xdr:twoCellAnchor>
    <xdr:from>
      <xdr:col>11</xdr:col>
      <xdr:colOff>453571</xdr:colOff>
      <xdr:row>7</xdr:row>
      <xdr:rowOff>153084</xdr:rowOff>
    </xdr:from>
    <xdr:to>
      <xdr:col>17</xdr:col>
      <xdr:colOff>351517</xdr:colOff>
      <xdr:row>27</xdr:row>
      <xdr:rowOff>102055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560F063-8BF9-444D-ADB0-CE9428A73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752475</xdr:colOff>
      <xdr:row>0</xdr:row>
      <xdr:rowOff>142875</xdr:rowOff>
    </xdr:from>
    <xdr:to>
      <xdr:col>13</xdr:col>
      <xdr:colOff>523875</xdr:colOff>
      <xdr:row>0</xdr:row>
      <xdr:rowOff>647700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8DB02C1-A079-4A39-A483-0FA510FFC730}"/>
            </a:ext>
          </a:extLst>
        </xdr:cNvPr>
        <xdr:cNvSpPr/>
      </xdr:nvSpPr>
      <xdr:spPr>
        <a:xfrm>
          <a:off x="4854575" y="142875"/>
          <a:ext cx="77152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76812</xdr:colOff>
      <xdr:row>8</xdr:row>
      <xdr:rowOff>76638</xdr:rowOff>
    </xdr:from>
    <xdr:to>
      <xdr:col>10</xdr:col>
      <xdr:colOff>0</xdr:colOff>
      <xdr:row>9</xdr:row>
      <xdr:rowOff>107156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D330F2F-826B-4F0B-A5E6-3109C1BF8F88}"/>
            </a:ext>
          </a:extLst>
        </xdr:cNvPr>
        <xdr:cNvSpPr/>
      </xdr:nvSpPr>
      <xdr:spPr>
        <a:xfrm>
          <a:off x="1442062" y="2876988"/>
          <a:ext cx="7759088" cy="30356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Casos atendidos por CAI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mes</a:t>
          </a:r>
        </a:p>
      </xdr:txBody>
    </xdr:sp>
    <xdr:clientData/>
  </xdr:twoCellAnchor>
  <xdr:twoCellAnchor>
    <xdr:from>
      <xdr:col>1</xdr:col>
      <xdr:colOff>0</xdr:colOff>
      <xdr:row>8</xdr:row>
      <xdr:rowOff>76639</xdr:rowOff>
    </xdr:from>
    <xdr:to>
      <xdr:col>2</xdr:col>
      <xdr:colOff>187014</xdr:colOff>
      <xdr:row>9</xdr:row>
      <xdr:rowOff>64392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1529A444-1CA6-424F-962A-ECD6CD259BC0}"/>
            </a:ext>
          </a:extLst>
        </xdr:cNvPr>
        <xdr:cNvSpPr/>
      </xdr:nvSpPr>
      <xdr:spPr>
        <a:xfrm>
          <a:off x="139700" y="2876989"/>
          <a:ext cx="1412564" cy="26080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2</xdr:col>
      <xdr:colOff>75278</xdr:colOff>
      <xdr:row>29</xdr:row>
      <xdr:rowOff>37178</xdr:rowOff>
    </xdr:from>
    <xdr:to>
      <xdr:col>8</xdr:col>
      <xdr:colOff>714375</xdr:colOff>
      <xdr:row>30</xdr:row>
      <xdr:rowOff>87472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99C6331-2C05-4593-BA58-B563BB309BD6}"/>
            </a:ext>
          </a:extLst>
        </xdr:cNvPr>
        <xdr:cNvSpPr/>
      </xdr:nvSpPr>
      <xdr:spPr>
        <a:xfrm>
          <a:off x="1440528" y="5955378"/>
          <a:ext cx="6239797" cy="24714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del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usuario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705</xdr:colOff>
      <xdr:row>29</xdr:row>
      <xdr:rowOff>37178</xdr:rowOff>
    </xdr:from>
    <xdr:to>
      <xdr:col>2</xdr:col>
      <xdr:colOff>185478</xdr:colOff>
      <xdr:row>30</xdr:row>
      <xdr:rowOff>87472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FA0309F0-27DF-4AE3-967D-88D0384776CC}"/>
            </a:ext>
          </a:extLst>
        </xdr:cNvPr>
        <xdr:cNvSpPr/>
      </xdr:nvSpPr>
      <xdr:spPr>
        <a:xfrm>
          <a:off x="140405" y="5955378"/>
          <a:ext cx="1410323" cy="24714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2</xdr:col>
      <xdr:colOff>27455</xdr:colOff>
      <xdr:row>49</xdr:row>
      <xdr:rowOff>34331</xdr:rowOff>
    </xdr:from>
    <xdr:to>
      <xdr:col>5</xdr:col>
      <xdr:colOff>28575</xdr:colOff>
      <xdr:row>50</xdr:row>
      <xdr:rowOff>32845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C37173D-5D45-417B-BE78-038D3A5FF45B}"/>
            </a:ext>
          </a:extLst>
        </xdr:cNvPr>
        <xdr:cNvSpPr/>
      </xdr:nvSpPr>
      <xdr:spPr>
        <a:xfrm>
          <a:off x="1392705" y="8638581"/>
          <a:ext cx="2737970" cy="51286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asos atendidos por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ituación laboral del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usuario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0</xdr:col>
      <xdr:colOff>44667</xdr:colOff>
      <xdr:row>49</xdr:row>
      <xdr:rowOff>26230</xdr:rowOff>
    </xdr:from>
    <xdr:to>
      <xdr:col>2</xdr:col>
      <xdr:colOff>117381</xdr:colOff>
      <xdr:row>49</xdr:row>
      <xdr:rowOff>278231</xdr:rowOff>
    </xdr:to>
    <xdr:sp macro="" textlink="">
      <xdr:nvSpPr>
        <xdr:cNvPr id="14" name="Rectángulo 51">
          <a:extLst>
            <a:ext uri="{FF2B5EF4-FFF2-40B4-BE49-F238E27FC236}">
              <a16:creationId xmlns:a16="http://schemas.microsoft.com/office/drawing/2014/main" id="{CB766D8A-DBA8-455A-BD75-51BC6250C2A9}"/>
            </a:ext>
          </a:extLst>
        </xdr:cNvPr>
        <xdr:cNvSpPr/>
      </xdr:nvSpPr>
      <xdr:spPr>
        <a:xfrm>
          <a:off x="44667" y="8630480"/>
          <a:ext cx="1437964" cy="25200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2</xdr:col>
      <xdr:colOff>69441</xdr:colOff>
      <xdr:row>67</xdr:row>
      <xdr:rowOff>31954</xdr:rowOff>
    </xdr:from>
    <xdr:to>
      <xdr:col>5</xdr:col>
      <xdr:colOff>878451</xdr:colOff>
      <xdr:row>69</xdr:row>
      <xdr:rowOff>48597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4D8B190E-4D63-4C46-B21A-794EC7F26D5A}"/>
            </a:ext>
          </a:extLst>
        </xdr:cNvPr>
        <xdr:cNvSpPr/>
      </xdr:nvSpPr>
      <xdr:spPr>
        <a:xfrm>
          <a:off x="1434691" y="11201604"/>
          <a:ext cx="3545860" cy="46114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asos atendidos por r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iesgo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presuntivo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0</xdr:col>
      <xdr:colOff>84189</xdr:colOff>
      <xdr:row>67</xdr:row>
      <xdr:rowOff>22431</xdr:rowOff>
    </xdr:from>
    <xdr:to>
      <xdr:col>2</xdr:col>
      <xdr:colOff>156903</xdr:colOff>
      <xdr:row>68</xdr:row>
      <xdr:rowOff>106343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90264108-AFD0-4016-B249-7B4D73B5DA22}"/>
            </a:ext>
          </a:extLst>
        </xdr:cNvPr>
        <xdr:cNvSpPr/>
      </xdr:nvSpPr>
      <xdr:spPr>
        <a:xfrm>
          <a:off x="84189" y="11192081"/>
          <a:ext cx="1437964" cy="25536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2</xdr:col>
      <xdr:colOff>38523</xdr:colOff>
      <xdr:row>117</xdr:row>
      <xdr:rowOff>120431</xdr:rowOff>
    </xdr:from>
    <xdr:to>
      <xdr:col>9</xdr:col>
      <xdr:colOff>10950</xdr:colOff>
      <xdr:row>118</xdr:row>
      <xdr:rowOff>213038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CA9D311B-AE8B-4C70-AF15-63F06CD0014B}"/>
            </a:ext>
          </a:extLst>
        </xdr:cNvPr>
        <xdr:cNvSpPr/>
      </xdr:nvSpPr>
      <xdr:spPr>
        <a:xfrm>
          <a:off x="1403773" y="21564381"/>
          <a:ext cx="6443077" cy="25770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Pareja afectada u otra persona afectada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vinculo con el usuario</a:t>
          </a:r>
        </a:p>
      </xdr:txBody>
    </xdr:sp>
    <xdr:clientData/>
  </xdr:twoCellAnchor>
  <xdr:twoCellAnchor>
    <xdr:from>
      <xdr:col>0</xdr:col>
      <xdr:colOff>107249</xdr:colOff>
      <xdr:row>117</xdr:row>
      <xdr:rowOff>122963</xdr:rowOff>
    </xdr:from>
    <xdr:to>
      <xdr:col>2</xdr:col>
      <xdr:colOff>96631</xdr:colOff>
      <xdr:row>118</xdr:row>
      <xdr:rowOff>179456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BE029235-0D82-43F6-B20C-2792A562660D}"/>
            </a:ext>
          </a:extLst>
        </xdr:cNvPr>
        <xdr:cNvSpPr/>
      </xdr:nvSpPr>
      <xdr:spPr>
        <a:xfrm>
          <a:off x="107249" y="21566913"/>
          <a:ext cx="1354632" cy="2215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7</a:t>
          </a:r>
        </a:p>
      </xdr:txBody>
    </xdr:sp>
    <xdr:clientData/>
  </xdr:twoCellAnchor>
  <xdr:twoCellAnchor>
    <xdr:from>
      <xdr:col>2</xdr:col>
      <xdr:colOff>48027</xdr:colOff>
      <xdr:row>135</xdr:row>
      <xdr:rowOff>86841</xdr:rowOff>
    </xdr:from>
    <xdr:to>
      <xdr:col>8</xdr:col>
      <xdr:colOff>11905</xdr:colOff>
      <xdr:row>137</xdr:row>
      <xdr:rowOff>60158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BD289E2-AC57-4307-8886-64A83072F451}"/>
            </a:ext>
          </a:extLst>
        </xdr:cNvPr>
        <xdr:cNvSpPr/>
      </xdr:nvSpPr>
      <xdr:spPr>
        <a:xfrm>
          <a:off x="1413277" y="25696391"/>
          <a:ext cx="5564578" cy="47496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Consumo de alcohol, fuma drogas y adicciones no convencionales en los usuarios</a:t>
          </a:r>
          <a:r>
            <a: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</a:p>
      </xdr:txBody>
    </xdr:sp>
    <xdr:clientData/>
  </xdr:twoCellAnchor>
  <xdr:twoCellAnchor>
    <xdr:from>
      <xdr:col>0</xdr:col>
      <xdr:colOff>106246</xdr:colOff>
      <xdr:row>135</xdr:row>
      <xdr:rowOff>76814</xdr:rowOff>
    </xdr:from>
    <xdr:to>
      <xdr:col>2</xdr:col>
      <xdr:colOff>182971</xdr:colOff>
      <xdr:row>136</xdr:row>
      <xdr:rowOff>19439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D7D370DE-3865-40CD-9248-36D53A99B6F0}"/>
            </a:ext>
          </a:extLst>
        </xdr:cNvPr>
        <xdr:cNvSpPr/>
      </xdr:nvSpPr>
      <xdr:spPr>
        <a:xfrm>
          <a:off x="106246" y="25686364"/>
          <a:ext cx="1441975" cy="2537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8</a:t>
          </a:r>
        </a:p>
      </xdr:txBody>
    </xdr:sp>
    <xdr:clientData/>
  </xdr:twoCellAnchor>
  <xdr:twoCellAnchor>
    <xdr:from>
      <xdr:col>2</xdr:col>
      <xdr:colOff>47382</xdr:colOff>
      <xdr:row>150</xdr:row>
      <xdr:rowOff>85687</xdr:rowOff>
    </xdr:from>
    <xdr:to>
      <xdr:col>7</xdr:col>
      <xdr:colOff>11906</xdr:colOff>
      <xdr:row>151</xdr:row>
      <xdr:rowOff>190500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D8DCE806-205A-4DCE-AEF9-6F88114AF3E1}"/>
            </a:ext>
          </a:extLst>
        </xdr:cNvPr>
        <xdr:cNvSpPr/>
      </xdr:nvSpPr>
      <xdr:spPr>
        <a:xfrm>
          <a:off x="1412632" y="29035337"/>
          <a:ext cx="4695274" cy="23816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realizadas personalizadas por servicio según mes</a:t>
          </a:r>
        </a:p>
      </xdr:txBody>
    </xdr:sp>
    <xdr:clientData/>
  </xdr:twoCellAnchor>
  <xdr:twoCellAnchor>
    <xdr:from>
      <xdr:col>0</xdr:col>
      <xdr:colOff>106246</xdr:colOff>
      <xdr:row>150</xdr:row>
      <xdr:rowOff>85686</xdr:rowOff>
    </xdr:from>
    <xdr:to>
      <xdr:col>2</xdr:col>
      <xdr:colOff>182971</xdr:colOff>
      <xdr:row>152</xdr:row>
      <xdr:rowOff>1510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6237A2B1-D5C3-4BB4-9E67-BC0828963C6E}"/>
            </a:ext>
          </a:extLst>
        </xdr:cNvPr>
        <xdr:cNvSpPr/>
      </xdr:nvSpPr>
      <xdr:spPr>
        <a:xfrm>
          <a:off x="106246" y="29035336"/>
          <a:ext cx="1441975" cy="2460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9</a:t>
          </a:r>
        </a:p>
      </xdr:txBody>
    </xdr:sp>
    <xdr:clientData/>
  </xdr:twoCellAnchor>
  <xdr:twoCellAnchor>
    <xdr:from>
      <xdr:col>10</xdr:col>
      <xdr:colOff>47268</xdr:colOff>
      <xdr:row>150</xdr:row>
      <xdr:rowOff>85687</xdr:rowOff>
    </xdr:from>
    <xdr:to>
      <xdr:col>17</xdr:col>
      <xdr:colOff>821531</xdr:colOff>
      <xdr:row>151</xdr:row>
      <xdr:rowOff>190500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45C25C58-8DEC-439F-B7DA-D4D8979F3B8E}"/>
            </a:ext>
          </a:extLst>
        </xdr:cNvPr>
        <xdr:cNvSpPr/>
      </xdr:nvSpPr>
      <xdr:spPr>
        <a:xfrm>
          <a:off x="9248418" y="29035337"/>
          <a:ext cx="7581463" cy="23816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realizadas personalizadas por CAI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mes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706695</xdr:colOff>
      <xdr:row>150</xdr:row>
      <xdr:rowOff>85686</xdr:rowOff>
    </xdr:from>
    <xdr:to>
      <xdr:col>10</xdr:col>
      <xdr:colOff>156290</xdr:colOff>
      <xdr:row>152</xdr:row>
      <xdr:rowOff>1510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C04F1F57-08E9-4A1A-9DED-58252E0268F2}"/>
            </a:ext>
          </a:extLst>
        </xdr:cNvPr>
        <xdr:cNvSpPr/>
      </xdr:nvSpPr>
      <xdr:spPr>
        <a:xfrm>
          <a:off x="7672645" y="29035336"/>
          <a:ext cx="1684795" cy="2460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10</a:t>
          </a:r>
        </a:p>
      </xdr:txBody>
    </xdr:sp>
    <xdr:clientData/>
  </xdr:twoCellAnchor>
  <xdr:twoCellAnchor>
    <xdr:from>
      <xdr:col>2</xdr:col>
      <xdr:colOff>426604</xdr:colOff>
      <xdr:row>6</xdr:row>
      <xdr:rowOff>95250</xdr:rowOff>
    </xdr:from>
    <xdr:to>
      <xdr:col>17</xdr:col>
      <xdr:colOff>814456</xdr:colOff>
      <xdr:row>7</xdr:row>
      <xdr:rowOff>179457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4CF51789-2B0A-4935-BEF6-FEC008E47CB4}"/>
            </a:ext>
          </a:extLst>
        </xdr:cNvPr>
        <xdr:cNvSpPr/>
      </xdr:nvSpPr>
      <xdr:spPr>
        <a:xfrm>
          <a:off x="1791854" y="2451100"/>
          <a:ext cx="15030952" cy="31915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EN LOS CAI SEGÚN MES </a:t>
          </a:r>
        </a:p>
      </xdr:txBody>
    </xdr:sp>
    <xdr:clientData/>
  </xdr:twoCellAnchor>
  <xdr:twoCellAnchor>
    <xdr:from>
      <xdr:col>1</xdr:col>
      <xdr:colOff>0</xdr:colOff>
      <xdr:row>6</xdr:row>
      <xdr:rowOff>95250</xdr:rowOff>
    </xdr:from>
    <xdr:to>
      <xdr:col>2</xdr:col>
      <xdr:colOff>498641</xdr:colOff>
      <xdr:row>7</xdr:row>
      <xdr:rowOff>180565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716C8FA8-4994-495F-8B30-A04E478EED20}"/>
            </a:ext>
          </a:extLst>
        </xdr:cNvPr>
        <xdr:cNvSpPr/>
      </xdr:nvSpPr>
      <xdr:spPr>
        <a:xfrm>
          <a:off x="139700" y="2451100"/>
          <a:ext cx="1724191" cy="32026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A </a:t>
          </a:r>
        </a:p>
      </xdr:txBody>
    </xdr:sp>
    <xdr:clientData/>
  </xdr:twoCellAnchor>
  <xdr:twoCellAnchor>
    <xdr:from>
      <xdr:col>1</xdr:col>
      <xdr:colOff>0</xdr:colOff>
      <xdr:row>147</xdr:row>
      <xdr:rowOff>120316</xdr:rowOff>
    </xdr:from>
    <xdr:to>
      <xdr:col>2</xdr:col>
      <xdr:colOff>498641</xdr:colOff>
      <xdr:row>148</xdr:row>
      <xdr:rowOff>220322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7E419FFF-6BD8-41A5-891C-667446B9572F}"/>
            </a:ext>
          </a:extLst>
        </xdr:cNvPr>
        <xdr:cNvSpPr/>
      </xdr:nvSpPr>
      <xdr:spPr>
        <a:xfrm>
          <a:off x="139700" y="28644516"/>
          <a:ext cx="1724191" cy="277806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C </a:t>
          </a:r>
        </a:p>
      </xdr:txBody>
    </xdr:sp>
    <xdr:clientData/>
  </xdr:twoCellAnchor>
  <xdr:twoCellAnchor>
    <xdr:from>
      <xdr:col>2</xdr:col>
      <xdr:colOff>461207</xdr:colOff>
      <xdr:row>147</xdr:row>
      <xdr:rowOff>120316</xdr:rowOff>
    </xdr:from>
    <xdr:to>
      <xdr:col>17</xdr:col>
      <xdr:colOff>828261</xdr:colOff>
      <xdr:row>149</xdr:row>
      <xdr:rowOff>0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9711F09A-47A0-42E4-95EC-83CA333AB19A}"/>
            </a:ext>
          </a:extLst>
        </xdr:cNvPr>
        <xdr:cNvSpPr/>
      </xdr:nvSpPr>
      <xdr:spPr>
        <a:xfrm>
          <a:off x="1826457" y="28644516"/>
          <a:ext cx="15010154" cy="27973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ACCIONES EN LA ATENCIÓN DEL CASO </a:t>
          </a:r>
        </a:p>
      </xdr:txBody>
    </xdr:sp>
    <xdr:clientData/>
  </xdr:twoCellAnchor>
  <xdr:twoCellAnchor>
    <xdr:from>
      <xdr:col>1</xdr:col>
      <xdr:colOff>0</xdr:colOff>
      <xdr:row>114</xdr:row>
      <xdr:rowOff>150017</xdr:rowOff>
    </xdr:from>
    <xdr:to>
      <xdr:col>2</xdr:col>
      <xdr:colOff>504985</xdr:colOff>
      <xdr:row>116</xdr:row>
      <xdr:rowOff>100624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A084ACC-B176-464E-83AD-2FF1FD93D24E}"/>
            </a:ext>
          </a:extLst>
        </xdr:cNvPr>
        <xdr:cNvSpPr/>
      </xdr:nvSpPr>
      <xdr:spPr>
        <a:xfrm>
          <a:off x="139700" y="21028817"/>
          <a:ext cx="1730535" cy="350657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B </a:t>
          </a:r>
        </a:p>
      </xdr:txBody>
    </xdr:sp>
    <xdr:clientData/>
  </xdr:twoCellAnchor>
  <xdr:twoCellAnchor>
    <xdr:from>
      <xdr:col>2</xdr:col>
      <xdr:colOff>487608</xdr:colOff>
      <xdr:row>114</xdr:row>
      <xdr:rowOff>150018</xdr:rowOff>
    </xdr:from>
    <xdr:to>
      <xdr:col>17</xdr:col>
      <xdr:colOff>828261</xdr:colOff>
      <xdr:row>116</xdr:row>
      <xdr:rowOff>100264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17558B01-64FA-4B68-9BCB-466B04A8666F}"/>
            </a:ext>
          </a:extLst>
        </xdr:cNvPr>
        <xdr:cNvSpPr/>
      </xdr:nvSpPr>
      <xdr:spPr>
        <a:xfrm>
          <a:off x="1852858" y="21028818"/>
          <a:ext cx="14983753" cy="35029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DEL CASO</a:t>
          </a:r>
        </a:p>
      </xdr:txBody>
    </xdr:sp>
    <xdr:clientData/>
  </xdr:twoCellAnchor>
  <xdr:twoCellAnchor>
    <xdr:from>
      <xdr:col>2</xdr:col>
      <xdr:colOff>44047</xdr:colOff>
      <xdr:row>221</xdr:row>
      <xdr:rowOff>65461</xdr:rowOff>
    </xdr:from>
    <xdr:to>
      <xdr:col>6</xdr:col>
      <xdr:colOff>2004</xdr:colOff>
      <xdr:row>223</xdr:row>
      <xdr:rowOff>304799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3DBEE7BF-BC9D-4249-B64E-6E38DF8F40A0}"/>
            </a:ext>
          </a:extLst>
        </xdr:cNvPr>
        <xdr:cNvSpPr/>
      </xdr:nvSpPr>
      <xdr:spPr>
        <a:xfrm>
          <a:off x="1409297" y="40921361"/>
          <a:ext cx="3729857" cy="58858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por los CAI en el año 2026 en relación al año 2025 para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el mismo periodo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86372</xdr:colOff>
      <xdr:row>221</xdr:row>
      <xdr:rowOff>67193</xdr:rowOff>
    </xdr:from>
    <xdr:to>
      <xdr:col>2</xdr:col>
      <xdr:colOff>159086</xdr:colOff>
      <xdr:row>222</xdr:row>
      <xdr:rowOff>118392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F750ECA4-CF10-4E98-B88A-A8935FD115CF}"/>
            </a:ext>
          </a:extLst>
        </xdr:cNvPr>
        <xdr:cNvSpPr/>
      </xdr:nvSpPr>
      <xdr:spPr>
        <a:xfrm>
          <a:off x="86372" y="40923093"/>
          <a:ext cx="1437964" cy="2289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13</a:t>
          </a:r>
        </a:p>
      </xdr:txBody>
    </xdr:sp>
    <xdr:clientData/>
  </xdr:twoCellAnchor>
  <xdr:twoCellAnchor>
    <xdr:from>
      <xdr:col>6</xdr:col>
      <xdr:colOff>673284</xdr:colOff>
      <xdr:row>226</xdr:row>
      <xdr:rowOff>71495</xdr:rowOff>
    </xdr:from>
    <xdr:to>
      <xdr:col>8</xdr:col>
      <xdr:colOff>647700</xdr:colOff>
      <xdr:row>228</xdr:row>
      <xdr:rowOff>161925</xdr:rowOff>
    </xdr:to>
    <xdr:sp macro="" textlink="">
      <xdr:nvSpPr>
        <xdr:cNvPr id="33" name="Flecha a la derecha con bandas 9">
          <a:extLst>
            <a:ext uri="{FF2B5EF4-FFF2-40B4-BE49-F238E27FC236}">
              <a16:creationId xmlns:a16="http://schemas.microsoft.com/office/drawing/2014/main" id="{A4081A44-2D0F-4434-9C53-3599AE072122}"/>
            </a:ext>
          </a:extLst>
        </xdr:cNvPr>
        <xdr:cNvSpPr/>
      </xdr:nvSpPr>
      <xdr:spPr bwMode="auto">
        <a:xfrm>
          <a:off x="5810434" y="42152945"/>
          <a:ext cx="1803216" cy="534930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571500</xdr:colOff>
      <xdr:row>225</xdr:row>
      <xdr:rowOff>120717</xdr:rowOff>
    </xdr:from>
    <xdr:to>
      <xdr:col>13</xdr:col>
      <xdr:colOff>333376</xdr:colOff>
      <xdr:row>238</xdr:row>
      <xdr:rowOff>76200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E1BAD34D-6CFA-46EF-9F5B-D5DB7E8E67A1}"/>
            </a:ext>
          </a:extLst>
        </xdr:cNvPr>
        <xdr:cNvSpPr txBox="1"/>
      </xdr:nvSpPr>
      <xdr:spPr>
        <a:xfrm>
          <a:off x="8407400" y="41935467"/>
          <a:ext cx="3971926" cy="1111183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 los casos atendidos en</a:t>
          </a:r>
          <a:r>
            <a:rPr lang="es-PE" sz="1100" b="0" i="1" baseline="0"/>
            <a:t> </a:t>
          </a:r>
          <a:r>
            <a:rPr lang="es-PE" sz="1100" b="0" i="1"/>
            <a:t>los CAI, se observa un</a:t>
          </a:r>
          <a:r>
            <a:rPr lang="es-PE" sz="1100" b="0" i="1" baseline="0"/>
            <a:t> incremento</a:t>
          </a:r>
          <a:r>
            <a:rPr lang="es-PE" sz="1100" b="0" i="1"/>
            <a:t> de 14,3</a:t>
          </a:r>
          <a:r>
            <a:rPr lang="es-PE" sz="1100" b="0" i="1" baseline="0"/>
            <a:t> </a:t>
          </a:r>
          <a:r>
            <a:rPr lang="es-PE" sz="1100" b="0" i="1"/>
            <a:t>puntos porcentuales en el periodo de enero a abril</a:t>
          </a:r>
          <a:r>
            <a:rPr lang="es-PE" sz="1100" b="0" i="1" baseline="0"/>
            <a:t> </a:t>
          </a:r>
          <a:r>
            <a:rPr lang="es-PE" sz="1100" b="0" i="1"/>
            <a:t>2026, frente a lo registrado en el mismo periodo del año anterior.</a:t>
          </a:r>
        </a:p>
      </xdr:txBody>
    </xdr:sp>
    <xdr:clientData/>
  </xdr:twoCellAnchor>
  <xdr:twoCellAnchor>
    <xdr:from>
      <xdr:col>1</xdr:col>
      <xdr:colOff>0</xdr:colOff>
      <xdr:row>218</xdr:row>
      <xdr:rowOff>0</xdr:rowOff>
    </xdr:from>
    <xdr:to>
      <xdr:col>2</xdr:col>
      <xdr:colOff>501398</xdr:colOff>
      <xdr:row>219</xdr:row>
      <xdr:rowOff>163958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9A88DA5C-808C-49B9-AFFB-FAA651800AD9}"/>
            </a:ext>
          </a:extLst>
        </xdr:cNvPr>
        <xdr:cNvSpPr/>
      </xdr:nvSpPr>
      <xdr:spPr>
        <a:xfrm>
          <a:off x="139700" y="40360600"/>
          <a:ext cx="1726948" cy="32905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2</xdr:col>
      <xdr:colOff>478514</xdr:colOff>
      <xdr:row>218</xdr:row>
      <xdr:rowOff>0</xdr:rowOff>
    </xdr:from>
    <xdr:to>
      <xdr:col>17</xdr:col>
      <xdr:colOff>828261</xdr:colOff>
      <xdr:row>220</xdr:row>
      <xdr:rowOff>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F366425B-A3B1-4176-8DB3-095C110AC526}"/>
            </a:ext>
          </a:extLst>
        </xdr:cNvPr>
        <xdr:cNvSpPr/>
      </xdr:nvSpPr>
      <xdr:spPr>
        <a:xfrm>
          <a:off x="1843764" y="40360600"/>
          <a:ext cx="14992847" cy="33020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oneCellAnchor>
    <xdr:from>
      <xdr:col>1</xdr:col>
      <xdr:colOff>1945</xdr:colOff>
      <xdr:row>85</xdr:row>
      <xdr:rowOff>56129</xdr:rowOff>
    </xdr:from>
    <xdr:ext cx="4300727" cy="777308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6334F4-BBE9-4115-9034-9F308D946AAC}"/>
            </a:ext>
          </a:extLst>
        </xdr:cNvPr>
        <xdr:cNvSpPr txBox="1"/>
      </xdr:nvSpPr>
      <xdr:spPr>
        <a:xfrm>
          <a:off x="141645" y="13657829"/>
          <a:ext cx="4300727" cy="77730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PE" sz="1100" b="1"/>
            <a:t>Riesgo</a:t>
          </a:r>
          <a:r>
            <a:rPr lang="es-PE" sz="1100" b="1" baseline="0"/>
            <a:t> Presuntivo: </a:t>
          </a:r>
          <a:r>
            <a:rPr lang="es-PE" sz="1100" baseline="0"/>
            <a:t>está referida a la identificación de la relación actual del usuario con la persona afectada, el tiempo de unión y separación, historia de relaciones anteriores, composición familiar, situación laboral actual, otros antecedentes a especificar.</a:t>
          </a:r>
          <a:endParaRPr lang="es-PE" sz="1100"/>
        </a:p>
      </xdr:txBody>
    </xdr:sp>
    <xdr:clientData/>
  </xdr:oneCellAnchor>
  <xdr:twoCellAnchor>
    <xdr:from>
      <xdr:col>1</xdr:col>
      <xdr:colOff>4816</xdr:colOff>
      <xdr:row>3</xdr:row>
      <xdr:rowOff>38099</xdr:rowOff>
    </xdr:from>
    <xdr:to>
      <xdr:col>17</xdr:col>
      <xdr:colOff>798871</xdr:colOff>
      <xdr:row>6</xdr:row>
      <xdr:rowOff>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3D29E494-70E8-471B-BDC2-415858641B4C}"/>
            </a:ext>
          </a:extLst>
        </xdr:cNvPr>
        <xdr:cNvSpPr txBox="1"/>
      </xdr:nvSpPr>
      <xdr:spPr>
        <a:xfrm>
          <a:off x="144516" y="1689099"/>
          <a:ext cx="16662705" cy="66675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Centro de Atención Institucional (CAI), son centros públicos especializados interdisciplinarios y gratuitos, que brindan atención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integral para contribuir al cese de la conducta violenta del hombre sentenciado por violencia contra la pareja o en proceso de sanción, a través de la reeducación de sus creencias, percepciones, ideas y pensamientos sobre la mujer, teniendo como finalidad la protección de la víctima.</a:t>
          </a:r>
        </a:p>
      </xdr:txBody>
    </xdr:sp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501398</xdr:colOff>
      <xdr:row>241</xdr:row>
      <xdr:rowOff>163958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1B2A6383-0B70-45FF-891C-D7D3C6B2EF7E}"/>
            </a:ext>
          </a:extLst>
        </xdr:cNvPr>
        <xdr:cNvSpPr/>
      </xdr:nvSpPr>
      <xdr:spPr>
        <a:xfrm>
          <a:off x="139700" y="43383200"/>
          <a:ext cx="1726948" cy="35445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2</xdr:col>
      <xdr:colOff>478514</xdr:colOff>
      <xdr:row>240</xdr:row>
      <xdr:rowOff>0</xdr:rowOff>
    </xdr:from>
    <xdr:to>
      <xdr:col>17</xdr:col>
      <xdr:colOff>828261</xdr:colOff>
      <xdr:row>241</xdr:row>
      <xdr:rowOff>165652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8EA6E3E1-B858-49AB-B10E-1C1451D1BC1B}"/>
            </a:ext>
          </a:extLst>
        </xdr:cNvPr>
        <xdr:cNvSpPr/>
      </xdr:nvSpPr>
      <xdr:spPr>
        <a:xfrm>
          <a:off x="1843764" y="43383200"/>
          <a:ext cx="14992847" cy="356152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REGIÓN 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29741</xdr:colOff>
      <xdr:row>243</xdr:row>
      <xdr:rowOff>1</xdr:rowOff>
    </xdr:from>
    <xdr:to>
      <xdr:col>8</xdr:col>
      <xdr:colOff>0</xdr:colOff>
      <xdr:row>244</xdr:row>
      <xdr:rowOff>153276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65591DE9-DEEE-4589-9148-A32CFCF428AE}"/>
            </a:ext>
          </a:extLst>
        </xdr:cNvPr>
        <xdr:cNvSpPr/>
      </xdr:nvSpPr>
      <xdr:spPr>
        <a:xfrm>
          <a:off x="1394991" y="43954701"/>
          <a:ext cx="5570959" cy="3437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</a:t>
          </a:r>
          <a:r>
            <a:rPr lang="es-PE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región, 2022 - 2026*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243</xdr:row>
      <xdr:rowOff>0</xdr:rowOff>
    </xdr:from>
    <xdr:to>
      <xdr:col>2</xdr:col>
      <xdr:colOff>139242</xdr:colOff>
      <xdr:row>244</xdr:row>
      <xdr:rowOff>75107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CAA023D5-64BD-4DCF-A0C1-6BB26EF420D6}"/>
            </a:ext>
          </a:extLst>
        </xdr:cNvPr>
        <xdr:cNvSpPr/>
      </xdr:nvSpPr>
      <xdr:spPr>
        <a:xfrm>
          <a:off x="139700" y="43954700"/>
          <a:ext cx="1364792" cy="26560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14</a:t>
          </a:r>
        </a:p>
      </xdr:txBody>
    </xdr:sp>
    <xdr:clientData/>
  </xdr:twoCellAnchor>
  <xdr:twoCellAnchor>
    <xdr:from>
      <xdr:col>1</xdr:col>
      <xdr:colOff>884464</xdr:colOff>
      <xdr:row>91</xdr:row>
      <xdr:rowOff>28373</xdr:rowOff>
    </xdr:from>
    <xdr:to>
      <xdr:col>11</xdr:col>
      <xdr:colOff>791514</xdr:colOff>
      <xdr:row>92</xdr:row>
      <xdr:rowOff>107324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83380098-2755-49B6-AAF1-A3583A07E8FB}"/>
            </a:ext>
          </a:extLst>
        </xdr:cNvPr>
        <xdr:cNvSpPr/>
      </xdr:nvSpPr>
      <xdr:spPr>
        <a:xfrm>
          <a:off x="1024164" y="14766723"/>
          <a:ext cx="9749550" cy="3710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91</xdr:row>
      <xdr:rowOff>28372</xdr:rowOff>
    </xdr:from>
    <xdr:to>
      <xdr:col>1</xdr:col>
      <xdr:colOff>992899</xdr:colOff>
      <xdr:row>91</xdr:row>
      <xdr:rowOff>326571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23282ACD-E67F-4387-A41D-6312B6BDD3E9}"/>
            </a:ext>
          </a:extLst>
        </xdr:cNvPr>
        <xdr:cNvSpPr/>
      </xdr:nvSpPr>
      <xdr:spPr>
        <a:xfrm>
          <a:off x="159986" y="14766722"/>
          <a:ext cx="972613" cy="26644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</xdr:colOff>
      <xdr:row>99</xdr:row>
      <xdr:rowOff>35720</xdr:rowOff>
    </xdr:from>
    <xdr:to>
      <xdr:col>12</xdr:col>
      <xdr:colOff>28575</xdr:colOff>
      <xdr:row>101</xdr:row>
      <xdr:rowOff>104775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B979433C-19AA-41FC-8CBF-8335366A9A03}"/>
            </a:ext>
          </a:extLst>
        </xdr:cNvPr>
        <xdr:cNvSpPr txBox="1"/>
      </xdr:nvSpPr>
      <xdr:spPr>
        <a:xfrm>
          <a:off x="139701" y="17345820"/>
          <a:ext cx="10836274" cy="4373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923610</xdr:colOff>
      <xdr:row>103</xdr:row>
      <xdr:rowOff>28371</xdr:rowOff>
    </xdr:from>
    <xdr:to>
      <xdr:col>17</xdr:col>
      <xdr:colOff>534968</xdr:colOff>
      <xdr:row>104</xdr:row>
      <xdr:rowOff>91335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8C659419-67E6-4FDF-BDED-688BCD0BD268}"/>
            </a:ext>
          </a:extLst>
        </xdr:cNvPr>
        <xdr:cNvSpPr/>
      </xdr:nvSpPr>
      <xdr:spPr>
        <a:xfrm>
          <a:off x="1063310" y="18087771"/>
          <a:ext cx="15480008" cy="32966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20286</xdr:colOff>
      <xdr:row>103</xdr:row>
      <xdr:rowOff>28372</xdr:rowOff>
    </xdr:from>
    <xdr:to>
      <xdr:col>2</xdr:col>
      <xdr:colOff>0</xdr:colOff>
      <xdr:row>104</xdr:row>
      <xdr:rowOff>13049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E68795FC-1875-4618-9BC9-81EA4716BE63}"/>
            </a:ext>
          </a:extLst>
        </xdr:cNvPr>
        <xdr:cNvSpPr/>
      </xdr:nvSpPr>
      <xdr:spPr>
        <a:xfrm>
          <a:off x="159986" y="18087772"/>
          <a:ext cx="1205264" cy="25137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</xdr:col>
      <xdr:colOff>0</xdr:colOff>
      <xdr:row>111</xdr:row>
      <xdr:rowOff>35720</xdr:rowOff>
    </xdr:from>
    <xdr:to>
      <xdr:col>17</xdr:col>
      <xdr:colOff>828260</xdr:colOff>
      <xdr:row>113</xdr:row>
      <xdr:rowOff>170960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3047DCEF-A7C6-4029-B0F7-C42AAA4E1260}"/>
            </a:ext>
          </a:extLst>
        </xdr:cNvPr>
        <xdr:cNvSpPr txBox="1"/>
      </xdr:nvSpPr>
      <xdr:spPr>
        <a:xfrm>
          <a:off x="139700" y="20362070"/>
          <a:ext cx="16696910" cy="5035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 editAs="oneCell">
    <xdr:from>
      <xdr:col>0</xdr:col>
      <xdr:colOff>120318</xdr:colOff>
      <xdr:row>0</xdr:row>
      <xdr:rowOff>90238</xdr:rowOff>
    </xdr:from>
    <xdr:to>
      <xdr:col>4</xdr:col>
      <xdr:colOff>751975</xdr:colOff>
      <xdr:row>0</xdr:row>
      <xdr:rowOff>670418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27ACBE0-0989-452F-A1B1-BEBDC6471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8" y="90238"/>
          <a:ext cx="3914607" cy="58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92175</xdr:colOff>
      <xdr:row>172</xdr:row>
      <xdr:rowOff>70831</xdr:rowOff>
    </xdr:from>
    <xdr:to>
      <xdr:col>10</xdr:col>
      <xdr:colOff>587</xdr:colOff>
      <xdr:row>174</xdr:row>
      <xdr:rowOff>9067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D77ED769-CAE7-4081-AC63-408DD8368791}"/>
            </a:ext>
          </a:extLst>
        </xdr:cNvPr>
        <xdr:cNvSpPr/>
      </xdr:nvSpPr>
      <xdr:spPr>
        <a:xfrm>
          <a:off x="1457425" y="32068481"/>
          <a:ext cx="7744312" cy="24303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por servicio</a:t>
          </a:r>
          <a:endParaRPr lang="es-PE" sz="1100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10027</xdr:colOff>
      <xdr:row>172</xdr:row>
      <xdr:rowOff>70831</xdr:rowOff>
    </xdr:from>
    <xdr:to>
      <xdr:col>2</xdr:col>
      <xdr:colOff>197041</xdr:colOff>
      <xdr:row>174</xdr:row>
      <xdr:rowOff>9067</xdr:rowOff>
    </xdr:to>
    <xdr:sp macro="" textlink="">
      <xdr:nvSpPr>
        <xdr:cNvPr id="51" name="Rectángulo 51">
          <a:extLst>
            <a:ext uri="{FF2B5EF4-FFF2-40B4-BE49-F238E27FC236}">
              <a16:creationId xmlns:a16="http://schemas.microsoft.com/office/drawing/2014/main" id="{153B8F79-97B7-48BA-BDF1-83106DCD8F6B}"/>
            </a:ext>
          </a:extLst>
        </xdr:cNvPr>
        <xdr:cNvSpPr/>
      </xdr:nvSpPr>
      <xdr:spPr>
        <a:xfrm>
          <a:off x="149727" y="32068481"/>
          <a:ext cx="1412564" cy="2430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>
    <xdr:from>
      <xdr:col>10</xdr:col>
      <xdr:colOff>285749</xdr:colOff>
      <xdr:row>174</xdr:row>
      <xdr:rowOff>47624</xdr:rowOff>
    </xdr:from>
    <xdr:to>
      <xdr:col>15</xdr:col>
      <xdr:colOff>310048</xdr:colOff>
      <xdr:row>213</xdr:row>
      <xdr:rowOff>154974</xdr:rowOff>
    </xdr:to>
    <xdr:graphicFrame macro="">
      <xdr:nvGraphicFramePr>
        <xdr:cNvPr id="52" name="16 Gráfico">
          <a:extLst>
            <a:ext uri="{FF2B5EF4-FFF2-40B4-BE49-F238E27FC236}">
              <a16:creationId xmlns:a16="http://schemas.microsoft.com/office/drawing/2014/main" id="{FEE0C9FD-359E-41F3-B419-030C6F70E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 t="str">
            <v>Arequipa</v>
          </cell>
          <cell r="E11" t="str">
            <v>Breña</v>
          </cell>
          <cell r="F11" t="str">
            <v>Callao</v>
          </cell>
          <cell r="G11" t="str">
            <v>Huamanga</v>
          </cell>
          <cell r="H11" t="str">
            <v>Lima</v>
          </cell>
          <cell r="I11" t="str">
            <v>Madre de Dios</v>
          </cell>
          <cell r="J11" t="str">
            <v>Saylla</v>
          </cell>
        </row>
        <row r="24">
          <cell r="D24">
            <v>230</v>
          </cell>
          <cell r="E24">
            <v>194</v>
          </cell>
          <cell r="F24">
            <v>166</v>
          </cell>
          <cell r="G24">
            <v>194</v>
          </cell>
          <cell r="H24">
            <v>345</v>
          </cell>
          <cell r="I24">
            <v>50</v>
          </cell>
          <cell r="J24">
            <v>116</v>
          </cell>
        </row>
        <row r="32">
          <cell r="D32" t="str">
            <v>0 a 17 
años</v>
          </cell>
          <cell r="E32" t="str">
            <v>18 a 25 
años</v>
          </cell>
          <cell r="F32" t="str">
            <v>26 a 35 
años</v>
          </cell>
          <cell r="G32" t="str">
            <v>36 a 45 
años</v>
          </cell>
          <cell r="H32" t="str">
            <v>46 a 59 
años</v>
          </cell>
          <cell r="I32" t="str">
            <v>60 a más 
años</v>
          </cell>
        </row>
        <row r="46">
          <cell r="D46">
            <v>0</v>
          </cell>
          <cell r="E46">
            <v>0.10424710424710425</v>
          </cell>
          <cell r="F46">
            <v>0.30888030888030887</v>
          </cell>
          <cell r="G46">
            <v>0.32741312741312739</v>
          </cell>
          <cell r="H46">
            <v>0.21081081081081082</v>
          </cell>
          <cell r="I46">
            <v>4.8648648648648651E-2</v>
          </cell>
        </row>
        <row r="52">
          <cell r="D52" t="str">
            <v>No trabaja</v>
          </cell>
          <cell r="E52" t="str">
            <v>Si trabaja</v>
          </cell>
        </row>
        <row r="65">
          <cell r="D65">
            <v>56</v>
          </cell>
          <cell r="E65">
            <v>1239</v>
          </cell>
        </row>
        <row r="71">
          <cell r="D71" t="str">
            <v>Leve</v>
          </cell>
          <cell r="E71" t="str">
            <v>Moderado</v>
          </cell>
          <cell r="F71" t="str">
            <v>Severo</v>
          </cell>
        </row>
        <row r="84">
          <cell r="D84">
            <v>388</v>
          </cell>
          <cell r="E84">
            <v>905</v>
          </cell>
          <cell r="F84">
            <v>2</v>
          </cell>
        </row>
        <row r="121">
          <cell r="K121" t="str">
            <v>Pareja afectada</v>
          </cell>
          <cell r="L121">
            <v>0.99459459459459465</v>
          </cell>
        </row>
        <row r="122">
          <cell r="K122" t="str">
            <v>Otra persona afectada (*)</v>
          </cell>
          <cell r="L122">
            <v>5.4054054054054057E-3</v>
          </cell>
        </row>
        <row r="176">
          <cell r="G176" t="str">
            <v>Admisión</v>
          </cell>
          <cell r="H176" t="str">
            <v>Psicología</v>
          </cell>
          <cell r="I176" t="str">
            <v>Social</v>
          </cell>
          <cell r="J176" t="str">
            <v>Reeducación</v>
          </cell>
        </row>
        <row r="214">
          <cell r="G214">
            <v>1351</v>
          </cell>
          <cell r="H214">
            <v>11506</v>
          </cell>
          <cell r="I214">
            <v>11907</v>
          </cell>
          <cell r="J214">
            <v>24739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4AD5-21E0-483D-A7D2-54ACD6D65CA4}">
  <sheetPr>
    <tabColor theme="1" tint="0.14999847407452621"/>
  </sheetPr>
  <dimension ref="A1:R257"/>
  <sheetViews>
    <sheetView showGridLines="0" tabSelected="1" view="pageBreakPreview" zoomScale="82" zoomScaleNormal="80" zoomScaleSheetLayoutView="82" workbookViewId="0">
      <selection activeCell="A347" sqref="A347"/>
    </sheetView>
  </sheetViews>
  <sheetFormatPr baseColWidth="10" defaultColWidth="7" defaultRowHeight="15" customHeight="1" x14ac:dyDescent="0.3"/>
  <cols>
    <col min="1" max="1" width="2" style="1" customWidth="1"/>
    <col min="2" max="2" width="17.54296875" style="1" customWidth="1"/>
    <col min="3" max="3" width="13.453125" style="1" customWidth="1"/>
    <col min="4" max="4" width="14" style="1" customWidth="1"/>
    <col min="5" max="5" width="11.7265625" style="1" customWidth="1"/>
    <col min="6" max="6" width="14.81640625" style="1" customWidth="1"/>
    <col min="7" max="7" width="13.7265625" style="1" customWidth="1"/>
    <col min="8" max="9" width="12.453125" style="1" customWidth="1"/>
    <col min="10" max="10" width="19.54296875" style="1" customWidth="1"/>
    <col min="11" max="11" width="11.1796875" style="1" customWidth="1"/>
    <col min="12" max="12" width="13.81640625" style="1" customWidth="1"/>
    <col min="13" max="13" width="15.7265625" style="1" customWidth="1"/>
    <col min="14" max="14" width="15.26953125" style="1" customWidth="1"/>
    <col min="15" max="15" width="15" style="1" customWidth="1"/>
    <col min="16" max="16" width="13.453125" style="1" customWidth="1"/>
    <col min="17" max="17" width="13" style="1" customWidth="1"/>
    <col min="18" max="18" width="14.453125" style="1" customWidth="1"/>
    <col min="19" max="16384" width="7" style="1"/>
  </cols>
  <sheetData>
    <row r="1" spans="1:18" ht="54.75" customHeight="1" x14ac:dyDescent="0.3"/>
    <row r="2" spans="1:18" ht="53.25" customHeight="1" x14ac:dyDescent="0.5500000000000000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2.5" customHeight="1" x14ac:dyDescent="0.3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.75" customHeight="1" x14ac:dyDescent="0.3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ht="18.75" customHeigh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8" ht="18.75" customHeight="1" x14ac:dyDescent="0.3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8" s="4" customFormat="1" ht="18.5" x14ac:dyDescent="0.4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16.5" customHeight="1" x14ac:dyDescent="0.4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8" ht="21.65" customHeight="1" x14ac:dyDescent="0.3"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8" s="4" customFormat="1" ht="13.5" customHeigh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8" ht="45.65" customHeight="1" x14ac:dyDescent="0.45">
      <c r="B11" s="14" t="s">
        <v>2</v>
      </c>
      <c r="C11" s="15" t="s">
        <v>3</v>
      </c>
      <c r="D11" s="16" t="s">
        <v>4</v>
      </c>
      <c r="E11" s="16" t="s">
        <v>5</v>
      </c>
      <c r="F11" s="17" t="s">
        <v>6</v>
      </c>
      <c r="G11" s="16" t="s">
        <v>7</v>
      </c>
      <c r="H11" s="16" t="s">
        <v>8</v>
      </c>
      <c r="I11" s="17" t="s">
        <v>9</v>
      </c>
      <c r="J11" s="16" t="s">
        <v>10</v>
      </c>
      <c r="K11" s="9"/>
      <c r="L11" s="9"/>
      <c r="M11" s="9"/>
      <c r="N11" s="9"/>
      <c r="O11" s="9"/>
      <c r="P11" s="9"/>
    </row>
    <row r="12" spans="1:18" ht="18.649999999999999" customHeight="1" x14ac:dyDescent="0.45">
      <c r="B12" s="18" t="s">
        <v>11</v>
      </c>
      <c r="C12" s="19">
        <f>+SUM(D12:J12)</f>
        <v>328</v>
      </c>
      <c r="D12" s="20">
        <v>69</v>
      </c>
      <c r="E12" s="20">
        <v>50</v>
      </c>
      <c r="F12" s="20">
        <v>42</v>
      </c>
      <c r="G12" s="20">
        <v>47</v>
      </c>
      <c r="H12" s="20">
        <v>77</v>
      </c>
      <c r="I12" s="21">
        <v>10</v>
      </c>
      <c r="J12" s="20">
        <v>33</v>
      </c>
      <c r="K12" s="9"/>
      <c r="L12" s="9"/>
      <c r="M12" s="9"/>
      <c r="N12" s="9"/>
      <c r="O12" s="9"/>
      <c r="P12" s="9"/>
    </row>
    <row r="13" spans="1:18" ht="18.649999999999999" customHeight="1" x14ac:dyDescent="0.45">
      <c r="B13" s="22" t="s">
        <v>12</v>
      </c>
      <c r="C13" s="19">
        <f t="shared" ref="C13:C23" si="0">+SUM(D13:J13)</f>
        <v>301</v>
      </c>
      <c r="D13" s="21">
        <v>69</v>
      </c>
      <c r="E13" s="21">
        <v>40</v>
      </c>
      <c r="F13" s="21">
        <v>37</v>
      </c>
      <c r="G13" s="21">
        <v>47</v>
      </c>
      <c r="H13" s="21">
        <v>70</v>
      </c>
      <c r="I13" s="21">
        <v>11</v>
      </c>
      <c r="J13" s="21">
        <v>27</v>
      </c>
      <c r="K13" s="9"/>
      <c r="L13" s="9"/>
      <c r="M13" s="9"/>
      <c r="N13" s="9"/>
      <c r="O13" s="9"/>
      <c r="P13" s="9"/>
    </row>
    <row r="14" spans="1:18" ht="18.649999999999999" customHeight="1" x14ac:dyDescent="0.45">
      <c r="B14" s="22" t="s">
        <v>13</v>
      </c>
      <c r="C14" s="19">
        <f t="shared" si="0"/>
        <v>335</v>
      </c>
      <c r="D14" s="21">
        <v>50</v>
      </c>
      <c r="E14" s="21">
        <v>49</v>
      </c>
      <c r="F14" s="21">
        <v>43</v>
      </c>
      <c r="G14" s="21">
        <v>48</v>
      </c>
      <c r="H14" s="21">
        <v>107</v>
      </c>
      <c r="I14" s="21">
        <v>13</v>
      </c>
      <c r="J14" s="21">
        <v>25</v>
      </c>
      <c r="K14" s="9"/>
      <c r="L14" s="9"/>
      <c r="M14" s="9"/>
      <c r="N14" s="9"/>
      <c r="O14" s="9"/>
      <c r="P14" s="9"/>
    </row>
    <row r="15" spans="1:18" ht="18.649999999999999" customHeight="1" thickBot="1" x14ac:dyDescent="0.5">
      <c r="B15" s="22" t="s">
        <v>14</v>
      </c>
      <c r="C15" s="19">
        <f t="shared" si="0"/>
        <v>331</v>
      </c>
      <c r="D15" s="21">
        <v>42</v>
      </c>
      <c r="E15" s="21">
        <v>55</v>
      </c>
      <c r="F15" s="21">
        <v>44</v>
      </c>
      <c r="G15" s="21">
        <v>52</v>
      </c>
      <c r="H15" s="21">
        <v>91</v>
      </c>
      <c r="I15" s="21">
        <v>16</v>
      </c>
      <c r="J15" s="21">
        <v>31</v>
      </c>
      <c r="K15" s="9"/>
      <c r="L15" s="9"/>
      <c r="M15" s="9"/>
      <c r="N15" s="9"/>
      <c r="O15" s="9"/>
      <c r="P15" s="9"/>
    </row>
    <row r="16" spans="1:18" ht="18.649999999999999" hidden="1" customHeight="1" x14ac:dyDescent="0.45">
      <c r="B16" s="22" t="s">
        <v>15</v>
      </c>
      <c r="C16" s="19">
        <f t="shared" si="0"/>
        <v>0</v>
      </c>
      <c r="D16" s="21"/>
      <c r="E16" s="21"/>
      <c r="F16" s="21"/>
      <c r="G16" s="21"/>
      <c r="H16" s="21"/>
      <c r="I16" s="21"/>
      <c r="J16" s="21"/>
      <c r="K16" s="9"/>
      <c r="L16" s="9"/>
      <c r="M16" s="9"/>
      <c r="N16" s="9"/>
      <c r="O16" s="9"/>
      <c r="P16" s="9"/>
    </row>
    <row r="17" spans="2:16" ht="18.649999999999999" hidden="1" customHeight="1" x14ac:dyDescent="0.45">
      <c r="B17" s="22" t="s">
        <v>16</v>
      </c>
      <c r="C17" s="19">
        <f t="shared" si="0"/>
        <v>0</v>
      </c>
      <c r="D17" s="21"/>
      <c r="E17" s="21"/>
      <c r="F17" s="21"/>
      <c r="G17" s="21"/>
      <c r="H17" s="21"/>
      <c r="I17" s="21"/>
      <c r="J17" s="21"/>
      <c r="K17" s="9"/>
      <c r="L17" s="9"/>
      <c r="M17" s="9"/>
      <c r="N17" s="9"/>
      <c r="O17" s="9"/>
      <c r="P17" s="9"/>
    </row>
    <row r="18" spans="2:16" ht="18.649999999999999" hidden="1" customHeight="1" x14ac:dyDescent="0.45">
      <c r="B18" s="22" t="s">
        <v>17</v>
      </c>
      <c r="C18" s="19">
        <f t="shared" si="0"/>
        <v>0</v>
      </c>
      <c r="D18" s="21"/>
      <c r="E18" s="21"/>
      <c r="F18" s="21"/>
      <c r="G18" s="21"/>
      <c r="H18" s="21"/>
      <c r="I18" s="21"/>
      <c r="J18" s="21"/>
      <c r="K18" s="9"/>
      <c r="L18" s="9"/>
      <c r="M18" s="9"/>
      <c r="N18" s="9"/>
      <c r="O18" s="9"/>
      <c r="P18" s="9"/>
    </row>
    <row r="19" spans="2:16" ht="18.649999999999999" hidden="1" customHeight="1" x14ac:dyDescent="0.45">
      <c r="B19" s="22" t="s">
        <v>18</v>
      </c>
      <c r="C19" s="19">
        <f t="shared" si="0"/>
        <v>0</v>
      </c>
      <c r="D19" s="21"/>
      <c r="E19" s="21"/>
      <c r="F19" s="21"/>
      <c r="G19" s="21"/>
      <c r="H19" s="21"/>
      <c r="I19" s="21"/>
      <c r="J19" s="21"/>
      <c r="K19" s="9"/>
      <c r="L19" s="9"/>
      <c r="M19" s="9"/>
      <c r="N19" s="9"/>
      <c r="O19" s="9"/>
      <c r="P19" s="9"/>
    </row>
    <row r="20" spans="2:16" ht="18" hidden="1" customHeight="1" x14ac:dyDescent="0.45">
      <c r="B20" s="22" t="s">
        <v>19</v>
      </c>
      <c r="C20" s="19">
        <f t="shared" si="0"/>
        <v>0</v>
      </c>
      <c r="D20" s="21"/>
      <c r="E20" s="21"/>
      <c r="F20" s="21"/>
      <c r="G20" s="21"/>
      <c r="H20" s="21"/>
      <c r="I20" s="21"/>
      <c r="J20" s="21"/>
      <c r="K20" s="9"/>
      <c r="L20" s="9"/>
      <c r="M20" s="9"/>
      <c r="N20" s="9"/>
      <c r="O20" s="9"/>
      <c r="P20" s="9"/>
    </row>
    <row r="21" spans="2:16" ht="18" hidden="1" customHeight="1" x14ac:dyDescent="0.45">
      <c r="B21" s="22" t="s">
        <v>20</v>
      </c>
      <c r="C21" s="19">
        <f t="shared" si="0"/>
        <v>0</v>
      </c>
      <c r="D21" s="21"/>
      <c r="E21" s="21"/>
      <c r="F21" s="21"/>
      <c r="G21" s="21"/>
      <c r="H21" s="21"/>
      <c r="I21" s="21"/>
      <c r="J21" s="21"/>
      <c r="K21" s="9"/>
      <c r="L21" s="9"/>
      <c r="M21" s="9"/>
      <c r="N21" s="9"/>
      <c r="O21" s="9"/>
      <c r="P21" s="9"/>
    </row>
    <row r="22" spans="2:16" ht="18" hidden="1" customHeight="1" x14ac:dyDescent="0.45">
      <c r="B22" s="22" t="s">
        <v>21</v>
      </c>
      <c r="C22" s="19">
        <f t="shared" si="0"/>
        <v>0</v>
      </c>
      <c r="D22" s="21"/>
      <c r="E22" s="21"/>
      <c r="F22" s="21"/>
      <c r="G22" s="21"/>
      <c r="H22" s="21"/>
      <c r="I22" s="21"/>
      <c r="J22" s="21"/>
      <c r="K22" s="9"/>
      <c r="L22" s="9"/>
      <c r="M22" s="9"/>
      <c r="N22" s="9"/>
      <c r="O22" s="9"/>
      <c r="P22" s="9"/>
    </row>
    <row r="23" spans="2:16" ht="18.649999999999999" hidden="1" customHeight="1" thickBot="1" x14ac:dyDescent="0.5">
      <c r="B23" s="23" t="s">
        <v>22</v>
      </c>
      <c r="C23" s="24">
        <f t="shared" si="0"/>
        <v>0</v>
      </c>
      <c r="D23" s="25"/>
      <c r="E23" s="25"/>
      <c r="F23" s="25"/>
      <c r="G23" s="25"/>
      <c r="H23" s="25"/>
      <c r="I23" s="25"/>
      <c r="J23" s="25"/>
      <c r="K23" s="9"/>
      <c r="L23" s="9"/>
      <c r="M23" s="9"/>
      <c r="N23" s="9"/>
      <c r="O23" s="9"/>
      <c r="P23" s="9"/>
    </row>
    <row r="24" spans="2:16" ht="18.649999999999999" customHeight="1" x14ac:dyDescent="0.45">
      <c r="B24" s="26" t="s">
        <v>3</v>
      </c>
      <c r="C24" s="27">
        <f t="shared" ref="C24:I24" si="1">SUM(C12:C23)</f>
        <v>1295</v>
      </c>
      <c r="D24" s="28">
        <f t="shared" si="1"/>
        <v>230</v>
      </c>
      <c r="E24" s="28">
        <f t="shared" si="1"/>
        <v>194</v>
      </c>
      <c r="F24" s="28">
        <f t="shared" si="1"/>
        <v>166</v>
      </c>
      <c r="G24" s="28">
        <f t="shared" si="1"/>
        <v>194</v>
      </c>
      <c r="H24" s="28">
        <f t="shared" si="1"/>
        <v>345</v>
      </c>
      <c r="I24" s="28">
        <f t="shared" si="1"/>
        <v>50</v>
      </c>
      <c r="J24" s="28">
        <f>SUM(J12:J23)</f>
        <v>116</v>
      </c>
      <c r="K24" s="9"/>
      <c r="L24" s="9"/>
      <c r="M24" s="9"/>
      <c r="N24" s="9"/>
      <c r="O24" s="9"/>
      <c r="P24" s="9"/>
    </row>
    <row r="25" spans="2:16" ht="18.649999999999999" customHeight="1" thickBot="1" x14ac:dyDescent="0.5">
      <c r="B25" s="29" t="s">
        <v>23</v>
      </c>
      <c r="C25" s="30">
        <f>SUM(D25:J25)</f>
        <v>1</v>
      </c>
      <c r="D25" s="30">
        <f>+D24/$C$24</f>
        <v>0.17760617760617761</v>
      </c>
      <c r="E25" s="30">
        <f t="shared" ref="E25:J25" si="2">+E24/$C$24</f>
        <v>0.14980694980694981</v>
      </c>
      <c r="F25" s="30">
        <f t="shared" si="2"/>
        <v>0.12818532818532818</v>
      </c>
      <c r="G25" s="30">
        <f t="shared" si="2"/>
        <v>0.14980694980694981</v>
      </c>
      <c r="H25" s="30">
        <f t="shared" si="2"/>
        <v>0.26640926640926643</v>
      </c>
      <c r="I25" s="30">
        <f t="shared" si="2"/>
        <v>3.8610038610038609E-2</v>
      </c>
      <c r="J25" s="30">
        <f t="shared" si="2"/>
        <v>8.9575289575289568E-2</v>
      </c>
      <c r="K25" s="9"/>
      <c r="L25" s="9"/>
      <c r="M25" s="9"/>
      <c r="N25" s="9"/>
      <c r="O25" s="9"/>
      <c r="P25" s="9"/>
    </row>
    <row r="26" spans="2:16" ht="13.5" customHeight="1" x14ac:dyDescent="0.45">
      <c r="K26" s="9"/>
      <c r="L26" s="9"/>
      <c r="M26" s="9"/>
      <c r="N26" s="9"/>
      <c r="O26" s="9"/>
      <c r="P26" s="9"/>
    </row>
    <row r="27" spans="2:16" ht="13.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ht="13.5" customHeight="1" x14ac:dyDescent="0.4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ht="13.5" customHeight="1" x14ac:dyDescent="0.4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ht="15.75" customHeight="1" x14ac:dyDescent="0.3"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1"/>
    </row>
    <row r="31" spans="2:16" ht="14.25" customHeight="1" x14ac:dyDescent="0.35">
      <c r="B31" s="31"/>
      <c r="C31" s="32"/>
      <c r="D31" s="32"/>
      <c r="E31" s="33"/>
      <c r="F31" s="33"/>
      <c r="G31" s="33"/>
      <c r="H31" s="33"/>
      <c r="I31"/>
      <c r="J31" s="33"/>
      <c r="K31" s="33"/>
      <c r="L31" s="33"/>
      <c r="M31" s="33"/>
      <c r="N31" s="33"/>
      <c r="O31" s="33"/>
      <c r="P31" s="33"/>
    </row>
    <row r="32" spans="2:16" ht="33" customHeight="1" x14ac:dyDescent="0.3">
      <c r="B32" s="34" t="s">
        <v>24</v>
      </c>
      <c r="C32" s="35" t="s">
        <v>3</v>
      </c>
      <c r="D32" s="36" t="s">
        <v>25</v>
      </c>
      <c r="E32" s="36" t="s">
        <v>26</v>
      </c>
      <c r="F32" s="36" t="s">
        <v>27</v>
      </c>
      <c r="G32" s="36" t="s">
        <v>28</v>
      </c>
      <c r="H32" s="36" t="s">
        <v>29</v>
      </c>
      <c r="I32" s="36" t="s">
        <v>30</v>
      </c>
      <c r="J32" s="33"/>
      <c r="K32" s="33"/>
      <c r="L32" s="33"/>
      <c r="M32" s="33"/>
      <c r="N32" s="33"/>
      <c r="O32" s="37"/>
    </row>
    <row r="33" spans="2:16" ht="16.899999999999999" customHeight="1" x14ac:dyDescent="0.3">
      <c r="B33" s="18" t="s">
        <v>11</v>
      </c>
      <c r="C33" s="38">
        <f t="shared" ref="C33:C46" si="3">SUM(D33:I33)</f>
        <v>328</v>
      </c>
      <c r="D33" s="20">
        <v>0</v>
      </c>
      <c r="E33" s="20">
        <v>22</v>
      </c>
      <c r="F33" s="20">
        <v>92</v>
      </c>
      <c r="G33" s="20">
        <v>113</v>
      </c>
      <c r="H33" s="20">
        <v>83</v>
      </c>
      <c r="I33" s="20">
        <v>18</v>
      </c>
      <c r="J33" s="33"/>
      <c r="K33" s="33"/>
      <c r="L33" s="33"/>
      <c r="M33" s="33"/>
      <c r="N33" s="33"/>
      <c r="O33" s="37"/>
    </row>
    <row r="34" spans="2:16" ht="16.899999999999999" customHeight="1" x14ac:dyDescent="0.3">
      <c r="B34" s="22" t="s">
        <v>12</v>
      </c>
      <c r="C34" s="38">
        <f t="shared" si="3"/>
        <v>301</v>
      </c>
      <c r="D34" s="21">
        <v>0</v>
      </c>
      <c r="E34" s="21">
        <v>32</v>
      </c>
      <c r="F34" s="21">
        <v>95</v>
      </c>
      <c r="G34" s="21">
        <v>100</v>
      </c>
      <c r="H34" s="21">
        <v>61</v>
      </c>
      <c r="I34" s="21">
        <v>13</v>
      </c>
      <c r="J34" s="33"/>
      <c r="K34" s="33"/>
      <c r="L34" s="33"/>
      <c r="M34" s="33"/>
      <c r="N34" s="33"/>
      <c r="O34" s="37"/>
    </row>
    <row r="35" spans="2:16" ht="16.899999999999999" customHeight="1" x14ac:dyDescent="0.3">
      <c r="B35" s="22" t="s">
        <v>13</v>
      </c>
      <c r="C35" s="38">
        <f t="shared" si="3"/>
        <v>335</v>
      </c>
      <c r="D35" s="21">
        <v>0</v>
      </c>
      <c r="E35" s="21">
        <v>42</v>
      </c>
      <c r="F35" s="21">
        <v>106</v>
      </c>
      <c r="G35" s="21">
        <v>100</v>
      </c>
      <c r="H35" s="21">
        <v>69</v>
      </c>
      <c r="I35" s="21">
        <v>18</v>
      </c>
      <c r="J35" s="33"/>
      <c r="K35" s="33"/>
      <c r="L35" s="33"/>
      <c r="M35" s="33"/>
      <c r="N35" s="33"/>
      <c r="O35" s="37"/>
    </row>
    <row r="36" spans="2:16" ht="16.899999999999999" customHeight="1" thickBot="1" x14ac:dyDescent="0.35">
      <c r="B36" s="22" t="s">
        <v>14</v>
      </c>
      <c r="C36" s="38">
        <f t="shared" si="3"/>
        <v>331</v>
      </c>
      <c r="D36" s="21">
        <v>0</v>
      </c>
      <c r="E36" s="21">
        <v>39</v>
      </c>
      <c r="F36" s="21">
        <v>107</v>
      </c>
      <c r="G36" s="21">
        <v>111</v>
      </c>
      <c r="H36" s="21">
        <v>60</v>
      </c>
      <c r="I36" s="21">
        <v>14</v>
      </c>
      <c r="J36" s="33"/>
      <c r="K36" s="33"/>
      <c r="L36" s="33"/>
      <c r="M36" s="33"/>
      <c r="N36" s="33"/>
      <c r="O36" s="37"/>
    </row>
    <row r="37" spans="2:16" ht="16.899999999999999" hidden="1" customHeight="1" x14ac:dyDescent="0.3">
      <c r="B37" s="22" t="s">
        <v>15</v>
      </c>
      <c r="C37" s="38">
        <f t="shared" si="3"/>
        <v>0</v>
      </c>
      <c r="D37" s="21">
        <v>0</v>
      </c>
      <c r="E37" s="21"/>
      <c r="F37" s="21"/>
      <c r="G37" s="21"/>
      <c r="H37" s="21"/>
      <c r="I37" s="21"/>
      <c r="J37" s="33"/>
      <c r="K37" s="33"/>
      <c r="L37" s="33"/>
      <c r="M37" s="33"/>
      <c r="N37" s="33"/>
      <c r="O37" s="37"/>
    </row>
    <row r="38" spans="2:16" ht="16.899999999999999" hidden="1" customHeight="1" x14ac:dyDescent="0.3">
      <c r="B38" s="22" t="s">
        <v>16</v>
      </c>
      <c r="C38" s="38">
        <f t="shared" si="3"/>
        <v>0</v>
      </c>
      <c r="D38" s="21">
        <v>0</v>
      </c>
      <c r="E38" s="21"/>
      <c r="F38" s="21"/>
      <c r="G38" s="21"/>
      <c r="H38" s="21"/>
      <c r="I38" s="21"/>
      <c r="J38" s="33"/>
      <c r="K38" s="33"/>
      <c r="L38" s="33"/>
      <c r="M38" s="33"/>
      <c r="N38" s="33"/>
      <c r="O38" s="37"/>
    </row>
    <row r="39" spans="2:16" ht="16.899999999999999" hidden="1" customHeight="1" x14ac:dyDescent="0.3">
      <c r="B39" s="22" t="s">
        <v>17</v>
      </c>
      <c r="C39" s="38">
        <f t="shared" si="3"/>
        <v>0</v>
      </c>
      <c r="D39" s="21">
        <v>0</v>
      </c>
      <c r="E39" s="21"/>
      <c r="F39" s="21"/>
      <c r="G39" s="21"/>
      <c r="H39" s="21"/>
      <c r="I39" s="21"/>
      <c r="J39" s="33"/>
      <c r="K39" s="33"/>
      <c r="L39" s="33"/>
      <c r="M39" s="33"/>
      <c r="N39" s="33"/>
      <c r="O39" s="37"/>
    </row>
    <row r="40" spans="2:16" ht="16.899999999999999" hidden="1" customHeight="1" x14ac:dyDescent="0.3">
      <c r="B40" s="22" t="s">
        <v>18</v>
      </c>
      <c r="C40" s="38">
        <f t="shared" si="3"/>
        <v>0</v>
      </c>
      <c r="D40" s="21">
        <v>0</v>
      </c>
      <c r="E40" s="21"/>
      <c r="F40" s="21"/>
      <c r="G40" s="21"/>
      <c r="H40" s="21"/>
      <c r="I40" s="21"/>
      <c r="J40" s="33"/>
      <c r="K40" s="33"/>
      <c r="L40" s="33"/>
      <c r="M40" s="33"/>
      <c r="N40" s="33"/>
      <c r="O40" s="37"/>
    </row>
    <row r="41" spans="2:16" ht="16.899999999999999" hidden="1" customHeight="1" x14ac:dyDescent="0.3">
      <c r="B41" s="22" t="s">
        <v>19</v>
      </c>
      <c r="C41" s="38">
        <f t="shared" si="3"/>
        <v>0</v>
      </c>
      <c r="D41" s="21">
        <v>0</v>
      </c>
      <c r="E41" s="21"/>
      <c r="F41" s="21"/>
      <c r="G41" s="21"/>
      <c r="H41" s="21"/>
      <c r="I41" s="21"/>
      <c r="J41" s="33"/>
      <c r="K41" s="33"/>
      <c r="L41" s="33"/>
      <c r="M41" s="33"/>
      <c r="N41" s="33"/>
      <c r="O41" s="37"/>
    </row>
    <row r="42" spans="2:16" ht="16.899999999999999" hidden="1" customHeight="1" x14ac:dyDescent="0.3">
      <c r="B42" s="22" t="s">
        <v>20</v>
      </c>
      <c r="C42" s="38">
        <f t="shared" si="3"/>
        <v>0</v>
      </c>
      <c r="D42" s="21">
        <v>0</v>
      </c>
      <c r="E42" s="21"/>
      <c r="F42" s="21"/>
      <c r="G42" s="21"/>
      <c r="H42" s="21"/>
      <c r="I42" s="21"/>
      <c r="J42" s="33"/>
      <c r="K42" s="33"/>
      <c r="L42" s="33"/>
      <c r="M42" s="33"/>
      <c r="N42" s="33"/>
      <c r="O42" s="37"/>
    </row>
    <row r="43" spans="2:16" ht="16.899999999999999" hidden="1" customHeight="1" x14ac:dyDescent="0.3">
      <c r="B43" s="22" t="s">
        <v>21</v>
      </c>
      <c r="C43" s="38">
        <f t="shared" si="3"/>
        <v>0</v>
      </c>
      <c r="D43" s="21">
        <v>0</v>
      </c>
      <c r="E43" s="21"/>
      <c r="F43" s="21"/>
      <c r="G43" s="21"/>
      <c r="H43" s="21"/>
      <c r="I43" s="21"/>
      <c r="J43" s="33"/>
      <c r="K43" s="33"/>
      <c r="L43" s="33"/>
      <c r="M43" s="33"/>
      <c r="N43" s="33"/>
      <c r="O43" s="37"/>
    </row>
    <row r="44" spans="2:16" ht="16.899999999999999" hidden="1" customHeight="1" thickBot="1" x14ac:dyDescent="0.35">
      <c r="B44" s="23" t="s">
        <v>22</v>
      </c>
      <c r="C44" s="39">
        <f t="shared" si="3"/>
        <v>0</v>
      </c>
      <c r="D44" s="40"/>
      <c r="E44" s="40"/>
      <c r="F44" s="40"/>
      <c r="G44" s="40"/>
      <c r="H44" s="40"/>
      <c r="I44" s="40"/>
      <c r="J44" s="33"/>
      <c r="K44" s="33"/>
      <c r="L44" s="33"/>
      <c r="M44" s="33"/>
      <c r="N44" s="33"/>
      <c r="O44" s="37"/>
    </row>
    <row r="45" spans="2:16" ht="16.899999999999999" customHeight="1" x14ac:dyDescent="0.3">
      <c r="B45" s="41" t="s">
        <v>3</v>
      </c>
      <c r="C45" s="42">
        <f t="shared" ref="C45:I45" si="4">SUM(C33:C44)</f>
        <v>1295</v>
      </c>
      <c r="D45" s="42">
        <f t="shared" si="4"/>
        <v>0</v>
      </c>
      <c r="E45" s="42">
        <f t="shared" si="4"/>
        <v>135</v>
      </c>
      <c r="F45" s="42">
        <f t="shared" si="4"/>
        <v>400</v>
      </c>
      <c r="G45" s="42">
        <f t="shared" si="4"/>
        <v>424</v>
      </c>
      <c r="H45" s="42">
        <f t="shared" si="4"/>
        <v>273</v>
      </c>
      <c r="I45" s="42">
        <f t="shared" si="4"/>
        <v>63</v>
      </c>
      <c r="J45" s="33"/>
      <c r="K45" s="33"/>
      <c r="L45" s="33"/>
      <c r="M45" s="33"/>
      <c r="N45" s="33"/>
      <c r="O45" s="37"/>
    </row>
    <row r="46" spans="2:16" ht="16.899999999999999" customHeight="1" thickBot="1" x14ac:dyDescent="0.35">
      <c r="B46" s="29" t="s">
        <v>23</v>
      </c>
      <c r="C46" s="30">
        <f t="shared" si="3"/>
        <v>1</v>
      </c>
      <c r="D46" s="30">
        <f t="shared" ref="D46:I46" si="5">IF($C$45=0,"",D45/$C$45)</f>
        <v>0</v>
      </c>
      <c r="E46" s="30">
        <f t="shared" si="5"/>
        <v>0.10424710424710425</v>
      </c>
      <c r="F46" s="30">
        <f t="shared" si="5"/>
        <v>0.30888030888030887</v>
      </c>
      <c r="G46" s="30">
        <f t="shared" si="5"/>
        <v>0.32741312741312739</v>
      </c>
      <c r="H46" s="30">
        <f t="shared" si="5"/>
        <v>0.21081081081081082</v>
      </c>
      <c r="I46" s="30">
        <f t="shared" si="5"/>
        <v>4.8648648648648651E-2</v>
      </c>
      <c r="J46" s="33"/>
      <c r="K46" s="33"/>
    </row>
    <row r="47" spans="2:16" ht="19.149999999999999" customHeight="1" x14ac:dyDescent="0.3">
      <c r="B47" s="32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ht="15.5" x14ac:dyDescent="0.3">
      <c r="B48" s="43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2:16" ht="15.75" customHeight="1" x14ac:dyDescent="0.3">
      <c r="B49" s="44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2:16" ht="40.5" customHeight="1" x14ac:dyDescent="0.3">
      <c r="B50" s="45"/>
      <c r="C50" s="45"/>
      <c r="D50" s="45"/>
      <c r="E50" s="45"/>
      <c r="F50" s="46"/>
      <c r="G50" s="47"/>
    </row>
    <row r="51" spans="2:16" ht="12.75" customHeight="1" x14ac:dyDescent="0.3">
      <c r="B51" s="48"/>
      <c r="C51" s="32"/>
      <c r="D51" s="32"/>
      <c r="E51" s="33"/>
      <c r="F51" s="33"/>
      <c r="G51" s="33"/>
      <c r="H51" s="33"/>
      <c r="I51" s="33"/>
      <c r="J51" s="33"/>
    </row>
    <row r="52" spans="2:16" ht="25.5" customHeight="1" x14ac:dyDescent="0.3">
      <c r="B52" s="34" t="s">
        <v>31</v>
      </c>
      <c r="C52" s="35" t="s">
        <v>3</v>
      </c>
      <c r="D52" s="49" t="s">
        <v>32</v>
      </c>
      <c r="E52" s="36" t="s">
        <v>33</v>
      </c>
    </row>
    <row r="53" spans="2:16" ht="18.649999999999999" customHeight="1" x14ac:dyDescent="0.3">
      <c r="B53" s="50" t="s">
        <v>11</v>
      </c>
      <c r="C53" s="51">
        <f t="shared" ref="C53:C64" si="6">SUM(D53:E53)</f>
        <v>328</v>
      </c>
      <c r="D53" s="20">
        <v>14</v>
      </c>
      <c r="E53" s="20">
        <v>314</v>
      </c>
    </row>
    <row r="54" spans="2:16" ht="18.649999999999999" customHeight="1" x14ac:dyDescent="0.3">
      <c r="B54" s="52" t="s">
        <v>12</v>
      </c>
      <c r="C54" s="38">
        <f t="shared" si="6"/>
        <v>301</v>
      </c>
      <c r="D54" s="21">
        <v>12</v>
      </c>
      <c r="E54" s="21">
        <v>289</v>
      </c>
    </row>
    <row r="55" spans="2:16" ht="18.649999999999999" customHeight="1" x14ac:dyDescent="0.3">
      <c r="B55" s="52" t="s">
        <v>13</v>
      </c>
      <c r="C55" s="38">
        <f t="shared" si="6"/>
        <v>335</v>
      </c>
      <c r="D55" s="21">
        <v>15</v>
      </c>
      <c r="E55" s="21">
        <v>320</v>
      </c>
    </row>
    <row r="56" spans="2:16" ht="18.649999999999999" customHeight="1" thickBot="1" x14ac:dyDescent="0.35">
      <c r="B56" s="52" t="s">
        <v>14</v>
      </c>
      <c r="C56" s="38">
        <f t="shared" si="6"/>
        <v>331</v>
      </c>
      <c r="D56" s="21">
        <v>15</v>
      </c>
      <c r="E56" s="21">
        <v>316</v>
      </c>
    </row>
    <row r="57" spans="2:16" ht="18.649999999999999" hidden="1" customHeight="1" x14ac:dyDescent="0.3">
      <c r="B57" s="52" t="s">
        <v>15</v>
      </c>
      <c r="C57" s="38">
        <f t="shared" si="6"/>
        <v>0</v>
      </c>
      <c r="D57" s="21"/>
      <c r="E57" s="21"/>
    </row>
    <row r="58" spans="2:16" ht="18.649999999999999" hidden="1" customHeight="1" x14ac:dyDescent="0.3">
      <c r="B58" s="52" t="s">
        <v>16</v>
      </c>
      <c r="C58" s="38">
        <f t="shared" si="6"/>
        <v>0</v>
      </c>
      <c r="D58" s="21"/>
      <c r="E58" s="21"/>
    </row>
    <row r="59" spans="2:16" ht="18.649999999999999" hidden="1" customHeight="1" x14ac:dyDescent="0.3">
      <c r="B59" s="52" t="s">
        <v>17</v>
      </c>
      <c r="C59" s="38">
        <f t="shared" si="6"/>
        <v>0</v>
      </c>
      <c r="D59" s="21"/>
      <c r="E59" s="21"/>
    </row>
    <row r="60" spans="2:16" ht="18.649999999999999" hidden="1" customHeight="1" x14ac:dyDescent="0.3">
      <c r="B60" s="52" t="s">
        <v>18</v>
      </c>
      <c r="C60" s="38">
        <f t="shared" si="6"/>
        <v>0</v>
      </c>
      <c r="D60" s="21"/>
      <c r="E60" s="21"/>
    </row>
    <row r="61" spans="2:16" ht="18.649999999999999" hidden="1" customHeight="1" x14ac:dyDescent="0.3">
      <c r="B61" s="52" t="s">
        <v>19</v>
      </c>
      <c r="C61" s="38">
        <f t="shared" si="6"/>
        <v>0</v>
      </c>
      <c r="D61" s="21"/>
      <c r="E61" s="21"/>
    </row>
    <row r="62" spans="2:16" ht="18.649999999999999" hidden="1" customHeight="1" x14ac:dyDescent="0.3">
      <c r="B62" s="52" t="s">
        <v>20</v>
      </c>
      <c r="C62" s="38">
        <f t="shared" si="6"/>
        <v>0</v>
      </c>
      <c r="D62" s="21"/>
      <c r="E62" s="21"/>
    </row>
    <row r="63" spans="2:16" ht="18" hidden="1" customHeight="1" x14ac:dyDescent="0.3">
      <c r="B63" s="52" t="s">
        <v>21</v>
      </c>
      <c r="C63" s="38">
        <f t="shared" si="6"/>
        <v>0</v>
      </c>
      <c r="D63" s="21"/>
      <c r="E63" s="21"/>
    </row>
    <row r="64" spans="2:16" ht="18" hidden="1" customHeight="1" thickBot="1" x14ac:dyDescent="0.35">
      <c r="B64" s="53" t="s">
        <v>22</v>
      </c>
      <c r="C64" s="39">
        <f t="shared" si="6"/>
        <v>0</v>
      </c>
      <c r="D64" s="40"/>
      <c r="E64" s="40"/>
    </row>
    <row r="65" spans="2:16" ht="18" customHeight="1" x14ac:dyDescent="0.3">
      <c r="B65" s="54" t="s">
        <v>3</v>
      </c>
      <c r="C65" s="55">
        <f>SUM(C53:C64)</f>
        <v>1295</v>
      </c>
      <c r="D65" s="56">
        <f>SUM(D53:D64)</f>
        <v>56</v>
      </c>
      <c r="E65" s="56">
        <f>SUM(E53:E64)</f>
        <v>1239</v>
      </c>
    </row>
    <row r="66" spans="2:16" ht="18.649999999999999" customHeight="1" thickBot="1" x14ac:dyDescent="0.35">
      <c r="B66" s="29" t="s">
        <v>23</v>
      </c>
      <c r="C66" s="30">
        <f>SUM(D66:E66)</f>
        <v>1</v>
      </c>
      <c r="D66" s="30">
        <f>IF($C$65=0,"",D65/$C$65)</f>
        <v>4.3243243243243246E-2</v>
      </c>
      <c r="E66" s="30">
        <f>IF($C$65=0,"",E65/$C$65)</f>
        <v>0.95675675675675675</v>
      </c>
    </row>
    <row r="67" spans="2:16" ht="13" x14ac:dyDescent="0.3"/>
    <row r="68" spans="2:16" ht="13.5" customHeight="1" x14ac:dyDescent="0.3">
      <c r="B68" s="10"/>
      <c r="C68" s="10"/>
      <c r="D68" s="10"/>
      <c r="E68" s="10"/>
      <c r="F68" s="10"/>
      <c r="G68" s="57"/>
      <c r="H68" s="57"/>
      <c r="I68" s="57"/>
      <c r="J68" s="57"/>
      <c r="K68" s="57"/>
      <c r="L68" s="57"/>
      <c r="M68" s="57"/>
      <c r="N68" s="57"/>
      <c r="O68" s="57"/>
      <c r="P68" s="57"/>
    </row>
    <row r="69" spans="2:16" ht="21.75" customHeight="1" x14ac:dyDescent="0.3">
      <c r="B69" s="10"/>
      <c r="C69" s="10"/>
      <c r="D69" s="10"/>
      <c r="E69" s="10"/>
      <c r="F69" s="10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0" spans="2:16" ht="11.25" customHeight="1" x14ac:dyDescent="0.3">
      <c r="B70" s="58"/>
      <c r="C70" s="58"/>
      <c r="D70" s="58"/>
      <c r="E70" s="58"/>
      <c r="F70" s="58"/>
    </row>
    <row r="71" spans="2:16" ht="22.5" customHeight="1" x14ac:dyDescent="0.3">
      <c r="B71" s="34" t="s">
        <v>31</v>
      </c>
      <c r="C71" s="35" t="s">
        <v>3</v>
      </c>
      <c r="D71" s="49" t="s">
        <v>34</v>
      </c>
      <c r="E71" s="59" t="s">
        <v>35</v>
      </c>
      <c r="F71" s="36" t="s">
        <v>36</v>
      </c>
    </row>
    <row r="72" spans="2:16" ht="20.5" customHeight="1" x14ac:dyDescent="0.3">
      <c r="B72" s="50" t="s">
        <v>11</v>
      </c>
      <c r="C72" s="51">
        <f t="shared" ref="C72:C83" si="7">SUM(D72:F72)</f>
        <v>328</v>
      </c>
      <c r="D72" s="20">
        <v>105</v>
      </c>
      <c r="E72" s="20">
        <v>223</v>
      </c>
      <c r="F72" s="20">
        <v>0</v>
      </c>
    </row>
    <row r="73" spans="2:16" ht="20.5" customHeight="1" x14ac:dyDescent="0.3">
      <c r="B73" s="52" t="s">
        <v>12</v>
      </c>
      <c r="C73" s="38">
        <f t="shared" si="7"/>
        <v>301</v>
      </c>
      <c r="D73" s="21">
        <v>85</v>
      </c>
      <c r="E73" s="21">
        <v>215</v>
      </c>
      <c r="F73" s="21">
        <v>1</v>
      </c>
    </row>
    <row r="74" spans="2:16" ht="20.5" customHeight="1" x14ac:dyDescent="0.3">
      <c r="B74" s="52" t="s">
        <v>13</v>
      </c>
      <c r="C74" s="38">
        <f t="shared" si="7"/>
        <v>335</v>
      </c>
      <c r="D74" s="21">
        <v>98</v>
      </c>
      <c r="E74" s="21">
        <v>236</v>
      </c>
      <c r="F74" s="21">
        <v>1</v>
      </c>
    </row>
    <row r="75" spans="2:16" ht="20.5" customHeight="1" thickBot="1" x14ac:dyDescent="0.35">
      <c r="B75" s="52" t="s">
        <v>14</v>
      </c>
      <c r="C75" s="38">
        <f t="shared" si="7"/>
        <v>331</v>
      </c>
      <c r="D75" s="21">
        <v>100</v>
      </c>
      <c r="E75" s="21">
        <v>231</v>
      </c>
      <c r="F75" s="21">
        <v>0</v>
      </c>
    </row>
    <row r="76" spans="2:16" ht="20.5" hidden="1" customHeight="1" x14ac:dyDescent="0.3">
      <c r="B76" s="52" t="s">
        <v>15</v>
      </c>
      <c r="C76" s="38">
        <f t="shared" si="7"/>
        <v>0</v>
      </c>
      <c r="D76" s="21"/>
      <c r="E76" s="21"/>
      <c r="F76" s="21"/>
    </row>
    <row r="77" spans="2:16" ht="20.5" hidden="1" customHeight="1" x14ac:dyDescent="0.3">
      <c r="B77" s="52" t="s">
        <v>16</v>
      </c>
      <c r="C77" s="38">
        <f t="shared" si="7"/>
        <v>0</v>
      </c>
      <c r="D77" s="21"/>
      <c r="E77" s="21"/>
      <c r="F77" s="21"/>
    </row>
    <row r="78" spans="2:16" ht="20.5" hidden="1" customHeight="1" x14ac:dyDescent="0.3">
      <c r="B78" s="52" t="s">
        <v>17</v>
      </c>
      <c r="C78" s="38">
        <f t="shared" si="7"/>
        <v>0</v>
      </c>
      <c r="D78" s="21"/>
      <c r="E78" s="21"/>
      <c r="F78" s="21"/>
    </row>
    <row r="79" spans="2:16" ht="20.5" hidden="1" customHeight="1" x14ac:dyDescent="0.3">
      <c r="B79" s="52" t="s">
        <v>18</v>
      </c>
      <c r="C79" s="38">
        <f t="shared" si="7"/>
        <v>0</v>
      </c>
      <c r="D79" s="21"/>
      <c r="E79" s="21"/>
      <c r="F79" s="21"/>
    </row>
    <row r="80" spans="2:16" ht="20.5" hidden="1" customHeight="1" x14ac:dyDescent="0.3">
      <c r="B80" s="52" t="s">
        <v>19</v>
      </c>
      <c r="C80" s="38">
        <f t="shared" si="7"/>
        <v>0</v>
      </c>
      <c r="D80" s="21"/>
      <c r="E80" s="21"/>
      <c r="F80" s="21"/>
    </row>
    <row r="81" spans="2:12" ht="20.5" hidden="1" customHeight="1" x14ac:dyDescent="0.3">
      <c r="B81" s="52" t="s">
        <v>20</v>
      </c>
      <c r="C81" s="38">
        <f t="shared" si="7"/>
        <v>0</v>
      </c>
      <c r="D81" s="21"/>
      <c r="E81" s="21"/>
      <c r="F81" s="21"/>
    </row>
    <row r="82" spans="2:12" ht="20.5" hidden="1" customHeight="1" x14ac:dyDescent="0.3">
      <c r="B82" s="52" t="s">
        <v>21</v>
      </c>
      <c r="C82" s="38">
        <f t="shared" si="7"/>
        <v>0</v>
      </c>
      <c r="D82" s="21"/>
      <c r="E82" s="21"/>
      <c r="F82" s="21"/>
    </row>
    <row r="83" spans="2:12" ht="20.25" hidden="1" customHeight="1" thickBot="1" x14ac:dyDescent="0.35">
      <c r="B83" s="53" t="s">
        <v>22</v>
      </c>
      <c r="C83" s="39">
        <f t="shared" si="7"/>
        <v>0</v>
      </c>
      <c r="D83" s="40"/>
      <c r="E83" s="40"/>
      <c r="F83" s="40"/>
    </row>
    <row r="84" spans="2:12" ht="20.5" customHeight="1" x14ac:dyDescent="0.3">
      <c r="B84" s="60" t="s">
        <v>3</v>
      </c>
      <c r="C84" s="61">
        <f>SUM(C72:C83)</f>
        <v>1295</v>
      </c>
      <c r="D84" s="56">
        <f>SUM(D72:D83)</f>
        <v>388</v>
      </c>
      <c r="E84" s="56">
        <f>SUM(E72:E83)</f>
        <v>905</v>
      </c>
      <c r="F84" s="56">
        <f>SUM(F72:F83)</f>
        <v>2</v>
      </c>
    </row>
    <row r="85" spans="2:12" ht="20.5" customHeight="1" thickBot="1" x14ac:dyDescent="0.35">
      <c r="B85" s="29" t="s">
        <v>23</v>
      </c>
      <c r="C85" s="30">
        <f>SUM(D85:F85)</f>
        <v>1</v>
      </c>
      <c r="D85" s="30">
        <f>IF($C$84=0,"",D84/$C$84)</f>
        <v>0.29961389961389961</v>
      </c>
      <c r="E85" s="30">
        <f>IF($C$84=0,"",E84/$C$84)</f>
        <v>0.69884169884169889</v>
      </c>
      <c r="F85" s="30">
        <f>IF($C$84=0,"",F84/$C$84)</f>
        <v>1.5444015444015444E-3</v>
      </c>
    </row>
    <row r="86" spans="2:12" ht="15" customHeight="1" x14ac:dyDescent="0.3">
      <c r="B86" s="62"/>
      <c r="C86" s="62"/>
      <c r="D86" s="62"/>
      <c r="E86" s="62"/>
      <c r="F86" s="62"/>
    </row>
    <row r="87" spans="2:12" ht="15" customHeight="1" x14ac:dyDescent="0.3">
      <c r="B87" s="63"/>
      <c r="C87" s="63"/>
      <c r="D87" s="63"/>
      <c r="E87" s="63"/>
      <c r="F87" s="63"/>
    </row>
    <row r="88" spans="2:12" ht="15.75" customHeight="1" x14ac:dyDescent="0.3">
      <c r="B88" s="63"/>
      <c r="C88" s="63"/>
      <c r="D88" s="63"/>
      <c r="E88" s="63"/>
      <c r="F88" s="63"/>
    </row>
    <row r="89" spans="2:12" ht="15.75" customHeight="1" x14ac:dyDescent="0.3"/>
    <row r="90" spans="2:12" ht="13" x14ac:dyDescent="0.3"/>
    <row r="91" spans="2:12" ht="15.5" x14ac:dyDescent="0.35">
      <c r="B91" s="64"/>
      <c r="C91" s="65"/>
      <c r="D91" s="65"/>
      <c r="E91" s="65"/>
      <c r="F91" s="65"/>
      <c r="G91" s="65"/>
      <c r="H91" s="65"/>
      <c r="I91" s="65"/>
      <c r="J91" s="65"/>
      <c r="K91" s="65"/>
      <c r="L91"/>
    </row>
    <row r="92" spans="2:12" ht="23.25" customHeight="1" x14ac:dyDescent="0.35">
      <c r="B92" s="66"/>
      <c r="C92" s="66"/>
      <c r="D92" s="66"/>
      <c r="E92" s="66"/>
      <c r="F92" s="66"/>
      <c r="G92" s="66"/>
      <c r="H92" s="66"/>
      <c r="I92" s="66"/>
      <c r="J92" s="66"/>
      <c r="K92" s="66"/>
      <c r="L92"/>
    </row>
    <row r="93" spans="2:12" ht="23.25" customHeight="1" x14ac:dyDescent="0.3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/>
    </row>
    <row r="94" spans="2:12" ht="78" x14ac:dyDescent="0.3">
      <c r="B94" s="68" t="s">
        <v>37</v>
      </c>
      <c r="C94" s="69" t="s">
        <v>3</v>
      </c>
      <c r="D94" s="68" t="s">
        <v>38</v>
      </c>
      <c r="E94" s="68" t="s">
        <v>39</v>
      </c>
      <c r="F94" s="68" t="s">
        <v>40</v>
      </c>
      <c r="G94" s="68" t="s">
        <v>41</v>
      </c>
      <c r="H94" s="70" t="s">
        <v>42</v>
      </c>
      <c r="I94" s="68" t="s">
        <v>43</v>
      </c>
      <c r="J94" s="68" t="s">
        <v>44</v>
      </c>
      <c r="K94" s="68" t="s">
        <v>45</v>
      </c>
      <c r="L94" s="71" t="s">
        <v>46</v>
      </c>
    </row>
    <row r="95" spans="2:12" ht="15.65" customHeight="1" x14ac:dyDescent="0.3">
      <c r="B95" s="72" t="s">
        <v>47</v>
      </c>
      <c r="C95" s="73">
        <f>SUM(D95:L95)</f>
        <v>1</v>
      </c>
      <c r="D95" s="74">
        <v>0</v>
      </c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1</v>
      </c>
      <c r="K95" s="74">
        <v>0</v>
      </c>
      <c r="L95" s="74">
        <v>0</v>
      </c>
    </row>
    <row r="96" spans="2:12" ht="15.65" customHeight="1" x14ac:dyDescent="0.3">
      <c r="B96" s="72" t="s">
        <v>48</v>
      </c>
      <c r="C96" s="73">
        <f>SUM(D96:L96)</f>
        <v>512</v>
      </c>
      <c r="D96" s="74">
        <v>74</v>
      </c>
      <c r="E96" s="74">
        <v>1</v>
      </c>
      <c r="F96" s="74">
        <v>0</v>
      </c>
      <c r="G96" s="74">
        <v>0</v>
      </c>
      <c r="H96" s="74">
        <v>1</v>
      </c>
      <c r="I96" s="74">
        <v>2</v>
      </c>
      <c r="J96" s="74">
        <v>433</v>
      </c>
      <c r="K96" s="74">
        <v>1</v>
      </c>
      <c r="L96" s="74">
        <v>0</v>
      </c>
    </row>
    <row r="97" spans="2:18" ht="15.65" customHeight="1" thickBot="1" x14ac:dyDescent="0.35">
      <c r="B97" s="75" t="s">
        <v>49</v>
      </c>
      <c r="C97" s="76">
        <f>SUM(D97:L97)</f>
        <v>782</v>
      </c>
      <c r="D97" s="77">
        <v>134</v>
      </c>
      <c r="E97" s="77">
        <v>0</v>
      </c>
      <c r="F97" s="77">
        <v>0</v>
      </c>
      <c r="G97" s="77">
        <v>0</v>
      </c>
      <c r="H97" s="77">
        <v>1</v>
      </c>
      <c r="I97" s="77">
        <v>3</v>
      </c>
      <c r="J97" s="77">
        <v>642</v>
      </c>
      <c r="K97" s="77">
        <v>2</v>
      </c>
      <c r="L97" s="77">
        <v>0</v>
      </c>
    </row>
    <row r="98" spans="2:18" ht="14" x14ac:dyDescent="0.3">
      <c r="B98" s="78" t="s">
        <v>3</v>
      </c>
      <c r="C98" s="79">
        <f t="shared" ref="C98:L98" si="8">SUM(C95:C97)</f>
        <v>1295</v>
      </c>
      <c r="D98" s="80">
        <f t="shared" si="8"/>
        <v>208</v>
      </c>
      <c r="E98" s="80">
        <f t="shared" si="8"/>
        <v>1</v>
      </c>
      <c r="F98" s="80">
        <f t="shared" si="8"/>
        <v>0</v>
      </c>
      <c r="G98" s="80">
        <f t="shared" si="8"/>
        <v>0</v>
      </c>
      <c r="H98" s="80">
        <f t="shared" si="8"/>
        <v>2</v>
      </c>
      <c r="I98" s="80">
        <f t="shared" si="8"/>
        <v>5</v>
      </c>
      <c r="J98" s="80">
        <f t="shared" si="8"/>
        <v>1076</v>
      </c>
      <c r="K98" s="80">
        <f t="shared" si="8"/>
        <v>3</v>
      </c>
      <c r="L98" s="80">
        <f t="shared" si="8"/>
        <v>0</v>
      </c>
    </row>
    <row r="99" spans="2:18" ht="18" customHeight="1" thickBot="1" x14ac:dyDescent="0.35">
      <c r="B99" s="81" t="s">
        <v>23</v>
      </c>
      <c r="C99" s="82">
        <f>SUM(D99:L99)</f>
        <v>1</v>
      </c>
      <c r="D99" s="82">
        <f>D98/$C$98</f>
        <v>0.16061776061776062</v>
      </c>
      <c r="E99" s="82">
        <f t="shared" ref="E99:L99" si="9">E98/$C$98</f>
        <v>7.722007722007722E-4</v>
      </c>
      <c r="F99" s="82">
        <f t="shared" si="9"/>
        <v>0</v>
      </c>
      <c r="G99" s="82">
        <f t="shared" si="9"/>
        <v>0</v>
      </c>
      <c r="H99" s="82">
        <f t="shared" si="9"/>
        <v>1.5444015444015444E-3</v>
      </c>
      <c r="I99" s="82">
        <f t="shared" si="9"/>
        <v>3.8610038610038611E-3</v>
      </c>
      <c r="J99" s="82">
        <f t="shared" si="9"/>
        <v>0.83088803088803087</v>
      </c>
      <c r="K99" s="82">
        <f t="shared" si="9"/>
        <v>2.3166023166023165E-3</v>
      </c>
      <c r="L99" s="82">
        <f t="shared" si="9"/>
        <v>0</v>
      </c>
    </row>
    <row r="100" spans="2:18" ht="14.5" x14ac:dyDescent="0.35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/>
    </row>
    <row r="101" spans="2:18" ht="14.5" x14ac:dyDescent="0.35"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/>
    </row>
    <row r="102" spans="2:18" ht="14.5" x14ac:dyDescent="0.35">
      <c r="B102" s="85"/>
      <c r="C102" s="86"/>
      <c r="D102" s="87"/>
      <c r="E102" s="87"/>
      <c r="F102" s="88"/>
      <c r="G102" s="89"/>
      <c r="H102" s="86"/>
      <c r="I102" s="86"/>
      <c r="J102" s="87"/>
      <c r="K102" s="87"/>
      <c r="L102"/>
    </row>
    <row r="103" spans="2:18" ht="15.5" x14ac:dyDescent="0.3"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90"/>
      <c r="N103" s="64"/>
      <c r="O103" s="65"/>
      <c r="P103" s="65"/>
      <c r="Q103" s="65"/>
      <c r="R103" s="91"/>
    </row>
    <row r="104" spans="2:18" ht="21" customHeight="1" x14ac:dyDescent="0.3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92"/>
      <c r="M104" s="90"/>
      <c r="N104" s="90"/>
      <c r="O104" s="90"/>
      <c r="P104" s="90"/>
      <c r="Q104" s="90"/>
      <c r="R104" s="90"/>
    </row>
    <row r="105" spans="2:18" ht="14.5" x14ac:dyDescent="0.3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93"/>
      <c r="M105" s="90"/>
      <c r="N105" s="90"/>
      <c r="O105" s="90"/>
      <c r="P105" s="90"/>
      <c r="Q105" s="90"/>
      <c r="R105" s="90"/>
    </row>
    <row r="106" spans="2:18" ht="72" customHeight="1" x14ac:dyDescent="0.3">
      <c r="B106" s="68" t="s">
        <v>37</v>
      </c>
      <c r="C106" s="69" t="s">
        <v>3</v>
      </c>
      <c r="D106" s="68" t="s">
        <v>38</v>
      </c>
      <c r="E106" s="68" t="s">
        <v>39</v>
      </c>
      <c r="F106" s="68" t="s">
        <v>50</v>
      </c>
      <c r="G106" s="68" t="s">
        <v>51</v>
      </c>
      <c r="H106" s="70" t="s">
        <v>52</v>
      </c>
      <c r="I106" s="68" t="s">
        <v>53</v>
      </c>
      <c r="J106" s="68" t="s">
        <v>54</v>
      </c>
      <c r="K106" s="68" t="s">
        <v>55</v>
      </c>
      <c r="L106" s="68" t="s">
        <v>56</v>
      </c>
      <c r="M106" s="68" t="s">
        <v>57</v>
      </c>
      <c r="N106" s="68" t="s">
        <v>58</v>
      </c>
      <c r="O106" s="68" t="s">
        <v>59</v>
      </c>
      <c r="P106" s="68" t="s">
        <v>60</v>
      </c>
      <c r="Q106" s="68" t="s">
        <v>61</v>
      </c>
      <c r="R106" s="68" t="s">
        <v>46</v>
      </c>
    </row>
    <row r="107" spans="2:18" ht="14" x14ac:dyDescent="0.3">
      <c r="B107" s="72" t="s">
        <v>47</v>
      </c>
      <c r="C107" s="73">
        <f>SUM(D107:R107)</f>
        <v>1</v>
      </c>
      <c r="D107" s="74">
        <v>0</v>
      </c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1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</row>
    <row r="108" spans="2:18" ht="14" x14ac:dyDescent="0.3">
      <c r="B108" s="72" t="s">
        <v>48</v>
      </c>
      <c r="C108" s="73">
        <f>SUM(D108:R108)</f>
        <v>512</v>
      </c>
      <c r="D108" s="74">
        <v>74</v>
      </c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437</v>
      </c>
      <c r="N108" s="74">
        <v>1</v>
      </c>
      <c r="O108" s="74">
        <v>0</v>
      </c>
      <c r="P108" s="74">
        <v>0</v>
      </c>
      <c r="Q108" s="74">
        <v>0</v>
      </c>
      <c r="R108" s="74">
        <v>0</v>
      </c>
    </row>
    <row r="109" spans="2:18" ht="14.5" thickBot="1" x14ac:dyDescent="0.35">
      <c r="B109" s="75" t="s">
        <v>49</v>
      </c>
      <c r="C109" s="76">
        <f>SUM(D109:R109)</f>
        <v>782</v>
      </c>
      <c r="D109" s="77">
        <v>130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0</v>
      </c>
      <c r="M109" s="77">
        <v>649</v>
      </c>
      <c r="N109" s="77">
        <v>3</v>
      </c>
      <c r="O109" s="77">
        <v>0</v>
      </c>
      <c r="P109" s="77">
        <v>0</v>
      </c>
      <c r="Q109" s="77">
        <v>0</v>
      </c>
      <c r="R109" s="77">
        <v>0</v>
      </c>
    </row>
    <row r="110" spans="2:18" ht="14" x14ac:dyDescent="0.3">
      <c r="B110" s="78" t="s">
        <v>3</v>
      </c>
      <c r="C110" s="79">
        <f t="shared" ref="C110:R110" si="10">SUM(C107:C109)</f>
        <v>1295</v>
      </c>
      <c r="D110" s="80">
        <f t="shared" si="10"/>
        <v>204</v>
      </c>
      <c r="E110" s="80">
        <f t="shared" si="10"/>
        <v>0</v>
      </c>
      <c r="F110" s="80">
        <f t="shared" si="10"/>
        <v>0</v>
      </c>
      <c r="G110" s="80">
        <f t="shared" si="10"/>
        <v>0</v>
      </c>
      <c r="H110" s="80">
        <f t="shared" si="10"/>
        <v>0</v>
      </c>
      <c r="I110" s="80">
        <f t="shared" si="10"/>
        <v>0</v>
      </c>
      <c r="J110" s="80">
        <f t="shared" si="10"/>
        <v>0</v>
      </c>
      <c r="K110" s="80">
        <f t="shared" si="10"/>
        <v>0</v>
      </c>
      <c r="L110" s="80">
        <f t="shared" si="10"/>
        <v>0</v>
      </c>
      <c r="M110" s="80">
        <f t="shared" si="10"/>
        <v>1087</v>
      </c>
      <c r="N110" s="80">
        <f t="shared" si="10"/>
        <v>4</v>
      </c>
      <c r="O110" s="80">
        <f t="shared" si="10"/>
        <v>0</v>
      </c>
      <c r="P110" s="80">
        <f t="shared" si="10"/>
        <v>0</v>
      </c>
      <c r="Q110" s="80">
        <f t="shared" si="10"/>
        <v>0</v>
      </c>
      <c r="R110" s="80">
        <f t="shared" si="10"/>
        <v>0</v>
      </c>
    </row>
    <row r="111" spans="2:18" ht="14.5" thickBot="1" x14ac:dyDescent="0.35">
      <c r="B111" s="81" t="s">
        <v>23</v>
      </c>
      <c r="C111" s="82">
        <f>SUM(D111:R111)</f>
        <v>1</v>
      </c>
      <c r="D111" s="82">
        <f>D110/$C$110</f>
        <v>0.15752895752895754</v>
      </c>
      <c r="E111" s="82">
        <f t="shared" ref="E111:R111" si="11">E110/$C$110</f>
        <v>0</v>
      </c>
      <c r="F111" s="82">
        <f t="shared" si="11"/>
        <v>0</v>
      </c>
      <c r="G111" s="82">
        <f t="shared" si="11"/>
        <v>0</v>
      </c>
      <c r="H111" s="82">
        <f t="shared" si="11"/>
        <v>0</v>
      </c>
      <c r="I111" s="82">
        <f t="shared" si="11"/>
        <v>0</v>
      </c>
      <c r="J111" s="82">
        <f t="shared" si="11"/>
        <v>0</v>
      </c>
      <c r="K111" s="82">
        <f t="shared" si="11"/>
        <v>0</v>
      </c>
      <c r="L111" s="82">
        <f t="shared" si="11"/>
        <v>0</v>
      </c>
      <c r="M111" s="82">
        <f t="shared" si="11"/>
        <v>0.83938223938223944</v>
      </c>
      <c r="N111" s="82">
        <f t="shared" si="11"/>
        <v>3.0888030888030888E-3</v>
      </c>
      <c r="O111" s="82">
        <f t="shared" si="11"/>
        <v>0</v>
      </c>
      <c r="P111" s="82">
        <f t="shared" si="11"/>
        <v>0</v>
      </c>
      <c r="Q111" s="82">
        <f t="shared" si="11"/>
        <v>0</v>
      </c>
      <c r="R111" s="82">
        <f t="shared" si="11"/>
        <v>0</v>
      </c>
    </row>
    <row r="112" spans="2:18" ht="14.5" x14ac:dyDescent="0.3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94"/>
      <c r="M112" s="90"/>
      <c r="N112" s="90"/>
      <c r="O112" s="90"/>
      <c r="P112" s="90"/>
      <c r="Q112" s="90"/>
      <c r="R112" s="90"/>
    </row>
    <row r="113" spans="2:18" ht="14.5" x14ac:dyDescent="0.3"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94"/>
      <c r="M113" s="90"/>
      <c r="N113" s="90"/>
      <c r="O113" s="90"/>
      <c r="P113" s="90"/>
      <c r="Q113" s="90"/>
      <c r="R113" s="90"/>
    </row>
    <row r="114" spans="2:18" ht="14.5" x14ac:dyDescent="0.3">
      <c r="B114" s="85"/>
      <c r="C114" s="86"/>
      <c r="D114" s="87"/>
      <c r="E114" s="87"/>
      <c r="F114" s="88"/>
      <c r="G114" s="89"/>
      <c r="H114" s="86"/>
      <c r="I114" s="86"/>
      <c r="J114" s="87"/>
      <c r="K114" s="87"/>
      <c r="L114" s="95"/>
      <c r="M114" s="96"/>
      <c r="N114" s="96"/>
      <c r="O114" s="96"/>
      <c r="P114" s="96"/>
      <c r="Q114" s="96"/>
      <c r="R114" s="96"/>
    </row>
    <row r="115" spans="2:18" ht="13" x14ac:dyDescent="0.3"/>
    <row r="116" spans="2:18" ht="18.75" customHeight="1" x14ac:dyDescent="0.3"/>
    <row r="117" spans="2:18" ht="13" x14ac:dyDescent="0.3">
      <c r="B117" s="44"/>
    </row>
    <row r="118" spans="2:18" ht="13" x14ac:dyDescent="0.3"/>
    <row r="119" spans="2:18" ht="21" customHeight="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1"/>
      <c r="L119" s="11"/>
      <c r="M119" s="11"/>
      <c r="N119" s="11"/>
      <c r="O119" s="11"/>
      <c r="P119" s="11"/>
    </row>
    <row r="120" spans="2:18" ht="21.75" customHeight="1" x14ac:dyDescent="0.35">
      <c r="B120" s="97" t="s">
        <v>62</v>
      </c>
      <c r="C120" s="97"/>
      <c r="D120" s="97"/>
      <c r="E120" s="97"/>
      <c r="F120" s="98"/>
      <c r="G120" s="99" t="s">
        <v>3</v>
      </c>
      <c r="H120" s="100" t="s">
        <v>23</v>
      </c>
      <c r="I120" s="101" t="s">
        <v>63</v>
      </c>
      <c r="J120"/>
    </row>
    <row r="121" spans="2:18" ht="18" customHeight="1" x14ac:dyDescent="0.35">
      <c r="B121" s="102" t="s">
        <v>64</v>
      </c>
      <c r="C121" s="18" t="s">
        <v>65</v>
      </c>
      <c r="D121" s="18"/>
      <c r="E121" s="18"/>
      <c r="F121" s="103"/>
      <c r="G121" s="104">
        <f>SUM(I121:I129)</f>
        <v>1288</v>
      </c>
      <c r="H121" s="105">
        <f>G121/G131</f>
        <v>0.99459459459459465</v>
      </c>
      <c r="I121" s="106">
        <v>241</v>
      </c>
      <c r="J121"/>
      <c r="K121" s="107" t="s">
        <v>64</v>
      </c>
      <c r="L121" s="108">
        <f>+H121</f>
        <v>0.99459459459459465</v>
      </c>
    </row>
    <row r="122" spans="2:18" ht="18" customHeight="1" x14ac:dyDescent="0.35">
      <c r="B122" s="102"/>
      <c r="C122" s="22" t="s">
        <v>66</v>
      </c>
      <c r="D122" s="22"/>
      <c r="E122" s="22"/>
      <c r="F122" s="109"/>
      <c r="G122" s="104"/>
      <c r="H122" s="105"/>
      <c r="I122" s="110">
        <v>29</v>
      </c>
      <c r="J122"/>
      <c r="K122" s="107" t="s">
        <v>67</v>
      </c>
      <c r="L122" s="108">
        <f>+H130</f>
        <v>5.4054054054054057E-3</v>
      </c>
    </row>
    <row r="123" spans="2:18" ht="18" customHeight="1" x14ac:dyDescent="0.35">
      <c r="B123" s="102"/>
      <c r="C123" s="22" t="s">
        <v>68</v>
      </c>
      <c r="D123" s="22"/>
      <c r="E123" s="22"/>
      <c r="F123" s="109"/>
      <c r="G123" s="104"/>
      <c r="H123" s="105"/>
      <c r="I123" s="110">
        <v>281</v>
      </c>
      <c r="J123"/>
      <c r="K123" s="107"/>
      <c r="L123" s="108">
        <f>SUM(L121:L122)</f>
        <v>1</v>
      </c>
    </row>
    <row r="124" spans="2:18" ht="18" customHeight="1" x14ac:dyDescent="0.35">
      <c r="B124" s="102"/>
      <c r="C124" s="22" t="s">
        <v>69</v>
      </c>
      <c r="D124" s="22"/>
      <c r="E124" s="22"/>
      <c r="F124" s="109"/>
      <c r="G124" s="104"/>
      <c r="H124" s="105"/>
      <c r="I124" s="110">
        <v>589</v>
      </c>
      <c r="J124"/>
    </row>
    <row r="125" spans="2:18" ht="18" customHeight="1" x14ac:dyDescent="0.35">
      <c r="B125" s="102"/>
      <c r="C125" s="22" t="s">
        <v>70</v>
      </c>
      <c r="D125" s="22"/>
      <c r="E125" s="22"/>
      <c r="F125" s="109"/>
      <c r="G125" s="104"/>
      <c r="H125" s="105"/>
      <c r="I125" s="110">
        <v>20</v>
      </c>
      <c r="J125"/>
    </row>
    <row r="126" spans="2:18" ht="18" customHeight="1" x14ac:dyDescent="0.35">
      <c r="B126" s="102"/>
      <c r="C126" s="22" t="s">
        <v>71</v>
      </c>
      <c r="D126" s="22"/>
      <c r="E126" s="22"/>
      <c r="F126" s="109"/>
      <c r="G126" s="104"/>
      <c r="H126" s="105"/>
      <c r="I126" s="110">
        <v>106</v>
      </c>
      <c r="J126"/>
    </row>
    <row r="127" spans="2:18" ht="18" customHeight="1" x14ac:dyDescent="0.35">
      <c r="B127" s="102"/>
      <c r="C127" s="52" t="s">
        <v>72</v>
      </c>
      <c r="D127" s="52"/>
      <c r="E127" s="52"/>
      <c r="F127" s="111"/>
      <c r="G127" s="104"/>
      <c r="H127" s="105"/>
      <c r="I127" s="110">
        <v>1</v>
      </c>
      <c r="J127"/>
    </row>
    <row r="128" spans="2:18" ht="18" customHeight="1" x14ac:dyDescent="0.35">
      <c r="B128" s="102"/>
      <c r="C128" s="52" t="s">
        <v>73</v>
      </c>
      <c r="D128" s="52"/>
      <c r="E128" s="52"/>
      <c r="F128" s="111"/>
      <c r="G128" s="104"/>
      <c r="H128" s="105"/>
      <c r="I128" s="110">
        <v>1</v>
      </c>
      <c r="J128"/>
    </row>
    <row r="129" spans="2:10" ht="18" customHeight="1" x14ac:dyDescent="0.35">
      <c r="B129" s="112"/>
      <c r="C129" s="22" t="s">
        <v>74</v>
      </c>
      <c r="D129" s="22"/>
      <c r="E129" s="22"/>
      <c r="F129" s="109"/>
      <c r="G129" s="113"/>
      <c r="H129" s="114"/>
      <c r="I129" s="110">
        <v>20</v>
      </c>
      <c r="J129"/>
    </row>
    <row r="130" spans="2:10" ht="36" customHeight="1" thickBot="1" x14ac:dyDescent="0.4">
      <c r="B130" s="115" t="s">
        <v>67</v>
      </c>
      <c r="C130" s="116" t="s">
        <v>75</v>
      </c>
      <c r="D130" s="117"/>
      <c r="E130" s="117"/>
      <c r="F130" s="118"/>
      <c r="G130" s="119">
        <f>+I130</f>
        <v>7</v>
      </c>
      <c r="H130" s="120">
        <f>G130/$G$131</f>
        <v>5.4054054054054057E-3</v>
      </c>
      <c r="I130" s="121">
        <v>7</v>
      </c>
      <c r="J130"/>
    </row>
    <row r="131" spans="2:10" ht="15" customHeight="1" x14ac:dyDescent="0.35">
      <c r="B131" s="122" t="s">
        <v>76</v>
      </c>
      <c r="C131" s="122"/>
      <c r="D131" s="122"/>
      <c r="E131" s="122"/>
      <c r="F131" s="122"/>
      <c r="G131" s="123">
        <f>SUM(G121:G130)</f>
        <v>1295</v>
      </c>
      <c r="H131" s="124">
        <f>SUM(H121:H130)</f>
        <v>1</v>
      </c>
      <c r="I131" s="123">
        <f>SUM(I121:I130)</f>
        <v>1295</v>
      </c>
      <c r="J131"/>
    </row>
    <row r="132" spans="2:10" ht="15" customHeight="1" thickBot="1" x14ac:dyDescent="0.4">
      <c r="B132" s="125" t="s">
        <v>23</v>
      </c>
      <c r="C132" s="125"/>
      <c r="D132" s="125"/>
      <c r="E132" s="125"/>
      <c r="F132" s="125"/>
      <c r="G132" s="126"/>
      <c r="H132" s="127"/>
      <c r="I132" s="126"/>
      <c r="J132"/>
    </row>
    <row r="133" spans="2:10" ht="4.5" customHeight="1" x14ac:dyDescent="0.35">
      <c r="B133" s="128"/>
      <c r="C133" s="128"/>
      <c r="D133" s="128"/>
      <c r="E133" s="128"/>
      <c r="F133" s="128"/>
      <c r="G133" s="129"/>
      <c r="H133" s="129"/>
      <c r="I133" s="130"/>
      <c r="J133"/>
    </row>
    <row r="134" spans="2:10" ht="20.25" customHeight="1" x14ac:dyDescent="0.35">
      <c r="B134" s="131" t="s">
        <v>77</v>
      </c>
      <c r="C134" s="132"/>
      <c r="E134" s="132"/>
      <c r="F134" s="132"/>
      <c r="G134" s="133"/>
      <c r="H134" s="133"/>
      <c r="I134" s="134"/>
      <c r="J134"/>
    </row>
    <row r="135" spans="2:10" ht="20.25" customHeight="1" x14ac:dyDescent="0.35">
      <c r="B135" s="131"/>
      <c r="C135" s="132"/>
      <c r="E135" s="132"/>
      <c r="F135" s="132"/>
      <c r="G135" s="133"/>
      <c r="H135" s="133"/>
      <c r="I135" s="134"/>
      <c r="J135"/>
    </row>
    <row r="136" spans="2:10" ht="24.75" customHeight="1" x14ac:dyDescent="0.3">
      <c r="B136" s="10"/>
      <c r="C136" s="10"/>
      <c r="D136" s="10"/>
      <c r="E136" s="10"/>
      <c r="F136" s="10"/>
      <c r="G136" s="10"/>
      <c r="H136" s="133"/>
      <c r="I136" s="134"/>
      <c r="J136" s="135"/>
    </row>
    <row r="137" spans="2:10" ht="15" customHeight="1" x14ac:dyDescent="0.3">
      <c r="B137" s="10"/>
      <c r="C137" s="10"/>
      <c r="D137" s="10"/>
      <c r="E137" s="10"/>
      <c r="F137" s="10"/>
      <c r="G137" s="10"/>
      <c r="H137" s="133"/>
      <c r="I137" s="136"/>
      <c r="J137" s="135"/>
    </row>
    <row r="138" spans="2:10" ht="15" customHeight="1" x14ac:dyDescent="0.3">
      <c r="H138" s="133"/>
      <c r="I138" s="134"/>
      <c r="J138" s="135"/>
    </row>
    <row r="139" spans="2:10" ht="15" customHeight="1" x14ac:dyDescent="0.3">
      <c r="B139" s="97" t="s">
        <v>78</v>
      </c>
      <c r="C139" s="137" t="s">
        <v>79</v>
      </c>
      <c r="D139" s="137" t="s">
        <v>80</v>
      </c>
      <c r="E139" s="137" t="s">
        <v>81</v>
      </c>
      <c r="F139" s="137" t="s">
        <v>82</v>
      </c>
      <c r="G139" s="137" t="s">
        <v>83</v>
      </c>
      <c r="H139" s="137" t="s">
        <v>84</v>
      </c>
      <c r="I139" s="134"/>
      <c r="J139" s="135"/>
    </row>
    <row r="140" spans="2:10" ht="15" customHeight="1" x14ac:dyDescent="0.3">
      <c r="B140" s="97"/>
      <c r="C140" s="137"/>
      <c r="D140" s="137"/>
      <c r="E140" s="137"/>
      <c r="F140" s="137"/>
      <c r="G140" s="137"/>
      <c r="H140" s="137"/>
      <c r="I140" s="134"/>
      <c r="J140" s="135"/>
    </row>
    <row r="141" spans="2:10" ht="24.75" customHeight="1" x14ac:dyDescent="0.3">
      <c r="B141" s="23" t="s">
        <v>85</v>
      </c>
      <c r="C141" s="40">
        <v>171</v>
      </c>
      <c r="D141" s="40">
        <v>4</v>
      </c>
      <c r="E141" s="40">
        <v>7</v>
      </c>
      <c r="F141" s="40">
        <v>86</v>
      </c>
      <c r="G141" s="40">
        <v>339</v>
      </c>
      <c r="H141" s="40">
        <v>688</v>
      </c>
      <c r="I141" s="134"/>
      <c r="J141" s="135"/>
    </row>
    <row r="142" spans="2:10" ht="24.75" customHeight="1" x14ac:dyDescent="0.3">
      <c r="B142" s="138" t="s">
        <v>86</v>
      </c>
      <c r="C142" s="139">
        <v>936</v>
      </c>
      <c r="D142" s="139">
        <v>28</v>
      </c>
      <c r="E142" s="139">
        <v>26</v>
      </c>
      <c r="F142" s="139">
        <v>37</v>
      </c>
      <c r="G142" s="139">
        <v>39</v>
      </c>
      <c r="H142" s="139">
        <v>229</v>
      </c>
      <c r="I142" s="134"/>
      <c r="J142" s="135"/>
    </row>
    <row r="143" spans="2:10" ht="24.75" customHeight="1" x14ac:dyDescent="0.3">
      <c r="B143" s="138" t="s">
        <v>87</v>
      </c>
      <c r="C143" s="139">
        <v>1261</v>
      </c>
      <c r="D143" s="139">
        <v>5</v>
      </c>
      <c r="E143" s="139">
        <v>3</v>
      </c>
      <c r="F143" s="139">
        <v>4</v>
      </c>
      <c r="G143" s="139">
        <v>3</v>
      </c>
      <c r="H143" s="139">
        <v>19</v>
      </c>
      <c r="I143" s="134"/>
      <c r="J143" s="135"/>
    </row>
    <row r="144" spans="2:10" ht="29.25" customHeight="1" x14ac:dyDescent="0.3">
      <c r="B144" s="140" t="s">
        <v>88</v>
      </c>
      <c r="C144" s="139">
        <v>1275</v>
      </c>
      <c r="D144" s="139">
        <v>0</v>
      </c>
      <c r="E144" s="139">
        <v>1</v>
      </c>
      <c r="F144" s="139">
        <v>3</v>
      </c>
      <c r="G144" s="139">
        <v>4</v>
      </c>
      <c r="H144" s="139">
        <v>12</v>
      </c>
      <c r="I144" s="134"/>
      <c r="J144" s="135"/>
    </row>
    <row r="145" spans="2:18" ht="12" customHeight="1" x14ac:dyDescent="0.3">
      <c r="B145" s="141"/>
      <c r="C145" s="142"/>
      <c r="D145" s="142"/>
      <c r="E145" s="142"/>
      <c r="F145" s="142"/>
      <c r="G145" s="142"/>
      <c r="H145" s="142"/>
      <c r="I145" s="143"/>
    </row>
    <row r="146" spans="2:18" ht="21" customHeight="1" x14ac:dyDescent="0.3">
      <c r="B146" s="144" t="s">
        <v>89</v>
      </c>
      <c r="C146" s="144"/>
      <c r="D146" s="144"/>
      <c r="E146" s="144"/>
      <c r="F146" s="144"/>
      <c r="G146" s="144"/>
      <c r="H146" s="143"/>
      <c r="I146" s="143"/>
    </row>
    <row r="147" spans="2:18" ht="9.75" customHeight="1" x14ac:dyDescent="0.3">
      <c r="B147" s="44"/>
    </row>
    <row r="149" spans="2:18" ht="16.5" customHeight="1" x14ac:dyDescent="0.3"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</row>
    <row r="150" spans="2:18" ht="2.25" customHeight="1" x14ac:dyDescent="0.3">
      <c r="B150" s="32"/>
      <c r="C150" s="32"/>
      <c r="D150" s="32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</row>
    <row r="151" spans="2:18" ht="10.5" customHeight="1" x14ac:dyDescent="0.3">
      <c r="B151" s="32"/>
      <c r="C151" s="32"/>
      <c r="D151" s="32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</row>
    <row r="152" spans="2:18" ht="15.5" x14ac:dyDescent="0.3">
      <c r="B152" s="146"/>
      <c r="C152" s="147"/>
      <c r="D152" s="147"/>
      <c r="E152" s="147"/>
      <c r="F152" s="147"/>
      <c r="G152" s="148"/>
      <c r="H152" s="13"/>
      <c r="J152" s="10"/>
      <c r="K152" s="10"/>
      <c r="L152" s="10"/>
      <c r="M152" s="10"/>
      <c r="N152" s="10"/>
      <c r="O152" s="11"/>
    </row>
    <row r="153" spans="2:18" ht="3" customHeight="1" x14ac:dyDescent="0.3">
      <c r="B153" s="48"/>
      <c r="C153" s="32"/>
      <c r="D153" s="32"/>
      <c r="E153" s="33"/>
      <c r="F153" s="33"/>
      <c r="G153" s="33"/>
      <c r="H153" s="149"/>
      <c r="I153" s="33"/>
      <c r="J153" s="33"/>
      <c r="K153" s="33"/>
      <c r="L153" s="33"/>
      <c r="M153" s="33"/>
      <c r="N153" s="33"/>
      <c r="O153" s="33"/>
      <c r="P153" s="33"/>
    </row>
    <row r="154" spans="2:18" ht="38.25" customHeight="1" x14ac:dyDescent="0.3">
      <c r="B154" s="150" t="s">
        <v>31</v>
      </c>
      <c r="C154" s="35" t="s">
        <v>3</v>
      </c>
      <c r="D154" s="151" t="s">
        <v>90</v>
      </c>
      <c r="E154" s="151" t="s">
        <v>91</v>
      </c>
      <c r="F154" s="151" t="s">
        <v>92</v>
      </c>
      <c r="G154" s="152" t="s">
        <v>93</v>
      </c>
      <c r="H154" s="153"/>
      <c r="J154" s="154" t="s">
        <v>31</v>
      </c>
      <c r="K154" s="35" t="s">
        <v>3</v>
      </c>
      <c r="L154" s="151" t="s">
        <v>4</v>
      </c>
      <c r="M154" s="151" t="s">
        <v>5</v>
      </c>
      <c r="N154" s="151" t="s">
        <v>6</v>
      </c>
      <c r="O154" s="151" t="s">
        <v>7</v>
      </c>
      <c r="P154" s="151" t="s">
        <v>8</v>
      </c>
      <c r="Q154" s="151" t="s">
        <v>9</v>
      </c>
      <c r="R154" s="151" t="s">
        <v>10</v>
      </c>
    </row>
    <row r="155" spans="2:18" ht="23.25" customHeight="1" x14ac:dyDescent="0.3">
      <c r="B155" s="50" t="s">
        <v>11</v>
      </c>
      <c r="C155" s="155">
        <f t="shared" ref="C155:C166" si="12">SUM(D155:G155)</f>
        <v>11984</v>
      </c>
      <c r="D155" s="156">
        <v>270</v>
      </c>
      <c r="E155" s="156">
        <v>3092</v>
      </c>
      <c r="F155" s="156">
        <v>3084</v>
      </c>
      <c r="G155" s="156">
        <v>5538</v>
      </c>
      <c r="H155" s="153"/>
      <c r="J155" s="50" t="s">
        <v>11</v>
      </c>
      <c r="K155" s="155">
        <f>SUM(L155:R155)</f>
        <v>11984</v>
      </c>
      <c r="L155" s="156">
        <v>1559</v>
      </c>
      <c r="M155" s="156">
        <v>1313</v>
      </c>
      <c r="N155" s="156">
        <v>1917</v>
      </c>
      <c r="O155" s="156">
        <v>1862</v>
      </c>
      <c r="P155" s="156">
        <v>3912</v>
      </c>
      <c r="Q155" s="157">
        <v>350</v>
      </c>
      <c r="R155" s="156">
        <v>1071</v>
      </c>
    </row>
    <row r="156" spans="2:18" ht="23.25" customHeight="1" x14ac:dyDescent="0.3">
      <c r="B156" s="52" t="s">
        <v>12</v>
      </c>
      <c r="C156" s="155">
        <f t="shared" si="12"/>
        <v>12001</v>
      </c>
      <c r="D156" s="157">
        <v>320</v>
      </c>
      <c r="E156" s="157">
        <v>3025</v>
      </c>
      <c r="F156" s="157">
        <v>2761</v>
      </c>
      <c r="G156" s="157">
        <v>5895</v>
      </c>
      <c r="H156" s="153"/>
      <c r="J156" s="52" t="s">
        <v>12</v>
      </c>
      <c r="K156" s="155">
        <f t="shared" ref="K156:K166" si="13">SUM(L156:R156)</f>
        <v>12001</v>
      </c>
      <c r="L156" s="157">
        <v>1617</v>
      </c>
      <c r="M156" s="157">
        <v>1875</v>
      </c>
      <c r="N156" s="157">
        <v>1187</v>
      </c>
      <c r="O156" s="157">
        <v>2114</v>
      </c>
      <c r="P156" s="157">
        <v>3726</v>
      </c>
      <c r="Q156" s="157">
        <v>292</v>
      </c>
      <c r="R156" s="157">
        <v>1190</v>
      </c>
    </row>
    <row r="157" spans="2:18" ht="23.25" customHeight="1" x14ac:dyDescent="0.3">
      <c r="B157" s="52" t="s">
        <v>13</v>
      </c>
      <c r="C157" s="155">
        <f t="shared" si="12"/>
        <v>13546</v>
      </c>
      <c r="D157" s="157">
        <v>377</v>
      </c>
      <c r="E157" s="157">
        <v>3118</v>
      </c>
      <c r="F157" s="157">
        <v>3206</v>
      </c>
      <c r="G157" s="157">
        <v>6845</v>
      </c>
      <c r="H157" s="153"/>
      <c r="J157" s="52" t="s">
        <v>13</v>
      </c>
      <c r="K157" s="155">
        <f t="shared" si="13"/>
        <v>13546</v>
      </c>
      <c r="L157" s="157">
        <v>1863</v>
      </c>
      <c r="M157" s="157">
        <v>2219</v>
      </c>
      <c r="N157" s="157">
        <v>1809</v>
      </c>
      <c r="O157" s="157">
        <v>2026</v>
      </c>
      <c r="P157" s="157">
        <v>4013</v>
      </c>
      <c r="Q157" s="157">
        <v>384</v>
      </c>
      <c r="R157" s="157">
        <v>1232</v>
      </c>
    </row>
    <row r="158" spans="2:18" ht="23.25" customHeight="1" thickBot="1" x14ac:dyDescent="0.35">
      <c r="B158" s="52" t="s">
        <v>14</v>
      </c>
      <c r="C158" s="155">
        <f t="shared" si="12"/>
        <v>11972</v>
      </c>
      <c r="D158" s="157">
        <v>384</v>
      </c>
      <c r="E158" s="157">
        <v>2271</v>
      </c>
      <c r="F158" s="157">
        <v>2856</v>
      </c>
      <c r="G158" s="157">
        <v>6461</v>
      </c>
      <c r="H158" s="153"/>
      <c r="J158" s="52" t="s">
        <v>14</v>
      </c>
      <c r="K158" s="155">
        <f t="shared" si="13"/>
        <v>11972</v>
      </c>
      <c r="L158" s="157">
        <v>1746</v>
      </c>
      <c r="M158" s="157">
        <v>1831</v>
      </c>
      <c r="N158" s="157">
        <v>1637</v>
      </c>
      <c r="O158" s="157">
        <v>2101</v>
      </c>
      <c r="P158" s="157">
        <v>3567</v>
      </c>
      <c r="Q158" s="157">
        <v>151</v>
      </c>
      <c r="R158" s="157">
        <v>939</v>
      </c>
    </row>
    <row r="159" spans="2:18" ht="23.25" hidden="1" customHeight="1" x14ac:dyDescent="0.3">
      <c r="B159" s="52" t="s">
        <v>15</v>
      </c>
      <c r="C159" s="155">
        <f t="shared" si="12"/>
        <v>0</v>
      </c>
      <c r="D159" s="157"/>
      <c r="E159" s="157"/>
      <c r="F159" s="157"/>
      <c r="G159" s="157"/>
      <c r="H159" s="153"/>
      <c r="J159" s="52" t="s">
        <v>15</v>
      </c>
      <c r="K159" s="155">
        <f t="shared" si="13"/>
        <v>0</v>
      </c>
      <c r="L159" s="157"/>
      <c r="M159" s="157"/>
      <c r="N159" s="157"/>
      <c r="O159" s="157"/>
      <c r="P159" s="157"/>
      <c r="Q159" s="157"/>
      <c r="R159" s="157"/>
    </row>
    <row r="160" spans="2:18" ht="23.25" hidden="1" customHeight="1" x14ac:dyDescent="0.3">
      <c r="B160" s="52" t="s">
        <v>16</v>
      </c>
      <c r="C160" s="155">
        <f t="shared" si="12"/>
        <v>0</v>
      </c>
      <c r="D160" s="157"/>
      <c r="E160" s="157"/>
      <c r="F160" s="157"/>
      <c r="G160" s="157"/>
      <c r="H160" s="153"/>
      <c r="J160" s="52" t="s">
        <v>16</v>
      </c>
      <c r="K160" s="155">
        <f t="shared" si="13"/>
        <v>0</v>
      </c>
      <c r="L160" s="157"/>
      <c r="M160" s="157"/>
      <c r="N160" s="157"/>
      <c r="O160" s="157"/>
      <c r="P160" s="157"/>
      <c r="Q160" s="157"/>
      <c r="R160" s="157"/>
    </row>
    <row r="161" spans="2:18" ht="23.25" hidden="1" customHeight="1" x14ac:dyDescent="0.3">
      <c r="B161" s="52" t="s">
        <v>17</v>
      </c>
      <c r="C161" s="155">
        <f t="shared" si="12"/>
        <v>0</v>
      </c>
      <c r="D161" s="157"/>
      <c r="E161" s="157"/>
      <c r="F161" s="157"/>
      <c r="G161" s="157"/>
      <c r="H161" s="153"/>
      <c r="J161" s="52" t="s">
        <v>17</v>
      </c>
      <c r="K161" s="155">
        <f t="shared" si="13"/>
        <v>0</v>
      </c>
      <c r="L161" s="157"/>
      <c r="M161" s="157"/>
      <c r="N161" s="157"/>
      <c r="O161" s="157"/>
      <c r="P161" s="157"/>
      <c r="Q161" s="157"/>
      <c r="R161" s="157"/>
    </row>
    <row r="162" spans="2:18" ht="23.25" hidden="1" customHeight="1" x14ac:dyDescent="0.3">
      <c r="B162" s="52" t="s">
        <v>18</v>
      </c>
      <c r="C162" s="155">
        <f t="shared" si="12"/>
        <v>0</v>
      </c>
      <c r="D162" s="157"/>
      <c r="E162" s="157"/>
      <c r="F162" s="157"/>
      <c r="G162" s="157"/>
      <c r="H162" s="153"/>
      <c r="J162" s="52" t="s">
        <v>18</v>
      </c>
      <c r="K162" s="155">
        <f t="shared" si="13"/>
        <v>0</v>
      </c>
      <c r="L162" s="157"/>
      <c r="M162" s="157"/>
      <c r="N162" s="157"/>
      <c r="O162" s="157"/>
      <c r="P162" s="157"/>
      <c r="Q162" s="157"/>
      <c r="R162" s="157"/>
    </row>
    <row r="163" spans="2:18" ht="23.25" hidden="1" customHeight="1" x14ac:dyDescent="0.3">
      <c r="B163" s="52" t="s">
        <v>19</v>
      </c>
      <c r="C163" s="155">
        <f t="shared" si="12"/>
        <v>0</v>
      </c>
      <c r="D163" s="157"/>
      <c r="E163" s="157"/>
      <c r="F163" s="157"/>
      <c r="G163" s="157"/>
      <c r="H163" s="153"/>
      <c r="J163" s="52" t="s">
        <v>19</v>
      </c>
      <c r="K163" s="155">
        <f t="shared" si="13"/>
        <v>0</v>
      </c>
      <c r="L163" s="157"/>
      <c r="M163" s="157"/>
      <c r="N163" s="157"/>
      <c r="O163" s="157"/>
      <c r="P163" s="157"/>
      <c r="Q163" s="157"/>
      <c r="R163" s="157"/>
    </row>
    <row r="164" spans="2:18" ht="23.25" hidden="1" customHeight="1" x14ac:dyDescent="0.3">
      <c r="B164" s="52" t="s">
        <v>20</v>
      </c>
      <c r="C164" s="155">
        <f t="shared" si="12"/>
        <v>0</v>
      </c>
      <c r="D164" s="157"/>
      <c r="E164" s="157"/>
      <c r="F164" s="157"/>
      <c r="G164" s="157"/>
      <c r="H164" s="153"/>
      <c r="J164" s="52" t="s">
        <v>20</v>
      </c>
      <c r="K164" s="155">
        <f t="shared" si="13"/>
        <v>0</v>
      </c>
      <c r="L164" s="157"/>
      <c r="M164" s="157"/>
      <c r="N164" s="157"/>
      <c r="O164" s="157"/>
      <c r="P164" s="157"/>
      <c r="Q164" s="157"/>
      <c r="R164" s="157"/>
    </row>
    <row r="165" spans="2:18" ht="23.25" hidden="1" customHeight="1" x14ac:dyDescent="0.3">
      <c r="B165" s="52" t="s">
        <v>21</v>
      </c>
      <c r="C165" s="155">
        <f t="shared" si="12"/>
        <v>0</v>
      </c>
      <c r="D165" s="157"/>
      <c r="E165" s="157"/>
      <c r="F165" s="157"/>
      <c r="G165" s="157"/>
      <c r="H165" s="153"/>
      <c r="J165" s="52" t="s">
        <v>21</v>
      </c>
      <c r="K165" s="155">
        <f t="shared" si="13"/>
        <v>0</v>
      </c>
      <c r="L165" s="157"/>
      <c r="M165" s="157"/>
      <c r="N165" s="157"/>
      <c r="O165" s="157"/>
      <c r="P165" s="157"/>
      <c r="Q165" s="157"/>
      <c r="R165" s="157"/>
    </row>
    <row r="166" spans="2:18" ht="25.5" hidden="1" customHeight="1" thickBot="1" x14ac:dyDescent="0.35">
      <c r="B166" s="53" t="s">
        <v>22</v>
      </c>
      <c r="C166" s="155">
        <f t="shared" si="12"/>
        <v>0</v>
      </c>
      <c r="D166" s="158"/>
      <c r="E166" s="158"/>
      <c r="F166" s="158"/>
      <c r="G166" s="158"/>
      <c r="H166" s="153"/>
      <c r="J166" s="53" t="s">
        <v>22</v>
      </c>
      <c r="K166" s="159">
        <f t="shared" si="13"/>
        <v>0</v>
      </c>
      <c r="L166" s="158"/>
      <c r="M166" s="158"/>
      <c r="N166" s="158"/>
      <c r="O166" s="158"/>
      <c r="P166" s="158"/>
      <c r="Q166" s="158"/>
      <c r="R166" s="158"/>
    </row>
    <row r="167" spans="2:18" ht="20.25" customHeight="1" x14ac:dyDescent="0.3">
      <c r="B167" s="60" t="s">
        <v>3</v>
      </c>
      <c r="C167" s="61">
        <f>SUM(C155:C166)</f>
        <v>49503</v>
      </c>
      <c r="D167" s="56">
        <f>SUM(D155:D166)</f>
        <v>1351</v>
      </c>
      <c r="E167" s="56">
        <f>SUM(E155:E166)</f>
        <v>11506</v>
      </c>
      <c r="F167" s="56">
        <f>SUM(F155:F166)</f>
        <v>11907</v>
      </c>
      <c r="G167" s="56">
        <f>SUM(G155:G166)</f>
        <v>24739</v>
      </c>
      <c r="H167" s="153"/>
      <c r="J167" s="60" t="s">
        <v>3</v>
      </c>
      <c r="K167" s="61">
        <f t="shared" ref="K167:Q167" si="14">SUM(K155:K166)</f>
        <v>49503</v>
      </c>
      <c r="L167" s="56">
        <f t="shared" si="14"/>
        <v>6785</v>
      </c>
      <c r="M167" s="56">
        <f t="shared" si="14"/>
        <v>7238</v>
      </c>
      <c r="N167" s="56">
        <f t="shared" si="14"/>
        <v>6550</v>
      </c>
      <c r="O167" s="56">
        <f t="shared" si="14"/>
        <v>8103</v>
      </c>
      <c r="P167" s="56">
        <f t="shared" si="14"/>
        <v>15218</v>
      </c>
      <c r="Q167" s="56">
        <f t="shared" si="14"/>
        <v>1177</v>
      </c>
      <c r="R167" s="56">
        <f>SUM(R155:R166)</f>
        <v>4432</v>
      </c>
    </row>
    <row r="168" spans="2:18" ht="20.25" customHeight="1" thickBot="1" x14ac:dyDescent="0.4">
      <c r="B168" s="160" t="s">
        <v>23</v>
      </c>
      <c r="C168" s="30">
        <f>SUM(D168:G168)</f>
        <v>1</v>
      </c>
      <c r="D168" s="30">
        <f>IF($C$167=0,"",D167/$C$167)</f>
        <v>2.7291275276245884E-2</v>
      </c>
      <c r="E168" s="30">
        <f>IF($C$167=0,"",E167/$C$167)</f>
        <v>0.23243035775609558</v>
      </c>
      <c r="F168" s="30">
        <f>IF($C$167=0,"",F167/$C$167)</f>
        <v>0.24053087691655051</v>
      </c>
      <c r="G168" s="30">
        <f>IF($C$167=0,"",G167/$C$167)</f>
        <v>0.49974749005110802</v>
      </c>
      <c r="H168" s="161"/>
      <c r="J168" s="160" t="s">
        <v>23</v>
      </c>
      <c r="K168" s="30">
        <f>SUM(L168:R168)</f>
        <v>1</v>
      </c>
      <c r="L168" s="30">
        <f t="shared" ref="L168:Q168" si="15">+L167/$K$167</f>
        <v>0.13706240025857019</v>
      </c>
      <c r="M168" s="30">
        <f t="shared" si="15"/>
        <v>0.14621336080641578</v>
      </c>
      <c r="N168" s="30">
        <f t="shared" si="15"/>
        <v>0.13231521321940085</v>
      </c>
      <c r="O168" s="30">
        <f t="shared" si="15"/>
        <v>0.16368704926974123</v>
      </c>
      <c r="P168" s="30">
        <f t="shared" si="15"/>
        <v>0.30741571217905983</v>
      </c>
      <c r="Q168" s="30">
        <f t="shared" si="15"/>
        <v>2.3776336787669435E-2</v>
      </c>
      <c r="R168" s="30">
        <f>+R167/$K$167</f>
        <v>8.9529927479142679E-2</v>
      </c>
    </row>
    <row r="169" spans="2:18" ht="14.25" customHeight="1" x14ac:dyDescent="0.35">
      <c r="B169" s="162"/>
      <c r="C169" s="161"/>
      <c r="D169" s="161"/>
      <c r="E169" s="161"/>
      <c r="F169" s="161"/>
      <c r="G169" s="161"/>
      <c r="H169" s="161"/>
      <c r="K169" s="161"/>
      <c r="L169" s="161"/>
      <c r="M169" s="161"/>
      <c r="N169" s="161"/>
      <c r="O169" s="161"/>
    </row>
    <row r="170" spans="2:18" ht="8.25" customHeight="1" x14ac:dyDescent="0.35">
      <c r="B170" s="162"/>
      <c r="C170" s="161"/>
      <c r="D170" s="161"/>
      <c r="E170" s="161"/>
      <c r="F170" s="161"/>
      <c r="G170" s="161"/>
      <c r="H170" s="161"/>
      <c r="J170" s="162"/>
      <c r="K170" s="161"/>
      <c r="L170" s="161"/>
      <c r="M170" s="161"/>
      <c r="N170" s="161"/>
      <c r="O170" s="161"/>
    </row>
    <row r="171" spans="2:18" ht="6" customHeight="1" x14ac:dyDescent="0.3"/>
    <row r="172" spans="2:18" ht="13" x14ac:dyDescent="0.3"/>
    <row r="173" spans="2:18" ht="12" customHeight="1" x14ac:dyDescent="0.3"/>
    <row r="174" spans="2:18" ht="12" customHeight="1" x14ac:dyDescent="0.3"/>
    <row r="175" spans="2:18" ht="6" customHeight="1" x14ac:dyDescent="0.3"/>
    <row r="176" spans="2:18" ht="23.25" customHeight="1" x14ac:dyDescent="0.3">
      <c r="B176" s="97" t="s">
        <v>94</v>
      </c>
      <c r="C176" s="97"/>
      <c r="D176" s="97"/>
      <c r="E176" s="97"/>
      <c r="F176" s="163" t="s">
        <v>3</v>
      </c>
      <c r="G176" s="164" t="s">
        <v>90</v>
      </c>
      <c r="H176" s="164" t="s">
        <v>91</v>
      </c>
      <c r="I176" s="164" t="s">
        <v>92</v>
      </c>
      <c r="J176" s="152" t="s">
        <v>93</v>
      </c>
    </row>
    <row r="177" spans="2:10" ht="14.5" x14ac:dyDescent="0.35">
      <c r="B177" s="165" t="s">
        <v>95</v>
      </c>
      <c r="C177" s="166"/>
      <c r="D177" s="166"/>
      <c r="E177" s="166"/>
      <c r="F177" s="167">
        <f>+SUM(G177:J177)</f>
        <v>1295</v>
      </c>
      <c r="G177" s="156">
        <v>1070</v>
      </c>
      <c r="H177" s="156">
        <v>75</v>
      </c>
      <c r="I177" s="156">
        <v>63</v>
      </c>
      <c r="J177" s="156">
        <v>87</v>
      </c>
    </row>
    <row r="178" spans="2:10" ht="14.5" x14ac:dyDescent="0.35">
      <c r="B178" s="168" t="s">
        <v>96</v>
      </c>
      <c r="C178" s="169"/>
      <c r="D178" s="169"/>
      <c r="E178" s="169"/>
      <c r="F178" s="167">
        <f t="shared" ref="F178:F213" si="16">+SUM(G178:J178)</f>
        <v>1295</v>
      </c>
      <c r="G178" s="157">
        <v>0</v>
      </c>
      <c r="H178" s="157">
        <v>1295</v>
      </c>
      <c r="I178" s="157">
        <v>0</v>
      </c>
      <c r="J178" s="157">
        <v>0</v>
      </c>
    </row>
    <row r="179" spans="2:10" ht="14.5" x14ac:dyDescent="0.35">
      <c r="B179" s="168" t="s">
        <v>97</v>
      </c>
      <c r="C179" s="169"/>
      <c r="D179" s="169"/>
      <c r="E179" s="169"/>
      <c r="F179" s="167">
        <f t="shared" si="16"/>
        <v>1295</v>
      </c>
      <c r="G179" s="157">
        <v>0</v>
      </c>
      <c r="H179" s="157">
        <v>0</v>
      </c>
      <c r="I179" s="157">
        <v>1295</v>
      </c>
      <c r="J179" s="157">
        <v>0</v>
      </c>
    </row>
    <row r="180" spans="2:10" ht="14.5" x14ac:dyDescent="0.35">
      <c r="B180" s="168" t="s">
        <v>98</v>
      </c>
      <c r="C180" s="169"/>
      <c r="D180" s="169"/>
      <c r="E180" s="169"/>
      <c r="F180" s="167">
        <f t="shared" si="16"/>
        <v>1295</v>
      </c>
      <c r="G180" s="157">
        <v>0</v>
      </c>
      <c r="H180" s="157">
        <v>0</v>
      </c>
      <c r="I180" s="157">
        <v>0</v>
      </c>
      <c r="J180" s="157">
        <v>1295</v>
      </c>
    </row>
    <row r="181" spans="2:10" ht="14.5" x14ac:dyDescent="0.35">
      <c r="B181" s="168" t="s">
        <v>99</v>
      </c>
      <c r="C181" s="169"/>
      <c r="D181" s="169"/>
      <c r="E181" s="169"/>
      <c r="F181" s="167">
        <f t="shared" si="16"/>
        <v>1293</v>
      </c>
      <c r="G181" s="157">
        <v>0</v>
      </c>
      <c r="H181" s="157">
        <v>52</v>
      </c>
      <c r="I181" s="157">
        <v>52</v>
      </c>
      <c r="J181" s="157">
        <v>1189</v>
      </c>
    </row>
    <row r="182" spans="2:10" ht="14.5" x14ac:dyDescent="0.35">
      <c r="B182" s="168" t="s">
        <v>100</v>
      </c>
      <c r="C182" s="169"/>
      <c r="D182" s="169"/>
      <c r="E182" s="169"/>
      <c r="F182" s="167">
        <f t="shared" si="16"/>
        <v>1278</v>
      </c>
      <c r="G182" s="157">
        <v>0</v>
      </c>
      <c r="H182" s="157">
        <v>0</v>
      </c>
      <c r="I182" s="157">
        <v>1278</v>
      </c>
      <c r="J182" s="157">
        <v>0</v>
      </c>
    </row>
    <row r="183" spans="2:10" ht="14.5" x14ac:dyDescent="0.35">
      <c r="B183" s="168" t="s">
        <v>101</v>
      </c>
      <c r="C183" s="169"/>
      <c r="D183" s="169"/>
      <c r="E183" s="169"/>
      <c r="F183" s="167">
        <f t="shared" si="16"/>
        <v>1250</v>
      </c>
      <c r="G183" s="157">
        <v>125</v>
      </c>
      <c r="H183" s="157">
        <v>247</v>
      </c>
      <c r="I183" s="157">
        <v>521</v>
      </c>
      <c r="J183" s="157">
        <v>357</v>
      </c>
    </row>
    <row r="184" spans="2:10" ht="14.5" x14ac:dyDescent="0.35">
      <c r="B184" s="168" t="s">
        <v>102</v>
      </c>
      <c r="C184" s="169"/>
      <c r="D184" s="169"/>
      <c r="E184" s="169"/>
      <c r="F184" s="167">
        <f t="shared" si="16"/>
        <v>1380</v>
      </c>
      <c r="G184" s="157">
        <v>0</v>
      </c>
      <c r="H184" s="157">
        <v>1378</v>
      </c>
      <c r="I184" s="157">
        <v>1</v>
      </c>
      <c r="J184" s="157">
        <v>1</v>
      </c>
    </row>
    <row r="185" spans="2:10" ht="14.5" x14ac:dyDescent="0.35">
      <c r="B185" s="168" t="s">
        <v>103</v>
      </c>
      <c r="C185" s="169"/>
      <c r="D185" s="169"/>
      <c r="E185" s="169"/>
      <c r="F185" s="167">
        <f t="shared" si="16"/>
        <v>1430</v>
      </c>
      <c r="G185" s="157">
        <v>0</v>
      </c>
      <c r="H185" s="157">
        <v>1424</v>
      </c>
      <c r="I185" s="157">
        <v>5</v>
      </c>
      <c r="J185" s="157">
        <v>1</v>
      </c>
    </row>
    <row r="186" spans="2:10" ht="14.5" x14ac:dyDescent="0.35">
      <c r="B186" s="168" t="s">
        <v>104</v>
      </c>
      <c r="C186" s="169"/>
      <c r="D186" s="169"/>
      <c r="E186" s="169"/>
      <c r="F186" s="167">
        <f t="shared" si="16"/>
        <v>1107</v>
      </c>
      <c r="G186" s="157">
        <v>0</v>
      </c>
      <c r="H186" s="157">
        <v>1100</v>
      </c>
      <c r="I186" s="157">
        <v>5</v>
      </c>
      <c r="J186" s="157">
        <v>2</v>
      </c>
    </row>
    <row r="187" spans="2:10" ht="14.5" x14ac:dyDescent="0.35">
      <c r="B187" s="168" t="s">
        <v>105</v>
      </c>
      <c r="C187" s="169"/>
      <c r="D187" s="169"/>
      <c r="E187" s="169"/>
      <c r="F187" s="167">
        <f t="shared" si="16"/>
        <v>1118</v>
      </c>
      <c r="G187" s="157">
        <v>0</v>
      </c>
      <c r="H187" s="157">
        <v>0</v>
      </c>
      <c r="I187" s="157">
        <v>1118</v>
      </c>
      <c r="J187" s="157">
        <v>0</v>
      </c>
    </row>
    <row r="188" spans="2:10" ht="14.5" x14ac:dyDescent="0.35">
      <c r="B188" s="168" t="s">
        <v>106</v>
      </c>
      <c r="C188" s="169"/>
      <c r="D188" s="169"/>
      <c r="E188" s="169"/>
      <c r="F188" s="167">
        <f t="shared" si="16"/>
        <v>1121</v>
      </c>
      <c r="G188" s="157">
        <v>0</v>
      </c>
      <c r="H188" s="157">
        <v>0</v>
      </c>
      <c r="I188" s="157">
        <v>1121</v>
      </c>
      <c r="J188" s="157">
        <v>0</v>
      </c>
    </row>
    <row r="189" spans="2:10" ht="14.5" x14ac:dyDescent="0.35">
      <c r="B189" s="168" t="s">
        <v>107</v>
      </c>
      <c r="C189" s="169"/>
      <c r="D189" s="169"/>
      <c r="E189" s="169"/>
      <c r="F189" s="167">
        <f t="shared" si="16"/>
        <v>1106</v>
      </c>
      <c r="G189" s="157">
        <v>0</v>
      </c>
      <c r="H189" s="157">
        <v>0</v>
      </c>
      <c r="I189" s="157">
        <v>1106</v>
      </c>
      <c r="J189" s="157">
        <v>0</v>
      </c>
    </row>
    <row r="190" spans="2:10" ht="14.5" x14ac:dyDescent="0.35">
      <c r="B190" s="168" t="s">
        <v>108</v>
      </c>
      <c r="C190" s="169"/>
      <c r="D190" s="169"/>
      <c r="E190" s="169"/>
      <c r="F190" s="167">
        <f t="shared" si="16"/>
        <v>1088</v>
      </c>
      <c r="G190" s="157">
        <v>0</v>
      </c>
      <c r="H190" s="157">
        <v>0</v>
      </c>
      <c r="I190" s="157">
        <v>1088</v>
      </c>
      <c r="J190" s="157">
        <v>0</v>
      </c>
    </row>
    <row r="191" spans="2:10" ht="14.5" x14ac:dyDescent="0.35">
      <c r="B191" s="168" t="s">
        <v>109</v>
      </c>
      <c r="C191" s="169"/>
      <c r="D191" s="169"/>
      <c r="E191" s="169"/>
      <c r="F191" s="167">
        <f t="shared" si="16"/>
        <v>1108</v>
      </c>
      <c r="G191" s="157">
        <v>0</v>
      </c>
      <c r="H191" s="157">
        <v>1108</v>
      </c>
      <c r="I191" s="157">
        <v>0</v>
      </c>
      <c r="J191" s="157">
        <v>0</v>
      </c>
    </row>
    <row r="192" spans="2:10" ht="14.5" x14ac:dyDescent="0.35">
      <c r="B192" s="168" t="s">
        <v>110</v>
      </c>
      <c r="C192" s="169"/>
      <c r="D192" s="169"/>
      <c r="E192" s="169"/>
      <c r="F192" s="167">
        <f t="shared" si="16"/>
        <v>1094</v>
      </c>
      <c r="G192" s="157">
        <v>0</v>
      </c>
      <c r="H192" s="157">
        <v>0</v>
      </c>
      <c r="I192" s="157">
        <v>1094</v>
      </c>
      <c r="J192" s="157">
        <v>0</v>
      </c>
    </row>
    <row r="193" spans="2:10" ht="14.5" x14ac:dyDescent="0.35">
      <c r="B193" s="168" t="s">
        <v>111</v>
      </c>
      <c r="C193" s="169"/>
      <c r="D193" s="169"/>
      <c r="E193" s="169"/>
      <c r="F193" s="167">
        <f t="shared" si="16"/>
        <v>1077</v>
      </c>
      <c r="G193" s="157">
        <v>0</v>
      </c>
      <c r="H193" s="157">
        <v>611</v>
      </c>
      <c r="I193" s="157">
        <v>465</v>
      </c>
      <c r="J193" s="157">
        <v>1</v>
      </c>
    </row>
    <row r="194" spans="2:10" ht="14.5" x14ac:dyDescent="0.35">
      <c r="B194" s="168" t="s">
        <v>112</v>
      </c>
      <c r="C194" s="169"/>
      <c r="D194" s="169"/>
      <c r="E194" s="169"/>
      <c r="F194" s="167">
        <f t="shared" si="16"/>
        <v>733</v>
      </c>
      <c r="G194" s="157">
        <v>77</v>
      </c>
      <c r="H194" s="157">
        <v>399</v>
      </c>
      <c r="I194" s="157">
        <v>30</v>
      </c>
      <c r="J194" s="157">
        <v>227</v>
      </c>
    </row>
    <row r="195" spans="2:10" ht="14.5" x14ac:dyDescent="0.35">
      <c r="B195" s="168" t="s">
        <v>113</v>
      </c>
      <c r="C195" s="169"/>
      <c r="D195" s="169"/>
      <c r="E195" s="169"/>
      <c r="F195" s="167">
        <f t="shared" si="16"/>
        <v>1790</v>
      </c>
      <c r="G195" s="157">
        <v>0</v>
      </c>
      <c r="H195" s="157">
        <v>0</v>
      </c>
      <c r="I195" s="157">
        <v>0</v>
      </c>
      <c r="J195" s="157">
        <v>1790</v>
      </c>
    </row>
    <row r="196" spans="2:10" ht="14.5" x14ac:dyDescent="0.35">
      <c r="B196" s="168" t="s">
        <v>114</v>
      </c>
      <c r="C196" s="169"/>
      <c r="D196" s="169"/>
      <c r="E196" s="169"/>
      <c r="F196" s="167">
        <f t="shared" si="16"/>
        <v>15355</v>
      </c>
      <c r="G196" s="157">
        <v>0</v>
      </c>
      <c r="H196" s="157">
        <v>0</v>
      </c>
      <c r="I196" s="157">
        <v>0</v>
      </c>
      <c r="J196" s="157">
        <v>15355</v>
      </c>
    </row>
    <row r="197" spans="2:10" ht="14.5" x14ac:dyDescent="0.35">
      <c r="B197" s="168" t="s">
        <v>115</v>
      </c>
      <c r="C197" s="169"/>
      <c r="D197" s="169"/>
      <c r="E197" s="169"/>
      <c r="F197" s="167">
        <f t="shared" si="16"/>
        <v>870</v>
      </c>
      <c r="G197" s="157">
        <v>0</v>
      </c>
      <c r="H197" s="157">
        <v>0</v>
      </c>
      <c r="I197" s="157">
        <v>0</v>
      </c>
      <c r="J197" s="157">
        <v>870</v>
      </c>
    </row>
    <row r="198" spans="2:10" ht="14.5" x14ac:dyDescent="0.35">
      <c r="B198" s="168" t="s">
        <v>116</v>
      </c>
      <c r="C198" s="169"/>
      <c r="D198" s="169"/>
      <c r="E198" s="169"/>
      <c r="F198" s="167">
        <f t="shared" si="16"/>
        <v>67</v>
      </c>
      <c r="G198" s="157">
        <v>0</v>
      </c>
      <c r="H198" s="157">
        <v>0</v>
      </c>
      <c r="I198" s="157">
        <v>67</v>
      </c>
      <c r="J198" s="157">
        <v>0</v>
      </c>
    </row>
    <row r="199" spans="2:10" ht="14.5" x14ac:dyDescent="0.35">
      <c r="B199" s="168" t="s">
        <v>117</v>
      </c>
      <c r="C199" s="169"/>
      <c r="D199" s="169"/>
      <c r="E199" s="169"/>
      <c r="F199" s="167">
        <f t="shared" si="16"/>
        <v>325</v>
      </c>
      <c r="G199" s="157">
        <v>8</v>
      </c>
      <c r="H199" s="157">
        <v>149</v>
      </c>
      <c r="I199" s="157">
        <v>50</v>
      </c>
      <c r="J199" s="157">
        <v>118</v>
      </c>
    </row>
    <row r="200" spans="2:10" ht="14.5" x14ac:dyDescent="0.35">
      <c r="B200" s="168" t="s">
        <v>118</v>
      </c>
      <c r="C200" s="169"/>
      <c r="D200" s="169"/>
      <c r="E200" s="169"/>
      <c r="F200" s="167">
        <f t="shared" si="16"/>
        <v>699</v>
      </c>
      <c r="G200" s="157">
        <v>0</v>
      </c>
      <c r="H200" s="157">
        <v>0</v>
      </c>
      <c r="I200" s="157">
        <v>0</v>
      </c>
      <c r="J200" s="157">
        <v>699</v>
      </c>
    </row>
    <row r="201" spans="2:10" ht="14.5" x14ac:dyDescent="0.35">
      <c r="B201" s="168" t="s">
        <v>119</v>
      </c>
      <c r="C201" s="169"/>
      <c r="D201" s="169"/>
      <c r="E201" s="169"/>
      <c r="F201" s="167">
        <f t="shared" si="16"/>
        <v>697</v>
      </c>
      <c r="G201" s="157">
        <v>0</v>
      </c>
      <c r="H201" s="157">
        <v>0</v>
      </c>
      <c r="I201" s="157">
        <v>0</v>
      </c>
      <c r="J201" s="157">
        <v>697</v>
      </c>
    </row>
    <row r="202" spans="2:10" ht="14.5" x14ac:dyDescent="0.35">
      <c r="B202" s="168" t="s">
        <v>120</v>
      </c>
      <c r="C202" s="169"/>
      <c r="D202" s="169"/>
      <c r="E202" s="169"/>
      <c r="F202" s="167">
        <f t="shared" si="16"/>
        <v>700</v>
      </c>
      <c r="G202" s="157">
        <v>0</v>
      </c>
      <c r="H202" s="157">
        <v>0</v>
      </c>
      <c r="I202" s="157">
        <v>0</v>
      </c>
      <c r="J202" s="157">
        <v>700</v>
      </c>
    </row>
    <row r="203" spans="2:10" ht="14.5" x14ac:dyDescent="0.35">
      <c r="B203" s="168" t="s">
        <v>121</v>
      </c>
      <c r="C203" s="169"/>
      <c r="D203" s="169"/>
      <c r="E203" s="169"/>
      <c r="F203" s="167">
        <f t="shared" si="16"/>
        <v>723</v>
      </c>
      <c r="G203" s="157">
        <v>0</v>
      </c>
      <c r="H203" s="157">
        <v>0</v>
      </c>
      <c r="I203" s="157">
        <v>723</v>
      </c>
      <c r="J203" s="157">
        <v>0</v>
      </c>
    </row>
    <row r="204" spans="2:10" ht="14.5" x14ac:dyDescent="0.35">
      <c r="B204" s="168" t="s">
        <v>122</v>
      </c>
      <c r="C204" s="169"/>
      <c r="D204" s="169"/>
      <c r="E204" s="169"/>
      <c r="F204" s="167">
        <f t="shared" si="16"/>
        <v>721</v>
      </c>
      <c r="G204" s="157">
        <v>0</v>
      </c>
      <c r="H204" s="157">
        <v>0</v>
      </c>
      <c r="I204" s="157">
        <v>721</v>
      </c>
      <c r="J204" s="157">
        <v>0</v>
      </c>
    </row>
    <row r="205" spans="2:10" ht="14.5" x14ac:dyDescent="0.35">
      <c r="B205" s="168" t="s">
        <v>123</v>
      </c>
      <c r="C205" s="169"/>
      <c r="D205" s="169"/>
      <c r="E205" s="169"/>
      <c r="F205" s="167">
        <f t="shared" si="16"/>
        <v>720</v>
      </c>
      <c r="G205" s="157">
        <v>0</v>
      </c>
      <c r="H205" s="157">
        <v>0</v>
      </c>
      <c r="I205" s="157">
        <v>720</v>
      </c>
      <c r="J205" s="157">
        <v>0</v>
      </c>
    </row>
    <row r="206" spans="2:10" ht="14.5" x14ac:dyDescent="0.35">
      <c r="B206" s="168" t="s">
        <v>124</v>
      </c>
      <c r="C206" s="169"/>
      <c r="D206" s="169"/>
      <c r="E206" s="169"/>
      <c r="F206" s="167">
        <f t="shared" si="16"/>
        <v>734</v>
      </c>
      <c r="G206" s="157">
        <v>0</v>
      </c>
      <c r="H206" s="157">
        <v>730</v>
      </c>
      <c r="I206" s="157">
        <v>1</v>
      </c>
      <c r="J206" s="157">
        <v>3</v>
      </c>
    </row>
    <row r="207" spans="2:10" ht="14.5" x14ac:dyDescent="0.35">
      <c r="B207" s="168" t="s">
        <v>125</v>
      </c>
      <c r="C207" s="169"/>
      <c r="D207" s="169"/>
      <c r="E207" s="169"/>
      <c r="F207" s="167">
        <f t="shared" si="16"/>
        <v>732</v>
      </c>
      <c r="G207" s="157">
        <v>0</v>
      </c>
      <c r="H207" s="157">
        <v>721</v>
      </c>
      <c r="I207" s="157">
        <v>5</v>
      </c>
      <c r="J207" s="157">
        <v>6</v>
      </c>
    </row>
    <row r="208" spans="2:10" ht="14.5" x14ac:dyDescent="0.35">
      <c r="B208" s="168" t="s">
        <v>126</v>
      </c>
      <c r="C208" s="169"/>
      <c r="D208" s="169"/>
      <c r="E208" s="169"/>
      <c r="F208" s="167">
        <f t="shared" si="16"/>
        <v>730</v>
      </c>
      <c r="G208" s="157">
        <v>0</v>
      </c>
      <c r="H208" s="157">
        <v>724</v>
      </c>
      <c r="I208" s="157">
        <v>2</v>
      </c>
      <c r="J208" s="157">
        <v>4</v>
      </c>
    </row>
    <row r="209" spans="2:16" ht="14.5" x14ac:dyDescent="0.35">
      <c r="B209" s="168" t="s">
        <v>127</v>
      </c>
      <c r="C209" s="169"/>
      <c r="D209" s="169"/>
      <c r="E209" s="169"/>
      <c r="F209" s="167">
        <f t="shared" si="16"/>
        <v>635</v>
      </c>
      <c r="G209" s="157">
        <v>0</v>
      </c>
      <c r="H209" s="157">
        <v>611</v>
      </c>
      <c r="I209" s="157">
        <v>1</v>
      </c>
      <c r="J209" s="157">
        <v>23</v>
      </c>
    </row>
    <row r="210" spans="2:16" ht="14.5" x14ac:dyDescent="0.35">
      <c r="B210" s="168" t="s">
        <v>128</v>
      </c>
      <c r="C210" s="169"/>
      <c r="D210" s="169"/>
      <c r="E210" s="169"/>
      <c r="F210" s="167">
        <f t="shared" si="16"/>
        <v>644</v>
      </c>
      <c r="G210" s="157">
        <v>49</v>
      </c>
      <c r="H210" s="157">
        <v>460</v>
      </c>
      <c r="I210" s="157">
        <v>3</v>
      </c>
      <c r="J210" s="157">
        <v>132</v>
      </c>
    </row>
    <row r="211" spans="2:16" ht="14.5" x14ac:dyDescent="0.35">
      <c r="B211" s="168" t="s">
        <v>129</v>
      </c>
      <c r="C211" s="169"/>
      <c r="D211" s="169"/>
      <c r="E211" s="169"/>
      <c r="F211" s="167">
        <f t="shared" si="16"/>
        <v>111</v>
      </c>
      <c r="G211" s="157">
        <v>0</v>
      </c>
      <c r="H211" s="157">
        <v>0</v>
      </c>
      <c r="I211" s="157">
        <v>111</v>
      </c>
      <c r="J211" s="157">
        <v>0</v>
      </c>
    </row>
    <row r="212" spans="2:16" ht="14.5" x14ac:dyDescent="0.35">
      <c r="B212" s="168" t="s">
        <v>130</v>
      </c>
      <c r="C212" s="169"/>
      <c r="D212" s="169"/>
      <c r="E212" s="169"/>
      <c r="F212" s="167">
        <f t="shared" si="16"/>
        <v>1497</v>
      </c>
      <c r="G212" s="157">
        <v>0</v>
      </c>
      <c r="H212" s="157">
        <v>355</v>
      </c>
      <c r="I212" s="157">
        <v>142</v>
      </c>
      <c r="J212" s="157">
        <v>1000</v>
      </c>
    </row>
    <row r="213" spans="2:16" thickBot="1" x14ac:dyDescent="0.4">
      <c r="B213" s="170" t="s">
        <v>131</v>
      </c>
      <c r="C213" s="171"/>
      <c r="D213" s="171"/>
      <c r="E213" s="171"/>
      <c r="F213" s="167">
        <f t="shared" si="16"/>
        <v>390</v>
      </c>
      <c r="G213" s="158">
        <v>22</v>
      </c>
      <c r="H213" s="158">
        <v>67</v>
      </c>
      <c r="I213" s="158">
        <v>119</v>
      </c>
      <c r="J213" s="158">
        <v>182</v>
      </c>
    </row>
    <row r="214" spans="2:16" ht="14.5" x14ac:dyDescent="0.3">
      <c r="B214" s="172" t="s">
        <v>3</v>
      </c>
      <c r="C214" s="172"/>
      <c r="D214" s="172"/>
      <c r="E214" s="172"/>
      <c r="F214" s="61">
        <f>SUM(F177:F213)</f>
        <v>49503</v>
      </c>
      <c r="G214" s="56">
        <f>SUM(G177:G213)</f>
        <v>1351</v>
      </c>
      <c r="H214" s="56">
        <f t="shared" ref="H214:J214" si="17">SUM(H177:H213)</f>
        <v>11506</v>
      </c>
      <c r="I214" s="56">
        <f t="shared" si="17"/>
        <v>11907</v>
      </c>
      <c r="J214" s="56">
        <f t="shared" si="17"/>
        <v>24739</v>
      </c>
    </row>
    <row r="215" spans="2:16" thickBot="1" x14ac:dyDescent="0.35">
      <c r="B215" s="173" t="s">
        <v>23</v>
      </c>
      <c r="C215" s="173"/>
      <c r="D215" s="173"/>
      <c r="E215" s="173"/>
      <c r="F215" s="30">
        <f>SUM(G215:J215)</f>
        <v>1</v>
      </c>
      <c r="G215" s="30">
        <f>+G214/F214</f>
        <v>2.7291275276245884E-2</v>
      </c>
      <c r="H215" s="30">
        <f>+H214/F214</f>
        <v>0.23243035775609558</v>
      </c>
      <c r="I215" s="30">
        <f>+I214/F214</f>
        <v>0.24053087691655051</v>
      </c>
      <c r="J215" s="30">
        <f>+J214/F214</f>
        <v>0.49974749005110802</v>
      </c>
    </row>
    <row r="216" spans="2:16" ht="13" x14ac:dyDescent="0.3">
      <c r="B216" s="1" t="s">
        <v>132</v>
      </c>
    </row>
    <row r="217" spans="2:16" ht="13" x14ac:dyDescent="0.3"/>
    <row r="218" spans="2:16" ht="13" x14ac:dyDescent="0.3"/>
    <row r="219" spans="2:16" ht="13" x14ac:dyDescent="0.3"/>
    <row r="220" spans="2:16" ht="13" x14ac:dyDescent="0.3"/>
    <row r="221" spans="2:16" ht="13" x14ac:dyDescent="0.3"/>
    <row r="222" spans="2:16" ht="14.25" customHeight="1" x14ac:dyDescent="0.3">
      <c r="B222" s="174"/>
      <c r="C222" s="40"/>
      <c r="D222" s="40"/>
      <c r="E222" s="40"/>
      <c r="F222" s="40"/>
      <c r="G222" s="40"/>
      <c r="H222" s="143"/>
      <c r="I222" s="143"/>
    </row>
    <row r="223" spans="2:16" ht="13.5" customHeight="1" x14ac:dyDescent="0.3">
      <c r="B223" s="10"/>
      <c r="C223" s="10"/>
      <c r="D223" s="10"/>
      <c r="E223" s="10"/>
      <c r="F223" s="10"/>
      <c r="G223" s="11"/>
      <c r="H223" s="175"/>
      <c r="I223" s="175"/>
      <c r="J223" s="11"/>
      <c r="K223" s="11"/>
      <c r="L223" s="11"/>
      <c r="M223" s="11"/>
      <c r="N223" s="11"/>
      <c r="O223" s="11"/>
      <c r="P223" s="11"/>
    </row>
    <row r="224" spans="2:16" ht="33" customHeight="1" x14ac:dyDescent="0.3">
      <c r="B224" s="176"/>
      <c r="C224" s="176"/>
      <c r="D224" s="176"/>
      <c r="E224" s="176"/>
      <c r="F224" s="176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2:16" ht="15" customHeight="1" x14ac:dyDescent="0.3">
      <c r="B225" s="97" t="s">
        <v>133</v>
      </c>
      <c r="C225" s="177">
        <v>2025</v>
      </c>
      <c r="D225" s="177">
        <v>2026</v>
      </c>
      <c r="E225" s="178" t="s">
        <v>134</v>
      </c>
      <c r="F225" s="178"/>
      <c r="G225" s="4"/>
    </row>
    <row r="226" spans="2:16" ht="21" customHeight="1" x14ac:dyDescent="0.3">
      <c r="B226" s="97"/>
      <c r="C226" s="179"/>
      <c r="D226" s="179"/>
      <c r="E226" s="180"/>
      <c r="F226" s="180"/>
      <c r="G226" s="4"/>
    </row>
    <row r="227" spans="2:16" ht="17.5" customHeight="1" x14ac:dyDescent="0.35">
      <c r="B227" s="181" t="s">
        <v>11</v>
      </c>
      <c r="C227" s="182">
        <v>314</v>
      </c>
      <c r="D227" s="182">
        <v>328</v>
      </c>
      <c r="E227" s="183">
        <f>D227/C227-1</f>
        <v>4.4585987261146487E-2</v>
      </c>
      <c r="F227" s="184"/>
      <c r="G227"/>
    </row>
    <row r="228" spans="2:16" ht="17.5" customHeight="1" x14ac:dyDescent="0.35">
      <c r="B228" s="181" t="s">
        <v>12</v>
      </c>
      <c r="C228" s="182">
        <v>247</v>
      </c>
      <c r="D228" s="182">
        <v>301</v>
      </c>
      <c r="E228" s="185">
        <f t="shared" ref="E228:E239" si="18">D228/C228-1</f>
        <v>0.21862348178137658</v>
      </c>
      <c r="F228" s="186"/>
      <c r="G228"/>
      <c r="H228" s="153"/>
      <c r="J228"/>
      <c r="K228"/>
      <c r="L228"/>
      <c r="M228"/>
      <c r="N228"/>
      <c r="O228"/>
      <c r="P228"/>
    </row>
    <row r="229" spans="2:16" ht="17.5" customHeight="1" x14ac:dyDescent="0.35">
      <c r="B229" s="181" t="s">
        <v>13</v>
      </c>
      <c r="C229" s="182">
        <v>286</v>
      </c>
      <c r="D229" s="182">
        <v>335</v>
      </c>
      <c r="E229" s="185">
        <f t="shared" si="18"/>
        <v>0.17132867132867124</v>
      </c>
      <c r="F229" s="186"/>
      <c r="G229"/>
      <c r="H229" s="153"/>
      <c r="J229"/>
      <c r="K229"/>
      <c r="L229"/>
      <c r="M229"/>
      <c r="N229"/>
      <c r="O229"/>
      <c r="P229"/>
    </row>
    <row r="230" spans="2:16" ht="17.5" customHeight="1" thickBot="1" x14ac:dyDescent="0.4">
      <c r="B230" s="181" t="s">
        <v>14</v>
      </c>
      <c r="C230" s="182">
        <v>286</v>
      </c>
      <c r="D230" s="182">
        <v>331</v>
      </c>
      <c r="E230" s="185">
        <f t="shared" si="18"/>
        <v>0.15734265734265729</v>
      </c>
      <c r="F230" s="186"/>
      <c r="G230"/>
      <c r="H230" s="153"/>
      <c r="J230"/>
      <c r="K230"/>
      <c r="L230"/>
      <c r="M230"/>
      <c r="N230"/>
      <c r="O230"/>
      <c r="P230"/>
    </row>
    <row r="231" spans="2:16" ht="17.5" hidden="1" customHeight="1" x14ac:dyDescent="0.35">
      <c r="B231" s="181" t="s">
        <v>15</v>
      </c>
      <c r="C231" s="182">
        <v>297</v>
      </c>
      <c r="D231" s="182"/>
      <c r="E231" s="185">
        <f t="shared" si="18"/>
        <v>-1</v>
      </c>
      <c r="F231" s="186"/>
      <c r="G231"/>
      <c r="H231" s="153"/>
      <c r="J231"/>
      <c r="K231"/>
      <c r="L231"/>
      <c r="M231"/>
      <c r="N231"/>
      <c r="O231"/>
      <c r="P231"/>
    </row>
    <row r="232" spans="2:16" ht="17.5" hidden="1" customHeight="1" x14ac:dyDescent="0.35">
      <c r="B232" s="181" t="s">
        <v>16</v>
      </c>
      <c r="C232" s="182">
        <v>287</v>
      </c>
      <c r="D232" s="182"/>
      <c r="E232" s="185">
        <f t="shared" si="18"/>
        <v>-1</v>
      </c>
      <c r="F232" s="186"/>
      <c r="G232"/>
      <c r="H232" s="153"/>
      <c r="J232"/>
      <c r="K232"/>
      <c r="L232"/>
      <c r="M232"/>
      <c r="N232"/>
      <c r="O232"/>
      <c r="P232"/>
    </row>
    <row r="233" spans="2:16" ht="17.5" hidden="1" customHeight="1" x14ac:dyDescent="0.35">
      <c r="B233" s="181" t="s">
        <v>17</v>
      </c>
      <c r="C233" s="182">
        <v>279</v>
      </c>
      <c r="D233" s="182"/>
      <c r="E233" s="185">
        <f t="shared" si="18"/>
        <v>-1</v>
      </c>
      <c r="F233" s="186"/>
      <c r="G233"/>
      <c r="H233" s="153"/>
      <c r="J233"/>
      <c r="K233"/>
      <c r="L233"/>
      <c r="M233"/>
      <c r="N233"/>
      <c r="O233"/>
      <c r="P233"/>
    </row>
    <row r="234" spans="2:16" ht="17.5" hidden="1" customHeight="1" x14ac:dyDescent="0.35">
      <c r="B234" s="181" t="s">
        <v>18</v>
      </c>
      <c r="C234" s="182">
        <v>346</v>
      </c>
      <c r="D234" s="182"/>
      <c r="E234" s="185">
        <f t="shared" si="18"/>
        <v>-1</v>
      </c>
      <c r="F234" s="186"/>
      <c r="G234"/>
      <c r="H234" s="153"/>
      <c r="J234"/>
      <c r="K234"/>
      <c r="L234"/>
      <c r="M234"/>
      <c r="N234"/>
      <c r="O234"/>
      <c r="P234"/>
    </row>
    <row r="235" spans="2:16" ht="17.5" hidden="1" customHeight="1" x14ac:dyDescent="0.35">
      <c r="B235" s="181" t="s">
        <v>19</v>
      </c>
      <c r="C235" s="182">
        <v>341</v>
      </c>
      <c r="D235" s="182"/>
      <c r="E235" s="185">
        <f t="shared" si="18"/>
        <v>-1</v>
      </c>
      <c r="F235" s="186"/>
      <c r="G235"/>
      <c r="H235" s="153"/>
      <c r="J235"/>
      <c r="K235"/>
      <c r="L235"/>
      <c r="M235"/>
      <c r="N235"/>
      <c r="O235"/>
      <c r="P235"/>
    </row>
    <row r="236" spans="2:16" ht="17.5" hidden="1" customHeight="1" x14ac:dyDescent="0.35">
      <c r="B236" s="181" t="s">
        <v>20</v>
      </c>
      <c r="C236" s="182">
        <v>377</v>
      </c>
      <c r="D236" s="182"/>
      <c r="E236" s="185">
        <f t="shared" si="18"/>
        <v>-1</v>
      </c>
      <c r="F236" s="186"/>
      <c r="G236"/>
      <c r="H236" s="153"/>
      <c r="J236"/>
      <c r="K236"/>
      <c r="L236"/>
      <c r="M236"/>
      <c r="N236"/>
      <c r="O236"/>
      <c r="P236"/>
    </row>
    <row r="237" spans="2:16" ht="17.5" hidden="1" customHeight="1" x14ac:dyDescent="0.35">
      <c r="B237" s="181" t="s">
        <v>21</v>
      </c>
      <c r="C237" s="182">
        <v>318</v>
      </c>
      <c r="D237" s="182"/>
      <c r="E237" s="185">
        <f t="shared" si="18"/>
        <v>-1</v>
      </c>
      <c r="F237" s="186"/>
      <c r="G237"/>
      <c r="H237" s="153"/>
      <c r="J237"/>
      <c r="K237"/>
      <c r="L237"/>
      <c r="M237"/>
      <c r="N237"/>
      <c r="O237"/>
      <c r="P237"/>
    </row>
    <row r="238" spans="2:16" ht="17.5" hidden="1" customHeight="1" thickBot="1" x14ac:dyDescent="0.4">
      <c r="B238" s="181" t="s">
        <v>22</v>
      </c>
      <c r="C238" s="182">
        <v>309</v>
      </c>
      <c r="D238" s="182"/>
      <c r="E238" s="187">
        <f t="shared" si="18"/>
        <v>-1</v>
      </c>
      <c r="F238" s="188"/>
      <c r="G238"/>
      <c r="H238" s="153"/>
      <c r="J238"/>
      <c r="K238"/>
      <c r="L238"/>
      <c r="M238"/>
      <c r="N238"/>
      <c r="O238"/>
      <c r="P238"/>
    </row>
    <row r="239" spans="2:16" ht="17.5" customHeight="1" x14ac:dyDescent="0.3">
      <c r="B239" s="189" t="s">
        <v>3</v>
      </c>
      <c r="C239" s="190">
        <f>SUM(C227:C230)</f>
        <v>1133</v>
      </c>
      <c r="D239" s="190">
        <f>SUM(D227:D238)</f>
        <v>1295</v>
      </c>
      <c r="E239" s="191">
        <f t="shared" si="18"/>
        <v>0.14298323036187122</v>
      </c>
      <c r="F239" s="191"/>
    </row>
    <row r="244" spans="2:8" ht="15" customHeight="1" x14ac:dyDescent="0.3">
      <c r="B244" s="192"/>
      <c r="C244" s="192"/>
      <c r="D244" s="192"/>
      <c r="E244" s="193"/>
      <c r="F244" s="193"/>
      <c r="G244" s="193"/>
      <c r="H244" s="193"/>
    </row>
    <row r="245" spans="2:8" ht="15" customHeight="1" x14ac:dyDescent="0.3">
      <c r="B245" s="192"/>
      <c r="C245" s="192"/>
      <c r="D245" s="192"/>
      <c r="E245" s="193"/>
      <c r="F245" s="193"/>
      <c r="G245" s="193"/>
      <c r="H245" s="193"/>
    </row>
    <row r="246" spans="2:8" ht="30" customHeight="1" x14ac:dyDescent="0.3">
      <c r="B246" s="194" t="s">
        <v>135</v>
      </c>
      <c r="C246" s="195" t="s">
        <v>136</v>
      </c>
      <c r="D246" s="196">
        <v>2022</v>
      </c>
      <c r="E246" s="197">
        <v>2023</v>
      </c>
      <c r="F246" s="196">
        <v>2024</v>
      </c>
      <c r="G246" s="196">
        <v>2025</v>
      </c>
      <c r="H246" s="197" t="s">
        <v>137</v>
      </c>
    </row>
    <row r="247" spans="2:8" ht="32.25" customHeight="1" x14ac:dyDescent="0.3">
      <c r="B247" s="198" t="s">
        <v>138</v>
      </c>
      <c r="C247" s="73">
        <f t="shared" ref="C247:C252" si="19">+SUM(D247:H247)</f>
        <v>6445</v>
      </c>
      <c r="D247" s="74">
        <v>1267</v>
      </c>
      <c r="E247" s="74">
        <v>1542</v>
      </c>
      <c r="F247" s="74">
        <v>1360</v>
      </c>
      <c r="G247" s="74">
        <v>1737</v>
      </c>
      <c r="H247" s="74">
        <f>E24+H24</f>
        <v>539</v>
      </c>
    </row>
    <row r="248" spans="2:8" ht="22.5" customHeight="1" x14ac:dyDescent="0.3">
      <c r="B248" s="72" t="s">
        <v>6</v>
      </c>
      <c r="C248" s="73">
        <f t="shared" si="19"/>
        <v>2367</v>
      </c>
      <c r="D248" s="74">
        <v>612</v>
      </c>
      <c r="E248" s="74">
        <v>537</v>
      </c>
      <c r="F248" s="74">
        <v>556</v>
      </c>
      <c r="G248" s="74">
        <v>496</v>
      </c>
      <c r="H248" s="74">
        <f>F24</f>
        <v>166</v>
      </c>
    </row>
    <row r="249" spans="2:8" ht="22.5" customHeight="1" x14ac:dyDescent="0.3">
      <c r="B249" s="72" t="s">
        <v>139</v>
      </c>
      <c r="C249" s="73">
        <f t="shared" si="19"/>
        <v>2483</v>
      </c>
      <c r="D249" s="74">
        <v>579</v>
      </c>
      <c r="E249" s="74">
        <v>548</v>
      </c>
      <c r="F249" s="74">
        <v>581</v>
      </c>
      <c r="G249" s="74">
        <v>581</v>
      </c>
      <c r="H249" s="74">
        <f>G24</f>
        <v>194</v>
      </c>
    </row>
    <row r="250" spans="2:8" ht="22.5" customHeight="1" x14ac:dyDescent="0.3">
      <c r="B250" s="72" t="s">
        <v>140</v>
      </c>
      <c r="C250" s="73">
        <f t="shared" si="19"/>
        <v>1351</v>
      </c>
      <c r="D250" s="74">
        <v>337</v>
      </c>
      <c r="E250" s="74">
        <v>249</v>
      </c>
      <c r="F250" s="74">
        <v>307</v>
      </c>
      <c r="G250" s="74">
        <v>342</v>
      </c>
      <c r="H250" s="74">
        <f>J24</f>
        <v>116</v>
      </c>
    </row>
    <row r="251" spans="2:8" ht="22.5" customHeight="1" x14ac:dyDescent="0.3">
      <c r="B251" s="199" t="s">
        <v>4</v>
      </c>
      <c r="C251" s="73">
        <f t="shared" si="19"/>
        <v>791</v>
      </c>
      <c r="D251" s="200"/>
      <c r="E251" s="201">
        <v>53</v>
      </c>
      <c r="F251" s="201">
        <v>155</v>
      </c>
      <c r="G251" s="201">
        <v>353</v>
      </c>
      <c r="H251" s="74">
        <f>D24</f>
        <v>230</v>
      </c>
    </row>
    <row r="252" spans="2:8" ht="22.5" customHeight="1" thickBot="1" x14ac:dyDescent="0.35">
      <c r="B252" s="202" t="s">
        <v>9</v>
      </c>
      <c r="C252" s="73">
        <f t="shared" si="19"/>
        <v>346</v>
      </c>
      <c r="D252" s="203"/>
      <c r="E252" s="203"/>
      <c r="F252" s="204">
        <v>118</v>
      </c>
      <c r="G252" s="204">
        <v>178</v>
      </c>
      <c r="H252" s="204">
        <f>I24</f>
        <v>50</v>
      </c>
    </row>
    <row r="253" spans="2:8" ht="21.75" customHeight="1" x14ac:dyDescent="0.3">
      <c r="B253" s="78" t="s">
        <v>3</v>
      </c>
      <c r="C253" s="190">
        <f t="shared" ref="C253:G253" si="20">SUM(C247:C252)</f>
        <v>13783</v>
      </c>
      <c r="D253" s="80">
        <f t="shared" si="20"/>
        <v>2795</v>
      </c>
      <c r="E253" s="80">
        <f t="shared" si="20"/>
        <v>2929</v>
      </c>
      <c r="F253" s="80">
        <f t="shared" si="20"/>
        <v>3077</v>
      </c>
      <c r="G253" s="80">
        <f t="shared" si="20"/>
        <v>3687</v>
      </c>
      <c r="H253" s="80">
        <f>SUM(H247:H252)</f>
        <v>1295</v>
      </c>
    </row>
    <row r="254" spans="2:8" ht="21.75" customHeight="1" thickBot="1" x14ac:dyDescent="0.35">
      <c r="B254" s="205" t="s">
        <v>23</v>
      </c>
      <c r="C254" s="206">
        <f>SUM(D254:H254)</f>
        <v>1</v>
      </c>
      <c r="D254" s="206">
        <f>D253/$C$253</f>
        <v>0.20278604077486759</v>
      </c>
      <c r="E254" s="206">
        <f>E253/$C$253</f>
        <v>0.21250816222883262</v>
      </c>
      <c r="F254" s="206">
        <f>F253/$C$253</f>
        <v>0.22324602771530147</v>
      </c>
      <c r="G254" s="206">
        <f>G253/$C$253</f>
        <v>0.26750344627439598</v>
      </c>
      <c r="H254" s="206">
        <f>H253/$C$253</f>
        <v>9.3956323006602338E-2</v>
      </c>
    </row>
    <row r="255" spans="2:8" ht="10.5" customHeight="1" x14ac:dyDescent="0.3">
      <c r="B255" s="207" t="s">
        <v>141</v>
      </c>
      <c r="C255" s="93"/>
      <c r="D255" s="93"/>
      <c r="E255" s="93"/>
      <c r="F255" s="93"/>
      <c r="G255" s="93"/>
      <c r="H255" s="93"/>
    </row>
    <row r="256" spans="2:8" ht="5.25" customHeight="1" x14ac:dyDescent="0.3"/>
    <row r="257" spans="2:2" ht="15" customHeight="1" x14ac:dyDescent="0.3">
      <c r="B257" s="1" t="s">
        <v>142</v>
      </c>
    </row>
  </sheetData>
  <protectedRanges>
    <protectedRange sqref="B24 B3:P10 B11:B22 K25:P25 C11:P11 C14:P24 C12:H13 J12:P13 J169 B26:P29" name="Rango1"/>
    <protectedRange sqref="B225:E227 D228" name="Rango1_1"/>
  </protectedRanges>
  <mergeCells count="54">
    <mergeCell ref="E239:F239"/>
    <mergeCell ref="E233:F233"/>
    <mergeCell ref="E234:F234"/>
    <mergeCell ref="E235:F235"/>
    <mergeCell ref="E236:F236"/>
    <mergeCell ref="E237:F237"/>
    <mergeCell ref="E238:F238"/>
    <mergeCell ref="E227:F227"/>
    <mergeCell ref="E228:F228"/>
    <mergeCell ref="E229:F229"/>
    <mergeCell ref="E230:F230"/>
    <mergeCell ref="E231:F231"/>
    <mergeCell ref="E232:F232"/>
    <mergeCell ref="B176:E176"/>
    <mergeCell ref="B214:E214"/>
    <mergeCell ref="B215:E215"/>
    <mergeCell ref="B223:F223"/>
    <mergeCell ref="B225:B226"/>
    <mergeCell ref="C225:C226"/>
    <mergeCell ref="D225:D226"/>
    <mergeCell ref="E225:F226"/>
    <mergeCell ref="H139:H140"/>
    <mergeCell ref="B144:B145"/>
    <mergeCell ref="B146:G146"/>
    <mergeCell ref="B149:P149"/>
    <mergeCell ref="B152:G152"/>
    <mergeCell ref="J152:N152"/>
    <mergeCell ref="B136:G137"/>
    <mergeCell ref="B139:B140"/>
    <mergeCell ref="C139:C140"/>
    <mergeCell ref="D139:D140"/>
    <mergeCell ref="E139:E140"/>
    <mergeCell ref="F139:F140"/>
    <mergeCell ref="G139:G140"/>
    <mergeCell ref="C130:F130"/>
    <mergeCell ref="B131:F131"/>
    <mergeCell ref="G131:G132"/>
    <mergeCell ref="H131:H132"/>
    <mergeCell ref="I131:I132"/>
    <mergeCell ref="B132:F132"/>
    <mergeCell ref="B50:E50"/>
    <mergeCell ref="B68:F69"/>
    <mergeCell ref="B86:F88"/>
    <mergeCell ref="B119:J119"/>
    <mergeCell ref="B120:F120"/>
    <mergeCell ref="B121:B129"/>
    <mergeCell ref="G121:G129"/>
    <mergeCell ref="H121:H129"/>
    <mergeCell ref="B2:R2"/>
    <mergeCell ref="B3:R3"/>
    <mergeCell ref="B4:P5"/>
    <mergeCell ref="B9:F9"/>
    <mergeCell ref="B30:F30"/>
    <mergeCell ref="G30:I30"/>
  </mergeCells>
  <pageMargins left="0.61" right="0.34" top="0.59055118110236227" bottom="0.42" header="0.31496062992125984" footer="0.22"/>
  <pageSetup paperSize="9" scale="37" fitToHeight="3" orientation="portrait" r:id="rId1"/>
  <headerFooter>
    <oddFooter>Página &amp;P</oddFooter>
  </headerFooter>
  <rowBreaks count="2" manualBreakCount="2">
    <brk id="102" max="17" man="1"/>
    <brk id="21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CAI</vt:lpstr>
      <vt:lpstr>CAI!Área_de_impresión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2026-05-20T17:00:07Z</dcterms:created>
  <dcterms:modified xsi:type="dcterms:W3CDTF">2026-05-20T17:00:38Z</dcterms:modified>
</cp:coreProperties>
</file>