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BOLETIN ESTADÍSTICO\1. Actualización 2026\4. BV Abril 2026\paginas\"/>
    </mc:Choice>
  </mc:AlternateContent>
  <xr:revisionPtr revIDLastSave="0" documentId="8_{0E51296F-4E27-40F1-AE11-11490587D671}" xr6:coauthVersionLast="47" xr6:coauthVersionMax="47" xr10:uidLastSave="{00000000-0000-0000-0000-000000000000}"/>
  <bookViews>
    <workbookView xWindow="2460" yWindow="2460" windowWidth="21970" windowHeight="11180" xr2:uid="{1E8B78DE-4EFB-4A9A-BB50-7173A045341F}"/>
  </bookViews>
  <sheets>
    <sheet name="SAU" sheetId="1" r:id="rId1"/>
  </sheets>
  <externalReferences>
    <externalReference r:id="rId2"/>
  </externalReferences>
  <definedNames>
    <definedName name="_xlnm._FilterDatabase" localSheetId="0" hidden="1">SAU!$K$217:$L$227</definedName>
    <definedName name="_xlnm.Print_Area" localSheetId="0">SAU!$A$1:$S$326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323" i="1" l="1"/>
  <c r="E323" i="1" s="1"/>
  <c r="C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I298" i="1"/>
  <c r="H298" i="1"/>
  <c r="H299" i="1" s="1"/>
  <c r="G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98" i="1" s="1"/>
  <c r="I299" i="1" s="1"/>
  <c r="F264" i="1"/>
  <c r="F263" i="1"/>
  <c r="F262" i="1"/>
  <c r="F261" i="1"/>
  <c r="F260" i="1"/>
  <c r="F259" i="1"/>
  <c r="R251" i="1"/>
  <c r="Q251" i="1"/>
  <c r="P251" i="1"/>
  <c r="P252" i="1" s="1"/>
  <c r="O251" i="1"/>
  <c r="O252" i="1" s="1"/>
  <c r="N251" i="1"/>
  <c r="N252" i="1" s="1"/>
  <c r="M251" i="1"/>
  <c r="L251" i="1"/>
  <c r="K251" i="1"/>
  <c r="F251" i="1"/>
  <c r="E251" i="1"/>
  <c r="D251" i="1"/>
  <c r="J250" i="1"/>
  <c r="C250" i="1"/>
  <c r="J249" i="1"/>
  <c r="C249" i="1"/>
  <c r="J248" i="1"/>
  <c r="C248" i="1"/>
  <c r="J247" i="1"/>
  <c r="C247" i="1"/>
  <c r="J246" i="1"/>
  <c r="C246" i="1"/>
  <c r="J245" i="1"/>
  <c r="C245" i="1"/>
  <c r="J244" i="1"/>
  <c r="C244" i="1"/>
  <c r="J243" i="1"/>
  <c r="C243" i="1"/>
  <c r="J242" i="1"/>
  <c r="C242" i="1"/>
  <c r="J241" i="1"/>
  <c r="C241" i="1"/>
  <c r="J240" i="1"/>
  <c r="C240" i="1"/>
  <c r="J239" i="1"/>
  <c r="J251" i="1" s="1"/>
  <c r="C239" i="1"/>
  <c r="C251" i="1" s="1"/>
  <c r="F252" i="1" s="1"/>
  <c r="G227" i="1"/>
  <c r="F227" i="1"/>
  <c r="E227" i="1"/>
  <c r="D227" i="1"/>
  <c r="H226" i="1"/>
  <c r="C226" i="1" s="1"/>
  <c r="L225" i="1" s="1"/>
  <c r="H225" i="1"/>
  <c r="C225" i="1" s="1"/>
  <c r="L223" i="1" s="1"/>
  <c r="H224" i="1"/>
  <c r="C224" i="1" s="1"/>
  <c r="L222" i="1" s="1"/>
  <c r="H222" i="1"/>
  <c r="C222" i="1" s="1"/>
  <c r="L221" i="1" s="1"/>
  <c r="H221" i="1"/>
  <c r="C221" i="1" s="1"/>
  <c r="L224" i="1" s="1"/>
  <c r="G197" i="1"/>
  <c r="F197" i="1"/>
  <c r="E197" i="1"/>
  <c r="D197" i="1"/>
  <c r="C196" i="1"/>
  <c r="C195" i="1"/>
  <c r="C194" i="1"/>
  <c r="H219" i="1" s="1"/>
  <c r="C193" i="1"/>
  <c r="H223" i="1" s="1"/>
  <c r="C223" i="1" s="1"/>
  <c r="L220" i="1" s="1"/>
  <c r="C192" i="1"/>
  <c r="C191" i="1"/>
  <c r="C190" i="1"/>
  <c r="C189" i="1"/>
  <c r="H220" i="1" s="1"/>
  <c r="C220" i="1" s="1"/>
  <c r="L219" i="1" s="1"/>
  <c r="Q182" i="1"/>
  <c r="P182" i="1"/>
  <c r="O182" i="1"/>
  <c r="N182" i="1"/>
  <c r="F182" i="1"/>
  <c r="E182" i="1"/>
  <c r="M181" i="1"/>
  <c r="D181" i="1"/>
  <c r="M180" i="1"/>
  <c r="D180" i="1"/>
  <c r="M179" i="1"/>
  <c r="D179" i="1"/>
  <c r="M178" i="1"/>
  <c r="D178" i="1"/>
  <c r="M177" i="1"/>
  <c r="D177" i="1"/>
  <c r="M176" i="1"/>
  <c r="D176" i="1"/>
  <c r="M175" i="1"/>
  <c r="D175" i="1"/>
  <c r="M174" i="1"/>
  <c r="M182" i="1" s="1"/>
  <c r="D174" i="1"/>
  <c r="D182" i="1" s="1"/>
  <c r="R160" i="1"/>
  <c r="R161" i="1" s="1"/>
  <c r="Q160" i="1"/>
  <c r="Q161" i="1" s="1"/>
  <c r="P160" i="1"/>
  <c r="O160" i="1"/>
  <c r="N160" i="1"/>
  <c r="N161" i="1" s="1"/>
  <c r="M160" i="1"/>
  <c r="M161" i="1" s="1"/>
  <c r="L160" i="1"/>
  <c r="L161" i="1" s="1"/>
  <c r="K160" i="1"/>
  <c r="K161" i="1" s="1"/>
  <c r="J160" i="1"/>
  <c r="J161" i="1" s="1"/>
  <c r="I160" i="1"/>
  <c r="I161" i="1" s="1"/>
  <c r="H160" i="1"/>
  <c r="G160" i="1"/>
  <c r="F160" i="1"/>
  <c r="F161" i="1" s="1"/>
  <c r="E160" i="1"/>
  <c r="E161" i="1" s="1"/>
  <c r="D160" i="1"/>
  <c r="D161" i="1" s="1"/>
  <c r="C159" i="1"/>
  <c r="C158" i="1"/>
  <c r="C157" i="1"/>
  <c r="C156" i="1"/>
  <c r="C160" i="1" s="1"/>
  <c r="Q148" i="1"/>
  <c r="Q149" i="1" s="1"/>
  <c r="P148" i="1"/>
  <c r="P149" i="1" s="1"/>
  <c r="O149" i="1" s="1"/>
  <c r="O148" i="1"/>
  <c r="L148" i="1"/>
  <c r="K148" i="1"/>
  <c r="J148" i="1"/>
  <c r="I148" i="1"/>
  <c r="H148" i="1"/>
  <c r="G148" i="1"/>
  <c r="F148" i="1"/>
  <c r="E148" i="1"/>
  <c r="D148" i="1"/>
  <c r="O147" i="1"/>
  <c r="C147" i="1"/>
  <c r="O146" i="1"/>
  <c r="C146" i="1"/>
  <c r="O145" i="1"/>
  <c r="C145" i="1"/>
  <c r="O144" i="1"/>
  <c r="C144" i="1"/>
  <c r="C148" i="1" s="1"/>
  <c r="K137" i="1"/>
  <c r="J137" i="1"/>
  <c r="I137" i="1"/>
  <c r="H137" i="1"/>
  <c r="F137" i="1"/>
  <c r="G137" i="1" s="1"/>
  <c r="F136" i="1"/>
  <c r="G136" i="1" s="1"/>
  <c r="F135" i="1"/>
  <c r="G135" i="1" s="1"/>
  <c r="F134" i="1"/>
  <c r="G134" i="1" s="1"/>
  <c r="M127" i="1"/>
  <c r="M128" i="1" s="1"/>
  <c r="L127" i="1"/>
  <c r="K127" i="1"/>
  <c r="K128" i="1" s="1"/>
  <c r="J127" i="1"/>
  <c r="J128" i="1" s="1"/>
  <c r="I127" i="1"/>
  <c r="I128" i="1" s="1"/>
  <c r="H127" i="1"/>
  <c r="H128" i="1" s="1"/>
  <c r="G127" i="1"/>
  <c r="G128" i="1" s="1"/>
  <c r="F127" i="1"/>
  <c r="F128" i="1" s="1"/>
  <c r="E127" i="1"/>
  <c r="E128" i="1" s="1"/>
  <c r="E126" i="1"/>
  <c r="E125" i="1"/>
  <c r="E124" i="1"/>
  <c r="E123" i="1"/>
  <c r="E116" i="1"/>
  <c r="D116" i="1"/>
  <c r="G115" i="1"/>
  <c r="F115" i="1"/>
  <c r="C115" i="1"/>
  <c r="G114" i="1"/>
  <c r="F114" i="1"/>
  <c r="C114" i="1"/>
  <c r="G113" i="1"/>
  <c r="F113" i="1"/>
  <c r="C113" i="1"/>
  <c r="G112" i="1"/>
  <c r="F112" i="1"/>
  <c r="C112" i="1"/>
  <c r="G111" i="1"/>
  <c r="F111" i="1"/>
  <c r="C111" i="1"/>
  <c r="G110" i="1"/>
  <c r="F110" i="1"/>
  <c r="C110" i="1"/>
  <c r="G109" i="1"/>
  <c r="F109" i="1"/>
  <c r="C109" i="1"/>
  <c r="G108" i="1"/>
  <c r="F108" i="1"/>
  <c r="C108" i="1"/>
  <c r="C116" i="1" s="1"/>
  <c r="P95" i="1"/>
  <c r="N95" i="1"/>
  <c r="L95" i="1"/>
  <c r="G95" i="1"/>
  <c r="G96" i="1" s="1"/>
  <c r="F95" i="1"/>
  <c r="E95" i="1"/>
  <c r="D95" i="1"/>
  <c r="C94" i="1"/>
  <c r="C93" i="1"/>
  <c r="C92" i="1"/>
  <c r="C91" i="1"/>
  <c r="C90" i="1"/>
  <c r="C89" i="1"/>
  <c r="C88" i="1"/>
  <c r="C87" i="1"/>
  <c r="C86" i="1"/>
  <c r="C85" i="1"/>
  <c r="C84" i="1"/>
  <c r="C83" i="1"/>
  <c r="C95" i="1" s="1"/>
  <c r="C96" i="1" s="1"/>
  <c r="K73" i="1"/>
  <c r="K74" i="1" s="1"/>
  <c r="J73" i="1"/>
  <c r="I73" i="1"/>
  <c r="H73" i="1"/>
  <c r="G73" i="1"/>
  <c r="G74" i="1" s="1"/>
  <c r="F73" i="1"/>
  <c r="F74" i="1" s="1"/>
  <c r="E73" i="1"/>
  <c r="O57" i="1" s="1"/>
  <c r="D73" i="1"/>
  <c r="C72" i="1"/>
  <c r="C71" i="1"/>
  <c r="C70" i="1"/>
  <c r="C69" i="1"/>
  <c r="C68" i="1"/>
  <c r="C67" i="1"/>
  <c r="C66" i="1"/>
  <c r="C65" i="1"/>
  <c r="C64" i="1"/>
  <c r="C63" i="1"/>
  <c r="C62" i="1"/>
  <c r="C61" i="1"/>
  <c r="C73" i="1" s="1"/>
  <c r="O60" i="1"/>
  <c r="O59" i="1"/>
  <c r="E51" i="1"/>
  <c r="D51" i="1"/>
  <c r="C50" i="1"/>
  <c r="C49" i="1"/>
  <c r="C48" i="1"/>
  <c r="C47" i="1"/>
  <c r="C46" i="1"/>
  <c r="C45" i="1"/>
  <c r="C44" i="1"/>
  <c r="C43" i="1"/>
  <c r="C51" i="1" s="1"/>
  <c r="C52" i="1" s="1"/>
  <c r="C42" i="1"/>
  <c r="C41" i="1"/>
  <c r="C40" i="1"/>
  <c r="C39" i="1"/>
  <c r="I28" i="1"/>
  <c r="H28" i="1"/>
  <c r="G28" i="1"/>
  <c r="F28" i="1"/>
  <c r="E28" i="1"/>
  <c r="E29" i="1" s="1"/>
  <c r="D28" i="1"/>
  <c r="C27" i="1"/>
  <c r="C26" i="1"/>
  <c r="C25" i="1"/>
  <c r="C24" i="1"/>
  <c r="C23" i="1"/>
  <c r="C22" i="1"/>
  <c r="C21" i="1"/>
  <c r="C20" i="1"/>
  <c r="C19" i="1"/>
  <c r="C18" i="1"/>
  <c r="C17" i="1"/>
  <c r="C16" i="1"/>
  <c r="C28" i="1" s="1"/>
  <c r="D52" i="1" l="1"/>
  <c r="E52" i="1"/>
  <c r="E149" i="1"/>
  <c r="D96" i="1"/>
  <c r="I74" i="1"/>
  <c r="E96" i="1"/>
  <c r="G149" i="1"/>
  <c r="G161" i="1"/>
  <c r="O161" i="1"/>
  <c r="M252" i="1"/>
  <c r="L252" i="1"/>
  <c r="K252" i="1"/>
  <c r="R252" i="1"/>
  <c r="Q252" i="1"/>
  <c r="E252" i="1"/>
  <c r="C29" i="1"/>
  <c r="G29" i="1"/>
  <c r="I29" i="1"/>
  <c r="H29" i="1"/>
  <c r="F29" i="1"/>
  <c r="D149" i="1"/>
  <c r="J149" i="1"/>
  <c r="L149" i="1"/>
  <c r="K149" i="1"/>
  <c r="I149" i="1"/>
  <c r="H149" i="1"/>
  <c r="D74" i="1"/>
  <c r="C74" i="1"/>
  <c r="H74" i="1"/>
  <c r="F149" i="1"/>
  <c r="H227" i="1"/>
  <c r="C219" i="1"/>
  <c r="D252" i="1"/>
  <c r="D29" i="1"/>
  <c r="J74" i="1"/>
  <c r="F96" i="1"/>
  <c r="H161" i="1"/>
  <c r="C161" i="1" s="1"/>
  <c r="P161" i="1"/>
  <c r="G299" i="1"/>
  <c r="F299" i="1" s="1"/>
  <c r="L128" i="1"/>
  <c r="O58" i="1"/>
  <c r="E74" i="1"/>
  <c r="C197" i="1"/>
  <c r="C252" i="1" l="1"/>
  <c r="C149" i="1"/>
  <c r="J252" i="1"/>
  <c r="C227" i="1"/>
  <c r="L218" i="1"/>
</calcChain>
</file>

<file path=xl/sharedStrings.xml><?xml version="1.0" encoding="utf-8"?>
<sst xmlns="http://schemas.openxmlformats.org/spreadsheetml/2006/main" count="373" uniqueCount="150">
  <si>
    <t>REPORTE ESTADÍSTICO DE CASOS ATENDIDOS POR EL SERVICIO DE ATENCIÓN URGENTE (SAU)</t>
  </si>
  <si>
    <t>Periodo: Enero - Abril, 2026 (Preliminar)</t>
  </si>
  <si>
    <t>Mes</t>
  </si>
  <si>
    <t>Total</t>
  </si>
  <si>
    <t>Línea 100</t>
  </si>
  <si>
    <t>Warmi Ñan-MIMP</t>
  </si>
  <si>
    <t>Medios de Comunicación</t>
  </si>
  <si>
    <t>Chat 100</t>
  </si>
  <si>
    <t>Alta Dirección MIMP</t>
  </si>
  <si>
    <t>Otro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</si>
  <si>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</si>
  <si>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</si>
  <si>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</si>
  <si>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</si>
  <si>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</si>
  <si>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</si>
  <si>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</si>
  <si>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</si>
  <si>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</si>
  <si>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</si>
  <si>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</si>
  <si>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</si>
  <si>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%</t>
  </si>
  <si>
    <t>Mujer</t>
  </si>
  <si>
    <t>Hombre</t>
  </si>
  <si>
    <t>Niños y niñas</t>
  </si>
  <si>
    <t>Adolescentes</t>
  </si>
  <si>
    <t>Adultos/as</t>
  </si>
  <si>
    <t>0 - 5
años</t>
  </si>
  <si>
    <t>6 - 11
años</t>
  </si>
  <si>
    <t>12 - 17
años</t>
  </si>
  <si>
    <t>18 - 25
años</t>
  </si>
  <si>
    <t>26 - 35
años</t>
  </si>
  <si>
    <t>36 - 45
años</t>
  </si>
  <si>
    <t>46 - 59
años</t>
  </si>
  <si>
    <t>60 a más
años</t>
  </si>
  <si>
    <t>Adultos/as mayores</t>
  </si>
  <si>
    <t>Económica o patrimonial</t>
  </si>
  <si>
    <t>Psicológica</t>
  </si>
  <si>
    <t>Física</t>
  </si>
  <si>
    <t>Sexual</t>
  </si>
  <si>
    <r>
      <t xml:space="preserve">Abandono </t>
    </r>
    <r>
      <rPr>
        <b/>
        <vertAlign val="superscript"/>
        <sz val="8"/>
        <color theme="0"/>
        <rFont val="Arial Narrow"/>
        <family val="2"/>
      </rPr>
      <t>/1</t>
    </r>
  </si>
  <si>
    <r>
      <t xml:space="preserve">Negligencia </t>
    </r>
    <r>
      <rPr>
        <b/>
        <vertAlign val="superscript"/>
        <sz val="8"/>
        <color theme="0"/>
        <rFont val="Arial Narrow"/>
        <family val="2"/>
      </rPr>
      <t>/2</t>
    </r>
  </si>
  <si>
    <r>
      <t xml:space="preserve">Violación </t>
    </r>
    <r>
      <rPr>
        <b/>
        <vertAlign val="superscript"/>
        <sz val="8"/>
        <color theme="0"/>
        <rFont val="Arial Narrow"/>
        <family val="2"/>
      </rPr>
      <t>/3</t>
    </r>
  </si>
  <si>
    <t>/1  Abandono: Acciones u omisiones cometidas permanentemente por parte de una persona responsable o ciudadora que genera daños físicos y/o psicológicos inminentes en algún niño, niña, adolescente, persona adulta mayor o persona con discapacidad. 
/2 Negligencia: Acción u omisión por parte de una persona responsable que expone en grave peligro y/o genera daño físico y/o psicológico en algún niño, niña, adolescente, persona adulta mayor o persona con discapacidad.</t>
  </si>
  <si>
    <t xml:space="preserve">/3Violación sexual: El que con violencia, física o psicológica, grave amenaza o aprovechándose de un entorno de coacción o de cualquier otro entorno que impida a la persona dar su libre consentimiento, obliga a esta a tener acceso carnal por vía vaginal, anal o bucal o realiza cualquier otro acto análogo con la introducción de un objeto o parte del cuerpo por alguna de las dos primeras vías.
</t>
  </si>
  <si>
    <t>Grupo de edad</t>
  </si>
  <si>
    <t>0 a 5 años</t>
  </si>
  <si>
    <t>6 a 11 años</t>
  </si>
  <si>
    <t>12 a 17 años</t>
  </si>
  <si>
    <t>18 a 25 años</t>
  </si>
  <si>
    <t>26 - 35 años</t>
  </si>
  <si>
    <t>36 a 45 años</t>
  </si>
  <si>
    <t>46 a 59 años</t>
  </si>
  <si>
    <t>60 a más años</t>
  </si>
  <si>
    <t>Tipo de violencia</t>
  </si>
  <si>
    <t>0 a 5
años</t>
  </si>
  <si>
    <t>6 a 11
años</t>
  </si>
  <si>
    <t>12 a 17
años</t>
  </si>
  <si>
    <t>18 a 25
años</t>
  </si>
  <si>
    <t>26 a 35
años</t>
  </si>
  <si>
    <t>36 a 45
años</t>
  </si>
  <si>
    <t>46 a 59
años</t>
  </si>
  <si>
    <t>Vínculo relacional de pareja, familiar u otro que tiene la presunta persona agresora con la persona usuaria</t>
  </si>
  <si>
    <t xml:space="preserve"> Económica o patrimonial</t>
  </si>
  <si>
    <t>Ffísica</t>
  </si>
  <si>
    <r>
      <t xml:space="preserve">Con vínculo relacional de pareja </t>
    </r>
    <r>
      <rPr>
        <b/>
        <vertAlign val="superscript"/>
        <sz val="8"/>
        <color theme="1"/>
        <rFont val="Arial"/>
        <family val="2"/>
      </rPr>
      <t>/4</t>
    </r>
  </si>
  <si>
    <r>
      <t xml:space="preserve">Con vínculo relacional familiar </t>
    </r>
    <r>
      <rPr>
        <b/>
        <vertAlign val="superscript"/>
        <sz val="8"/>
        <color theme="1"/>
        <rFont val="Arial"/>
        <family val="2"/>
      </rPr>
      <t>/5</t>
    </r>
  </si>
  <si>
    <r>
      <t xml:space="preserve">Sin vínculo relacional de pareja ni familiar </t>
    </r>
    <r>
      <rPr>
        <b/>
        <vertAlign val="superscript"/>
        <sz val="8"/>
        <color theme="1"/>
        <rFont val="Arial"/>
        <family val="2"/>
      </rPr>
      <t>/6</t>
    </r>
  </si>
  <si>
    <t xml:space="preserve">/4 Cónyuge, ex cónyuge, conviviente, ex conviviente, enamorado(a), ex enamorado(a), novio(a), ex novio(a), Progenitor/a de su hijo/a (sin convivencia con la pareja), Otro tipo de relación sexoafectiva.
/5 Padre/Madre, Padrastro/Madrastra, Hijo/a, Hijastro/a, Abuelo/a, Hermano/a, Hermanastro/a, Nieto/a, Bisabuelo/a, Tío/a, Sobrino/a, Bisnieto/a, Tío/a – abuelo/a, Primo/a, Sobrino/a – nieto/a, Otro familiar, Suegro/a, Yerno/Nuera, Cuñado/a.
/6 Vecino/a, Concuñado/a, Docente, Compañero/a de estudios, Empleador/a de trabajo, Compañero/a de trabajo, Empleado/a de trabajo, Habita en el mismo hogar (Sin mediar relaciones contractuales o laborales), Desconocido/a, Otro.
</t>
  </si>
  <si>
    <t>Quechua</t>
  </si>
  <si>
    <t>Aimara</t>
  </si>
  <si>
    <t>Indígena u originario de la Amazonía</t>
  </si>
  <si>
    <t>Perteneciente o parte de otro pueblo indígena u originario</t>
  </si>
  <si>
    <t>Negro, moreno, zambo, mulato o afrodescendiente</t>
  </si>
  <si>
    <t>Blanco</t>
  </si>
  <si>
    <t>Mestizo</t>
  </si>
  <si>
    <t>No sabe/ No responde</t>
  </si>
  <si>
    <t>Económica</t>
  </si>
  <si>
    <t>Asháninka</t>
  </si>
  <si>
    <t>Awajún / Aguaruna</t>
  </si>
  <si>
    <t>Shipibo - Konibo</t>
  </si>
  <si>
    <t>Shawi / Chayahuita</t>
  </si>
  <si>
    <t>Matsigenka / Machiguenga</t>
  </si>
  <si>
    <t>Achuar</t>
  </si>
  <si>
    <t>Otra lengua indígena u originaria</t>
  </si>
  <si>
    <t>Castellano</t>
  </si>
  <si>
    <t>Portugués</t>
  </si>
  <si>
    <t>Otra lengua extranjera</t>
  </si>
  <si>
    <t>Lengua de señas peruanas</t>
  </si>
  <si>
    <t>No escucha/o ni habla/o</t>
  </si>
  <si>
    <t>No sabe/No responde</t>
  </si>
  <si>
    <t>Sede</t>
  </si>
  <si>
    <t>Arequipa</t>
  </si>
  <si>
    <t>Ayacucho</t>
  </si>
  <si>
    <t>Cusco</t>
  </si>
  <si>
    <t>Huánuco</t>
  </si>
  <si>
    <t>La Libertad</t>
  </si>
  <si>
    <t>Lima</t>
  </si>
  <si>
    <t>Madre de Dios</t>
  </si>
  <si>
    <t>Puno</t>
  </si>
  <si>
    <t>x</t>
  </si>
  <si>
    <t>y</t>
  </si>
  <si>
    <t>2026*</t>
  </si>
  <si>
    <t>* Corresponde al periodo de enero a abril, preliminar</t>
  </si>
  <si>
    <t>Psicología</t>
  </si>
  <si>
    <t>Social</t>
  </si>
  <si>
    <t>Legal</t>
  </si>
  <si>
    <t>Tipo de Acción</t>
  </si>
  <si>
    <t>Acogida y apertura de ficha</t>
  </si>
  <si>
    <t>Primera entrevista</t>
  </si>
  <si>
    <t>Orientación y/o consejería</t>
  </si>
  <si>
    <t>Intervención en crisis</t>
  </si>
  <si>
    <t>Evaluación de riesgo</t>
  </si>
  <si>
    <t>Elaboración del plan de seguridad</t>
  </si>
  <si>
    <t>Inserción de redes de soporte familiar</t>
  </si>
  <si>
    <t>Inserción a un hogar de refugio temporal / casa de acogida</t>
  </si>
  <si>
    <t>Evaluación de las estrategias de afrontamiento</t>
  </si>
  <si>
    <t>Acompañamiento psicológico</t>
  </si>
  <si>
    <t>Evaluación psicológica</t>
  </si>
  <si>
    <t>Informe psicológico</t>
  </si>
  <si>
    <t>Solicitud de informe médico</t>
  </si>
  <si>
    <t>Solicitud de pericia psicológica</t>
  </si>
  <si>
    <t>Solicitud de pericia psiquiátrica</t>
  </si>
  <si>
    <t>Solicitud de cámaras de video vigilancia</t>
  </si>
  <si>
    <t>Inscripción en el SIS u otro tipo de seguro médico</t>
  </si>
  <si>
    <t>Derivación a los servicios de salud del MINSA u otro servicio de establecimiento de salud</t>
  </si>
  <si>
    <t>Gestión y acompañamiento al establecimiento de salud para acceso al Kit de Emergencia en casos de violencia sexual</t>
  </si>
  <si>
    <t>El SAU solicita intervención por riesgo o desprotección</t>
  </si>
  <si>
    <t>Gestiones realizadas en otras instituciones</t>
  </si>
  <si>
    <t>Informe social</t>
  </si>
  <si>
    <t>Visita domiciliaria</t>
  </si>
  <si>
    <t>Visita a institución educativa u otras instituciones</t>
  </si>
  <si>
    <t>Kit de Emergencia entregado</t>
  </si>
  <si>
    <t>Acompañamiento a medicina legal</t>
  </si>
  <si>
    <t>El SAU solicita constatación policial</t>
  </si>
  <si>
    <t>El SAU interpone denuncia</t>
  </si>
  <si>
    <t>El SAU solicita medidas de protección</t>
  </si>
  <si>
    <t>El SAU solicita medidas cautelares</t>
  </si>
  <si>
    <t>El SAU solicita variación de las medidas de protección</t>
  </si>
  <si>
    <t>Participación en diligencias / gestión</t>
  </si>
  <si>
    <t>Cámara Gesell / Entrevista única</t>
  </si>
  <si>
    <t>Ofrecimiento de medios probatorios</t>
  </si>
  <si>
    <t>Presentación de escritos</t>
  </si>
  <si>
    <t>Solicitud de detención preliminar</t>
  </si>
  <si>
    <t>Solicitud de prisión preventiva</t>
  </si>
  <si>
    <t>Otros</t>
  </si>
  <si>
    <t>Derivación del caso al CEM</t>
  </si>
  <si>
    <t>Variación Porcentual</t>
  </si>
  <si>
    <t>Fuente: Registro de Casos del Servicio de Atención Urgente -SAU / SGIC / Warmi Ñan / MIMP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</si>
</sst>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\ ##0"/>
  </numFmts>
  <fonts count="5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22"/>
      <color theme="0"/>
      <name val="Aptos Narrow"/>
      <family val="2"/>
      <scheme val="minor"/>
    </font>
    <font>
      <b/>
      <sz val="12"/>
      <color theme="0"/>
      <name val="Arial"/>
      <family val="2"/>
    </font>
    <font>
      <sz val="11"/>
      <color theme="0"/>
      <name val="Arial"/>
      <family val="2"/>
    </font>
    <font>
      <b/>
      <sz val="16"/>
      <color theme="0"/>
      <name val="Aptos Narrow"/>
      <family val="2"/>
      <scheme val="minor"/>
    </font>
    <font>
      <i/>
      <sz val="11"/>
      <color theme="1"/>
      <name val="Arial Narrow"/>
      <family val="2"/>
    </font>
    <font>
      <b/>
      <sz val="12"/>
      <color theme="0"/>
      <name val="Arial Narrow"/>
      <family val="2"/>
    </font>
    <font>
      <b/>
      <sz val="10"/>
      <color theme="0"/>
      <name val="Arial"/>
      <family val="2"/>
    </font>
    <font>
      <sz val="9"/>
      <color theme="1"/>
      <name val="Arial"/>
      <family val="2"/>
    </font>
    <font>
      <b/>
      <sz val="12"/>
      <color theme="1"/>
      <name val="Arial Narrow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 Narrow"/>
      <family val="2"/>
    </font>
    <font>
      <b/>
      <sz val="12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8"/>
      <color theme="0"/>
      <name val="Arial"/>
      <family val="2"/>
    </font>
    <font>
      <sz val="9"/>
      <color theme="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9"/>
      <color rgb="FFFF0000"/>
      <name val="Arial"/>
      <family val="2"/>
    </font>
    <font>
      <sz val="6"/>
      <color theme="1"/>
      <name val="Arial"/>
      <family val="2"/>
    </font>
    <font>
      <b/>
      <sz val="9"/>
      <color theme="0"/>
      <name val="Arial Narrow"/>
      <family val="2"/>
    </font>
    <font>
      <b/>
      <sz val="8"/>
      <color theme="0"/>
      <name val="Arial Narrow"/>
      <family val="2"/>
    </font>
    <font>
      <b/>
      <vertAlign val="superscript"/>
      <sz val="8"/>
      <color theme="0"/>
      <name val="Arial Narrow"/>
      <family val="2"/>
    </font>
    <font>
      <b/>
      <sz val="10"/>
      <color theme="0"/>
      <name val="Arial Narrow"/>
      <family val="2"/>
    </font>
    <font>
      <sz val="10"/>
      <name val="Arial"/>
      <family val="2"/>
    </font>
    <font>
      <sz val="12"/>
      <name val="Arial"/>
      <family val="2"/>
    </font>
    <font>
      <sz val="9"/>
      <color theme="2" tint="-0.249977111117893"/>
      <name val="Arial"/>
      <family val="2"/>
    </font>
    <font>
      <b/>
      <sz val="11"/>
      <color theme="0"/>
      <name val="Arial Narrow"/>
      <family val="2"/>
    </font>
    <font>
      <b/>
      <vertAlign val="superscript"/>
      <sz val="8"/>
      <color theme="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11"/>
      <name val="Arial Narrow"/>
      <family val="2"/>
    </font>
    <font>
      <sz val="11"/>
      <name val="Arial"/>
      <family val="2"/>
    </font>
    <font>
      <sz val="10"/>
      <color rgb="FFFF0000"/>
      <name val="Arial"/>
      <family val="2"/>
    </font>
    <font>
      <b/>
      <sz val="9"/>
      <name val="Arial Narrow"/>
      <family val="2"/>
    </font>
    <font>
      <b/>
      <sz val="8"/>
      <color theme="0"/>
      <name val="Arial"/>
      <family val="2"/>
    </font>
    <font>
      <sz val="6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name val="Calibri"/>
      <family val="2"/>
    </font>
    <font>
      <b/>
      <sz val="12"/>
      <color indexed="9"/>
      <name val="Calibri"/>
      <family val="2"/>
    </font>
    <font>
      <b/>
      <sz val="12"/>
      <color indexed="60"/>
      <name val="Calibri"/>
      <family val="2"/>
    </font>
    <font>
      <sz val="10"/>
      <color indexed="60"/>
      <name val="Calibri"/>
      <family val="2"/>
    </font>
    <font>
      <b/>
      <sz val="12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medium">
        <color rgb="FFE60008"/>
      </bottom>
      <diagonal/>
    </border>
    <border>
      <left/>
      <right/>
      <top style="medium">
        <color rgb="FFE60008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dotted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 style="dotted">
        <color indexed="64"/>
      </top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/>
      <right style="thin">
        <color theme="0"/>
      </right>
      <top/>
      <bottom style="dotted">
        <color theme="2" tint="-9.9978637043366805E-2"/>
      </bottom>
      <diagonal/>
    </border>
    <border>
      <left/>
      <right/>
      <top style="dotted">
        <color theme="2" tint="-9.9978637043366805E-2"/>
      </top>
      <bottom/>
      <diagonal/>
    </border>
    <border>
      <left/>
      <right/>
      <top style="dotted">
        <color theme="2" tint="-9.9978637043366805E-2"/>
      </top>
      <bottom style="medium">
        <color rgb="FFE60008"/>
      </bottom>
      <diagonal/>
    </border>
    <border>
      <left/>
      <right/>
      <top/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/>
      <diagonal/>
    </border>
    <border>
      <left/>
      <right/>
      <top style="medium">
        <color rgb="FFFF330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dotted">
        <color theme="2" tint="-9.9978637043366805E-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theme="0" tint="-4.9989318521683403E-2"/>
      </left>
      <right style="thin">
        <color theme="0"/>
      </right>
      <top/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</cellStyleXfs>
  <cellXfs count="210">
    <xf numFmtId="0" fontId="0" fillId="0" borderId="0" xfId="0"/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7" fillId="3" borderId="0" xfId="0" applyFont="1" applyFill="1"/>
    <xf numFmtId="0" fontId="8" fillId="3" borderId="0" xfId="0" applyFont="1" applyFill="1" applyAlignment="1">
      <alignment horizontal="center"/>
    </xf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0" fontId="12" fillId="2" borderId="0" xfId="0" applyFont="1" applyFill="1"/>
    <xf numFmtId="0" fontId="13" fillId="0" borderId="3" xfId="2" applyFont="1" applyBorder="1" applyAlignment="1">
      <alignment horizontal="left" vertical="center"/>
    </xf>
    <xf numFmtId="0" fontId="14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3" fillId="0" borderId="4" xfId="2" applyFont="1" applyBorder="1" applyAlignment="1">
      <alignment horizontal="left" vertical="center"/>
    </xf>
    <xf numFmtId="0" fontId="14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3" fillId="0" borderId="5" xfId="2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3" fontId="17" fillId="7" borderId="6" xfId="1" applyNumberFormat="1" applyFont="1" applyFill="1" applyBorder="1" applyAlignment="1">
      <alignment horizontal="center" vertical="center"/>
    </xf>
    <xf numFmtId="0" fontId="17" fillId="7" borderId="0" xfId="0" applyFont="1" applyFill="1" applyAlignment="1">
      <alignment horizontal="center" vertical="center"/>
    </xf>
    <xf numFmtId="164" fontId="17" fillId="8" borderId="0" xfId="1" applyNumberFormat="1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10" fillId="6" borderId="2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3" fontId="12" fillId="2" borderId="0" xfId="0" applyNumberFormat="1" applyFont="1" applyFill="1"/>
    <xf numFmtId="0" fontId="15" fillId="0" borderId="0" xfId="0" applyFont="1" applyAlignment="1">
      <alignment horizontal="center" vertical="center"/>
    </xf>
    <xf numFmtId="0" fontId="19" fillId="2" borderId="0" xfId="0" applyFont="1" applyFill="1"/>
    <xf numFmtId="0" fontId="20" fillId="2" borderId="0" xfId="0" applyFont="1" applyFill="1"/>
    <xf numFmtId="3" fontId="20" fillId="2" borderId="0" xfId="0" applyNumberFormat="1" applyFont="1" applyFill="1"/>
    <xf numFmtId="0" fontId="11" fillId="6" borderId="8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15" fillId="0" borderId="9" xfId="0" applyFont="1" applyBorder="1" applyAlignment="1">
      <alignment horizontal="center" vertical="center"/>
    </xf>
    <xf numFmtId="0" fontId="22" fillId="2" borderId="0" xfId="0" applyFont="1" applyFill="1"/>
    <xf numFmtId="3" fontId="22" fillId="2" borderId="0" xfId="0" applyNumberFormat="1" applyFont="1" applyFill="1"/>
    <xf numFmtId="9" fontId="20" fillId="2" borderId="0" xfId="1" applyFont="1" applyFill="1"/>
    <xf numFmtId="0" fontId="23" fillId="2" borderId="0" xfId="0" applyFont="1" applyFill="1"/>
    <xf numFmtId="3" fontId="23" fillId="2" borderId="0" xfId="0" applyNumberFormat="1" applyFont="1" applyFill="1"/>
    <xf numFmtId="0" fontId="24" fillId="2" borderId="0" xfId="0" applyFont="1" applyFill="1"/>
    <xf numFmtId="0" fontId="17" fillId="0" borderId="0" xfId="0" applyFont="1" applyAlignment="1">
      <alignment horizontal="center" vertical="center"/>
    </xf>
    <xf numFmtId="164" fontId="17" fillId="0" borderId="0" xfId="1" applyNumberFormat="1" applyFont="1" applyFill="1" applyAlignment="1">
      <alignment horizontal="center" vertical="center"/>
    </xf>
    <xf numFmtId="0" fontId="25" fillId="2" borderId="0" xfId="0" applyFont="1" applyFill="1" applyAlignment="1">
      <alignment horizontal="left" vertical="center" wrapText="1"/>
    </xf>
    <xf numFmtId="0" fontId="18" fillId="2" borderId="0" xfId="0" applyFont="1" applyFill="1"/>
    <xf numFmtId="0" fontId="10" fillId="4" borderId="1" xfId="0" applyFont="1" applyFill="1" applyBorder="1" applyAlignment="1">
      <alignment horizontal="center" vertical="center" wrapText="1"/>
    </xf>
    <xf numFmtId="0" fontId="26" fillId="6" borderId="8" xfId="0" applyFont="1" applyFill="1" applyBorder="1" applyAlignment="1">
      <alignment horizontal="center" vertical="center" wrapText="1"/>
    </xf>
    <xf numFmtId="0" fontId="26" fillId="6" borderId="2" xfId="0" applyFont="1" applyFill="1" applyBorder="1" applyAlignment="1">
      <alignment horizontal="center" vertical="center" wrapText="1"/>
    </xf>
    <xf numFmtId="0" fontId="26" fillId="6" borderId="10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27" fillId="6" borderId="11" xfId="0" applyFont="1" applyFill="1" applyBorder="1" applyAlignment="1">
      <alignment horizontal="center" vertical="center" wrapText="1"/>
    </xf>
    <xf numFmtId="0" fontId="27" fillId="6" borderId="1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3" fontId="17" fillId="7" borderId="6" xfId="1" applyNumberFormat="1" applyFont="1" applyFill="1" applyBorder="1" applyAlignment="1">
      <alignment horizontal="center" vertical="center"/>
    </xf>
    <xf numFmtId="0" fontId="12" fillId="9" borderId="0" xfId="0" applyFont="1" applyFill="1"/>
    <xf numFmtId="0" fontId="25" fillId="2" borderId="0" xfId="0" applyFont="1" applyFill="1" applyAlignment="1">
      <alignment horizontal="justify" vertical="center" wrapText="1"/>
    </xf>
    <xf numFmtId="0" fontId="25" fillId="2" borderId="0" xfId="0" applyFont="1" applyFill="1"/>
    <xf numFmtId="0" fontId="18" fillId="2" borderId="0" xfId="0" applyFont="1" applyFill="1" applyAlignment="1">
      <alignment vertical="center" wrapText="1"/>
    </xf>
    <xf numFmtId="0" fontId="29" fillId="4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1" fontId="21" fillId="0" borderId="0" xfId="1" applyNumberFormat="1" applyFont="1" applyFill="1" applyAlignment="1">
      <alignment horizontal="center" vertical="center"/>
    </xf>
    <xf numFmtId="0" fontId="24" fillId="2" borderId="0" xfId="0" applyFont="1" applyFill="1" applyAlignment="1">
      <alignment horizontal="center"/>
    </xf>
    <xf numFmtId="3" fontId="17" fillId="0" borderId="4" xfId="3" applyNumberFormat="1" applyFont="1" applyBorder="1" applyAlignment="1">
      <alignment horizontal="center" vertical="center"/>
    </xf>
    <xf numFmtId="3" fontId="31" fillId="0" borderId="4" xfId="3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3" fontId="17" fillId="7" borderId="0" xfId="1" applyNumberFormat="1" applyFont="1" applyFill="1" applyBorder="1" applyAlignment="1">
      <alignment horizontal="center" vertical="center"/>
    </xf>
    <xf numFmtId="9" fontId="32" fillId="2" borderId="0" xfId="1" applyFont="1" applyFill="1" applyAlignment="1">
      <alignment horizontal="center" vertical="center"/>
    </xf>
    <xf numFmtId="0" fontId="32" fillId="2" borderId="0" xfId="0" applyFont="1" applyFill="1"/>
    <xf numFmtId="0" fontId="10" fillId="4" borderId="0" xfId="0" applyFont="1" applyFill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29" fillId="6" borderId="2" xfId="0" applyFont="1" applyFill="1" applyBorder="1" applyAlignment="1">
      <alignment horizontal="center" vertical="center" wrapText="1"/>
    </xf>
    <xf numFmtId="0" fontId="29" fillId="6" borderId="0" xfId="0" applyFont="1" applyFill="1" applyAlignment="1">
      <alignment horizontal="center" vertical="center" wrapText="1"/>
    </xf>
    <xf numFmtId="3" fontId="17" fillId="0" borderId="12" xfId="3" applyNumberFormat="1" applyFont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17" fillId="7" borderId="0" xfId="0" applyFont="1" applyFill="1" applyAlignment="1">
      <alignment horizontal="center" vertical="center"/>
    </xf>
    <xf numFmtId="0" fontId="33" fillId="6" borderId="1" xfId="0" applyFont="1" applyFill="1" applyBorder="1" applyAlignment="1">
      <alignment horizontal="center" vertical="center"/>
    </xf>
    <xf numFmtId="0" fontId="26" fillId="6" borderId="0" xfId="0" applyFont="1" applyFill="1" applyAlignment="1">
      <alignment horizontal="center" vertical="center" wrapText="1"/>
    </xf>
    <xf numFmtId="3" fontId="14" fillId="0" borderId="3" xfId="0" applyNumberFormat="1" applyFont="1" applyBorder="1" applyAlignment="1">
      <alignment horizontal="center"/>
    </xf>
    <xf numFmtId="164" fontId="15" fillId="0" borderId="3" xfId="1" applyNumberFormat="1" applyFont="1" applyFill="1" applyBorder="1" applyAlignment="1">
      <alignment horizontal="center" vertical="center"/>
    </xf>
    <xf numFmtId="3" fontId="14" fillId="0" borderId="4" xfId="0" applyNumberFormat="1" applyFont="1" applyBorder="1" applyAlignment="1">
      <alignment horizontal="center"/>
    </xf>
    <xf numFmtId="164" fontId="15" fillId="0" borderId="0" xfId="1" applyNumberFormat="1" applyFont="1" applyFill="1" applyBorder="1" applyAlignment="1">
      <alignment horizontal="center" vertical="center"/>
    </xf>
    <xf numFmtId="3" fontId="17" fillId="7" borderId="0" xfId="2" applyNumberFormat="1" applyFont="1" applyFill="1" applyAlignment="1">
      <alignment horizontal="center" vertical="center"/>
    </xf>
    <xf numFmtId="164" fontId="14" fillId="8" borderId="13" xfId="1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17" fillId="10" borderId="0" xfId="3" applyFont="1" applyFill="1" applyAlignment="1">
      <alignment vertical="center"/>
    </xf>
    <xf numFmtId="164" fontId="35" fillId="0" borderId="0" xfId="4" applyNumberFormat="1" applyFont="1" applyFill="1" applyBorder="1" applyAlignment="1">
      <alignment horizontal="center" vertical="center"/>
    </xf>
    <xf numFmtId="0" fontId="14" fillId="10" borderId="0" xfId="3" applyFont="1" applyFill="1" applyAlignment="1">
      <alignment vertical="center"/>
    </xf>
    <xf numFmtId="0" fontId="14" fillId="2" borderId="0" xfId="3" applyFont="1" applyFill="1" applyAlignment="1">
      <alignment vertical="center"/>
    </xf>
    <xf numFmtId="0" fontId="30" fillId="10" borderId="0" xfId="3" applyFill="1" applyAlignment="1">
      <alignment vertical="center"/>
    </xf>
    <xf numFmtId="0" fontId="30" fillId="2" borderId="0" xfId="3" applyFill="1" applyAlignment="1">
      <alignment vertical="center"/>
    </xf>
    <xf numFmtId="0" fontId="36" fillId="4" borderId="14" xfId="3" applyFont="1" applyFill="1" applyBorder="1" applyAlignment="1">
      <alignment horizontal="center" vertical="center" wrapText="1"/>
    </xf>
    <xf numFmtId="0" fontId="36" fillId="6" borderId="14" xfId="3" applyFont="1" applyFill="1" applyBorder="1" applyAlignment="1">
      <alignment horizontal="center" vertical="center"/>
    </xf>
    <xf numFmtId="0" fontId="11" fillId="4" borderId="14" xfId="3" applyFont="1" applyFill="1" applyBorder="1" applyAlignment="1">
      <alignment horizontal="center" vertical="center" wrapText="1"/>
    </xf>
    <xf numFmtId="0" fontId="36" fillId="4" borderId="0" xfId="3" applyFont="1" applyFill="1" applyAlignment="1">
      <alignment horizontal="center" vertical="center" wrapText="1"/>
    </xf>
    <xf numFmtId="3" fontId="37" fillId="0" borderId="15" xfId="3" applyNumberFormat="1" applyFont="1" applyBorder="1" applyAlignment="1">
      <alignment horizontal="left" vertical="center"/>
    </xf>
    <xf numFmtId="3" fontId="35" fillId="0" borderId="15" xfId="3" applyNumberFormat="1" applyFont="1" applyBorder="1" applyAlignment="1">
      <alignment horizontal="center" vertical="center"/>
    </xf>
    <xf numFmtId="3" fontId="38" fillId="0" borderId="15" xfId="3" applyNumberFormat="1" applyFont="1" applyBorder="1" applyAlignment="1">
      <alignment horizontal="center" vertical="center"/>
    </xf>
    <xf numFmtId="3" fontId="37" fillId="0" borderId="16" xfId="3" applyNumberFormat="1" applyFont="1" applyBorder="1" applyAlignment="1">
      <alignment horizontal="left" vertical="center"/>
    </xf>
    <xf numFmtId="3" fontId="35" fillId="0" borderId="16" xfId="3" applyNumberFormat="1" applyFont="1" applyBorder="1" applyAlignment="1">
      <alignment horizontal="center" vertical="center"/>
    </xf>
    <xf numFmtId="3" fontId="38" fillId="0" borderId="16" xfId="3" applyNumberFormat="1" applyFont="1" applyBorder="1" applyAlignment="1">
      <alignment horizontal="center" vertical="center"/>
    </xf>
    <xf numFmtId="0" fontId="35" fillId="5" borderId="0" xfId="3" applyFont="1" applyFill="1" applyAlignment="1">
      <alignment horizontal="center" vertical="center"/>
    </xf>
    <xf numFmtId="3" fontId="35" fillId="7" borderId="0" xfId="3" applyNumberFormat="1" applyFont="1" applyFill="1" applyAlignment="1">
      <alignment horizontal="center" vertical="center"/>
    </xf>
    <xf numFmtId="3" fontId="35" fillId="5" borderId="0" xfId="3" applyNumberFormat="1" applyFont="1" applyFill="1" applyAlignment="1">
      <alignment horizontal="center" vertical="center"/>
    </xf>
    <xf numFmtId="0" fontId="35" fillId="7" borderId="17" xfId="3" applyFont="1" applyFill="1" applyBorder="1" applyAlignment="1">
      <alignment horizontal="center" vertical="center"/>
    </xf>
    <xf numFmtId="10" fontId="35" fillId="8" borderId="17" xfId="4" applyNumberFormat="1" applyFont="1" applyFill="1" applyBorder="1" applyAlignment="1">
      <alignment horizontal="center" vertical="center"/>
    </xf>
    <xf numFmtId="0" fontId="19" fillId="10" borderId="18" xfId="3" applyFont="1" applyFill="1" applyBorder="1" applyAlignment="1">
      <alignment vertical="center" wrapText="1"/>
    </xf>
    <xf numFmtId="0" fontId="39" fillId="2" borderId="0" xfId="3" applyFont="1" applyFill="1" applyAlignment="1">
      <alignment vertical="center"/>
    </xf>
    <xf numFmtId="0" fontId="19" fillId="10" borderId="0" xfId="3" applyFont="1" applyFill="1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7" fillId="2" borderId="0" xfId="3" applyFont="1" applyFill="1" applyAlignment="1">
      <alignment horizontal="left" vertical="center"/>
    </xf>
    <xf numFmtId="3" fontId="35" fillId="2" borderId="0" xfId="3" applyNumberFormat="1" applyFont="1" applyFill="1" applyAlignment="1">
      <alignment horizontal="center" vertical="center"/>
    </xf>
    <xf numFmtId="3" fontId="38" fillId="2" borderId="0" xfId="3" applyNumberFormat="1" applyFont="1" applyFill="1" applyAlignment="1">
      <alignment horizontal="center" vertical="center"/>
    </xf>
    <xf numFmtId="3" fontId="30" fillId="10" borderId="0" xfId="3" applyNumberFormat="1" applyFill="1" applyAlignment="1">
      <alignment horizontal="center" vertical="center"/>
    </xf>
    <xf numFmtId="0" fontId="40" fillId="2" borderId="0" xfId="3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30" fillId="2" borderId="0" xfId="3" applyFill="1" applyAlignment="1">
      <alignment horizontal="center" vertical="center"/>
    </xf>
    <xf numFmtId="0" fontId="25" fillId="2" borderId="0" xfId="0" applyFont="1" applyFill="1" applyAlignment="1">
      <alignment horizontal="justify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/>
    </xf>
    <xf numFmtId="0" fontId="11" fillId="6" borderId="0" xfId="0" applyFont="1" applyFill="1" applyAlignment="1">
      <alignment horizontal="center" vertical="center"/>
    </xf>
    <xf numFmtId="0" fontId="26" fillId="6" borderId="8" xfId="0" applyFont="1" applyFill="1" applyBorder="1" applyAlignment="1">
      <alignment horizontal="center" vertical="center"/>
    </xf>
    <xf numFmtId="0" fontId="26" fillId="6" borderId="0" xfId="0" applyFont="1" applyFill="1" applyAlignment="1">
      <alignment horizontal="center" vertical="center"/>
    </xf>
    <xf numFmtId="0" fontId="41" fillId="2" borderId="0" xfId="0" applyFont="1" applyFill="1" applyAlignment="1">
      <alignment horizontal="center" vertical="center"/>
    </xf>
    <xf numFmtId="0" fontId="41" fillId="11" borderId="0" xfId="0" applyFont="1" applyFill="1" applyAlignment="1">
      <alignment horizontal="center" vertical="center" wrapText="1"/>
    </xf>
    <xf numFmtId="165" fontId="19" fillId="2" borderId="0" xfId="0" applyNumberFormat="1" applyFont="1" applyFill="1"/>
    <xf numFmtId="0" fontId="42" fillId="2" borderId="0" xfId="0" applyFont="1" applyFill="1"/>
    <xf numFmtId="3" fontId="31" fillId="0" borderId="15" xfId="3" applyNumberFormat="1" applyFont="1" applyBorder="1" applyAlignment="1">
      <alignment horizontal="center" vertical="center"/>
    </xf>
    <xf numFmtId="165" fontId="12" fillId="2" borderId="0" xfId="0" applyNumberFormat="1" applyFont="1" applyFill="1"/>
    <xf numFmtId="0" fontId="42" fillId="2" borderId="0" xfId="0" applyFont="1" applyFill="1" applyAlignment="1">
      <alignment horizontal="left" vertical="center"/>
    </xf>
    <xf numFmtId="165" fontId="41" fillId="2" borderId="0" xfId="0" applyNumberFormat="1" applyFont="1" applyFill="1" applyAlignment="1">
      <alignment horizontal="center" vertical="center"/>
    </xf>
    <xf numFmtId="165" fontId="43" fillId="2" borderId="0" xfId="0" applyNumberFormat="1" applyFont="1" applyFill="1" applyAlignment="1">
      <alignment vertical="center"/>
    </xf>
    <xf numFmtId="165" fontId="43" fillId="2" borderId="0" xfId="0" applyNumberFormat="1" applyFont="1" applyFill="1" applyAlignment="1">
      <alignment horizontal="center" vertical="center"/>
    </xf>
    <xf numFmtId="165" fontId="44" fillId="2" borderId="0" xfId="0" applyNumberFormat="1" applyFont="1" applyFill="1" applyAlignment="1">
      <alignment horizontal="center" vertical="center"/>
    </xf>
    <xf numFmtId="165" fontId="25" fillId="2" borderId="0" xfId="0" applyNumberFormat="1" applyFont="1" applyFill="1" applyAlignment="1">
      <alignment horizontal="justify" vertical="center" wrapText="1"/>
    </xf>
    <xf numFmtId="3" fontId="17" fillId="7" borderId="19" xfId="1" applyNumberFormat="1" applyFont="1" applyFill="1" applyBorder="1" applyAlignment="1">
      <alignment horizontal="center" vertical="center"/>
    </xf>
    <xf numFmtId="165" fontId="41" fillId="2" borderId="0" xfId="0" applyNumberFormat="1" applyFont="1" applyFill="1" applyAlignment="1">
      <alignment vertical="center"/>
    </xf>
    <xf numFmtId="0" fontId="36" fillId="4" borderId="20" xfId="3" applyFont="1" applyFill="1" applyBorder="1" applyAlignment="1">
      <alignment horizontal="center" vertical="center" wrapText="1"/>
    </xf>
    <xf numFmtId="0" fontId="36" fillId="4" borderId="21" xfId="3" applyFont="1" applyFill="1" applyBorder="1" applyAlignment="1">
      <alignment horizontal="center" vertical="center" wrapText="1"/>
    </xf>
    <xf numFmtId="0" fontId="10" fillId="0" borderId="0" xfId="2" applyFont="1" applyAlignment="1">
      <alignment horizontal="left" vertical="center"/>
    </xf>
    <xf numFmtId="3" fontId="6" fillId="0" borderId="0" xfId="3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45" fillId="12" borderId="0" xfId="5" applyFont="1" applyFill="1" applyAlignment="1">
      <alignment horizontal="left"/>
    </xf>
    <xf numFmtId="0" fontId="45" fillId="12" borderId="0" xfId="5" applyFont="1" applyFill="1" applyAlignment="1">
      <alignment horizontal="center"/>
    </xf>
    <xf numFmtId="0" fontId="46" fillId="0" borderId="0" xfId="5" applyFont="1" applyAlignment="1">
      <alignment horizontal="center" vertical="center" wrapText="1"/>
    </xf>
    <xf numFmtId="0" fontId="47" fillId="12" borderId="0" xfId="5" applyFont="1" applyFill="1" applyAlignment="1">
      <alignment horizontal="centerContinuous" vertical="center" wrapText="1"/>
    </xf>
    <xf numFmtId="0" fontId="48" fillId="12" borderId="0" xfId="5" applyFont="1" applyFill="1" applyAlignment="1">
      <alignment horizontal="centerContinuous" vertical="center" wrapText="1"/>
    </xf>
    <xf numFmtId="0" fontId="48" fillId="12" borderId="0" xfId="5" applyFont="1" applyFill="1" applyAlignment="1">
      <alignment horizontal="center" vertical="center" wrapText="1"/>
    </xf>
    <xf numFmtId="0" fontId="49" fillId="0" borderId="22" xfId="5" applyFont="1" applyBorder="1" applyAlignment="1">
      <alignment horizontal="left" vertical="center" wrapText="1"/>
    </xf>
    <xf numFmtId="0" fontId="49" fillId="0" borderId="23" xfId="5" applyFont="1" applyBorder="1" applyAlignment="1">
      <alignment horizontal="left" vertical="center" wrapText="1"/>
    </xf>
    <xf numFmtId="0" fontId="49" fillId="0" borderId="24" xfId="5" applyFont="1" applyBorder="1" applyAlignment="1">
      <alignment horizontal="left" vertical="center" wrapText="1"/>
    </xf>
    <xf numFmtId="0" fontId="46" fillId="2" borderId="0" xfId="5" applyFont="1" applyFill="1" applyAlignment="1">
      <alignment horizontal="center" vertical="center" wrapText="1"/>
    </xf>
    <xf numFmtId="0" fontId="49" fillId="0" borderId="0" xfId="5" applyFont="1" applyAlignment="1">
      <alignment horizontal="left" vertical="center" wrapText="1"/>
    </xf>
    <xf numFmtId="0" fontId="46" fillId="2" borderId="0" xfId="5" applyFont="1" applyFill="1" applyAlignment="1">
      <alignment vertical="center" wrapText="1"/>
    </xf>
    <xf numFmtId="0" fontId="47" fillId="12" borderId="0" xfId="5" applyFont="1" applyFill="1" applyAlignment="1">
      <alignment horizontal="left" vertical="center"/>
    </xf>
    <xf numFmtId="0" fontId="48" fillId="2" borderId="0" xfId="5" applyFont="1" applyFill="1" applyAlignment="1">
      <alignment horizontal="center" vertical="center" wrapText="1"/>
    </xf>
    <xf numFmtId="0" fontId="50" fillId="3" borderId="0" xfId="5" applyFont="1" applyFill="1" applyAlignment="1">
      <alignment horizontal="center" vertical="center" wrapText="1"/>
    </xf>
    <xf numFmtId="0" fontId="50" fillId="6" borderId="25" xfId="5" applyFont="1" applyFill="1" applyBorder="1" applyAlignment="1">
      <alignment horizontal="center" vertical="center" wrapText="1"/>
    </xf>
    <xf numFmtId="0" fontId="50" fillId="4" borderId="25" xfId="5" applyFont="1" applyFill="1" applyBorder="1" applyAlignment="1" applyProtection="1">
      <alignment horizontal="center" vertical="center" wrapText="1"/>
      <protection locked="0"/>
    </xf>
    <xf numFmtId="0" fontId="50" fillId="4" borderId="0" xfId="5" applyFont="1" applyFill="1" applyAlignment="1" applyProtection="1">
      <alignment horizontal="center" vertical="center" wrapText="1"/>
      <protection locked="0"/>
    </xf>
    <xf numFmtId="0" fontId="50" fillId="2" borderId="0" xfId="5" applyFont="1" applyFill="1" applyAlignment="1" applyProtection="1">
      <alignment horizontal="center" vertical="center" wrapText="1"/>
      <protection locked="0"/>
    </xf>
    <xf numFmtId="0" fontId="50" fillId="4" borderId="0" xfId="5" applyFont="1" applyFill="1" applyAlignment="1">
      <alignment horizontal="center" vertical="center" wrapText="1"/>
    </xf>
    <xf numFmtId="0" fontId="51" fillId="0" borderId="3" xfId="5" applyFont="1" applyBorder="1" applyAlignment="1">
      <alignment horizontal="left" vertical="center"/>
    </xf>
    <xf numFmtId="3" fontId="51" fillId="0" borderId="3" xfId="5" applyNumberFormat="1" applyFont="1" applyBorder="1" applyAlignment="1" applyProtection="1">
      <alignment horizontal="center" vertical="center"/>
      <protection hidden="1"/>
    </xf>
    <xf numFmtId="3" fontId="52" fillId="0" borderId="3" xfId="5" applyNumberFormat="1" applyFont="1" applyBorder="1" applyAlignment="1" applyProtection="1">
      <alignment horizontal="center" vertical="center"/>
      <protection hidden="1"/>
    </xf>
    <xf numFmtId="3" fontId="52" fillId="0" borderId="4" xfId="5" applyNumberFormat="1" applyFont="1" applyBorder="1" applyAlignment="1" applyProtection="1">
      <alignment horizontal="center" vertical="center"/>
      <protection hidden="1"/>
    </xf>
    <xf numFmtId="0" fontId="51" fillId="0" borderId="4" xfId="5" applyFont="1" applyBorder="1" applyAlignment="1">
      <alignment horizontal="left" vertical="center"/>
    </xf>
    <xf numFmtId="0" fontId="51" fillId="0" borderId="0" xfId="5" applyFont="1" applyAlignment="1">
      <alignment horizontal="left" vertical="center"/>
    </xf>
    <xf numFmtId="3" fontId="52" fillId="0" borderId="0" xfId="5" applyNumberFormat="1" applyFont="1" applyAlignment="1" applyProtection="1">
      <alignment horizontal="center" vertical="center"/>
      <protection hidden="1"/>
    </xf>
    <xf numFmtId="0" fontId="53" fillId="5" borderId="6" xfId="5" applyFont="1" applyFill="1" applyBorder="1" applyAlignment="1">
      <alignment horizontal="center" vertical="center"/>
    </xf>
    <xf numFmtId="3" fontId="53" fillId="7" borderId="6" xfId="5" applyNumberFormat="1" applyFont="1" applyFill="1" applyBorder="1" applyAlignment="1">
      <alignment horizontal="center" vertical="center"/>
    </xf>
    <xf numFmtId="9" fontId="51" fillId="2" borderId="26" xfId="6" applyFont="1" applyFill="1" applyBorder="1" applyAlignment="1">
      <alignment horizontal="center" vertical="center"/>
    </xf>
    <xf numFmtId="164" fontId="51" fillId="2" borderId="26" xfId="6" applyNumberFormat="1" applyFont="1" applyFill="1" applyBorder="1" applyAlignment="1">
      <alignment horizontal="center" vertical="center"/>
    </xf>
    <xf numFmtId="0" fontId="54" fillId="2" borderId="0" xfId="5" applyFont="1" applyFill="1" applyAlignment="1" applyProtection="1">
      <alignment horizontal="center" vertical="center" wrapText="1"/>
      <protection locked="0"/>
    </xf>
    <xf numFmtId="9" fontId="51" fillId="2" borderId="0" xfId="6" applyFont="1" applyFill="1" applyBorder="1" applyAlignment="1">
      <alignment horizontal="center"/>
    </xf>
    <xf numFmtId="9" fontId="51" fillId="2" borderId="0" xfId="6" applyFont="1" applyFill="1" applyBorder="1" applyAlignment="1">
      <alignment horizontal="center" vertical="center"/>
    </xf>
    <xf numFmtId="0" fontId="50" fillId="4" borderId="0" xfId="5" applyFont="1" applyFill="1" applyAlignment="1">
      <alignment horizontal="center" vertical="center" wrapText="1"/>
    </xf>
    <xf numFmtId="0" fontId="50" fillId="6" borderId="27" xfId="5" applyFont="1" applyFill="1" applyBorder="1" applyAlignment="1">
      <alignment horizontal="center" vertical="center" wrapText="1"/>
    </xf>
    <xf numFmtId="0" fontId="50" fillId="4" borderId="2" xfId="5" applyFont="1" applyFill="1" applyBorder="1" applyAlignment="1" applyProtection="1">
      <alignment horizontal="center" vertical="center" wrapText="1"/>
      <protection locked="0"/>
    </xf>
    <xf numFmtId="0" fontId="51" fillId="0" borderId="3" xfId="5" applyFont="1" applyBorder="1"/>
    <xf numFmtId="0" fontId="52" fillId="0" borderId="3" xfId="5" applyFont="1" applyBorder="1"/>
    <xf numFmtId="3" fontId="51" fillId="0" borderId="3" xfId="5" applyNumberFormat="1" applyFont="1" applyBorder="1" applyAlignment="1" applyProtection="1">
      <alignment horizontal="center"/>
      <protection hidden="1"/>
    </xf>
    <xf numFmtId="0" fontId="51" fillId="0" borderId="4" xfId="5" applyFont="1" applyBorder="1"/>
    <xf numFmtId="0" fontId="52" fillId="0" borderId="4" xfId="5" applyFont="1" applyBorder="1"/>
    <xf numFmtId="3" fontId="51" fillId="0" borderId="4" xfId="5" applyNumberFormat="1" applyFont="1" applyBorder="1" applyAlignment="1" applyProtection="1">
      <alignment horizontal="center"/>
      <protection hidden="1"/>
    </xf>
    <xf numFmtId="0" fontId="53" fillId="5" borderId="6" xfId="5" applyFont="1" applyFill="1" applyBorder="1" applyAlignment="1">
      <alignment horizontal="center" vertical="center"/>
    </xf>
    <xf numFmtId="9" fontId="51" fillId="2" borderId="26" xfId="6" applyFont="1" applyFill="1" applyBorder="1" applyAlignment="1">
      <alignment horizontal="center" vertical="center"/>
    </xf>
    <xf numFmtId="3" fontId="41" fillId="2" borderId="0" xfId="0" applyNumberFormat="1" applyFont="1" applyFill="1" applyAlignment="1">
      <alignment horizontal="center" vertical="center"/>
    </xf>
    <xf numFmtId="49" fontId="25" fillId="2" borderId="0" xfId="0" applyNumberFormat="1" applyFont="1" applyFill="1" applyAlignment="1">
      <alignment horizontal="left" vertical="center"/>
    </xf>
    <xf numFmtId="0" fontId="12" fillId="0" borderId="0" xfId="0" applyFont="1"/>
    <xf numFmtId="0" fontId="21" fillId="0" borderId="0" xfId="0" applyFont="1" applyAlignment="1">
      <alignment wrapText="1"/>
    </xf>
    <xf numFmtId="164" fontId="21" fillId="0" borderId="0" xfId="0" applyNumberFormat="1" applyFont="1"/>
    <xf numFmtId="164" fontId="15" fillId="0" borderId="4" xfId="1" applyNumberFormat="1" applyFont="1" applyBorder="1" applyAlignment="1">
      <alignment horizontal="center" vertical="center"/>
    </xf>
    <xf numFmtId="164" fontId="17" fillId="7" borderId="19" xfId="1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3" fontId="17" fillId="0" borderId="0" xfId="1" applyNumberFormat="1" applyFont="1" applyFill="1" applyBorder="1" applyAlignment="1">
      <alignment horizontal="center" vertical="center"/>
    </xf>
    <xf numFmtId="0" fontId="44" fillId="2" borderId="0" xfId="0" applyFont="1" applyFill="1"/>
  </cellXfs>
  <cellStyles count="7">
    <cellStyle name="Normal" xfId="0" builtinId="0"/>
    <cellStyle name="Normal 2 2 2" xfId="5" xr:uid="{45F0CE70-154D-4765-A388-AA733AB43926}"/>
    <cellStyle name="Normal 2 2 3" xfId="2" xr:uid="{47FEBD93-25E2-4724-8B4D-F91658E3237C}"/>
    <cellStyle name="Normal 2 3" xfId="3" xr:uid="{4F8316C4-3B77-4EF3-A8F4-CC6DCB982E51}"/>
    <cellStyle name="Porcentaje" xfId="1" builtinId="5"/>
    <cellStyle name="Porcentaje 2 2" xfId="4" xr:uid="{4BE4B7C5-192C-43AA-9E1E-46FFCCB23DB4}"/>
    <cellStyle name="Porcentual 2" xfId="6" xr:uid="{53A629A6-BE73-4F4F-950B-AA3C5DD2AC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cap="none" spc="2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sz="1200" baseline="0">
                <a:solidFill>
                  <a:schemeClr val="tx1"/>
                </a:solidFill>
                <a:latin typeface="Arial Narrow" panose="020B0606020202030204" pitchFamily="34" charset="0"/>
              </a:rPr>
              <a:t> </a:t>
            </a:r>
            <a:r>
              <a:rPr lang="en-US" sz="1200" b="1" i="0" u="none" strike="noStrike" cap="none" baseline="0">
                <a:effectLst/>
              </a:rPr>
              <a:t>Gráfico Nº 1:</a:t>
            </a:r>
            <a:r>
              <a:rPr lang="es-PE" sz="1200" baseline="0">
                <a:solidFill>
                  <a:schemeClr val="tx1"/>
                </a:solidFill>
                <a:latin typeface="Arial Narrow" panose="020B0606020202030204" pitchFamily="34" charset="0"/>
              </a:rPr>
              <a:t> </a:t>
            </a:r>
            <a:r>
              <a:rPr lang="es-PE" sz="1200" b="1" i="0" baseline="0">
                <a:solidFill>
                  <a:schemeClr val="tx1"/>
                </a:solidFill>
                <a:effectLst/>
                <a:latin typeface="Arial Narrow" panose="020B0606020202030204" pitchFamily="34" charset="0"/>
              </a:rPr>
              <a:t>Casos atendidos según mes</a:t>
            </a:r>
            <a:endParaRPr lang="es-PE" sz="1200">
              <a:solidFill>
                <a:schemeClr val="tx1"/>
              </a:solidFill>
              <a:effectLst/>
              <a:latin typeface="Arial Narrow" panose="020B0606020202030204" pitchFamily="34" charset="0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>
                <a:solidFill>
                  <a:schemeClr val="tx1"/>
                </a:solidFill>
                <a:latin typeface="Arial Narrow" panose="020B0606020202030204" pitchFamily="34" charset="0"/>
              </a:defRPr>
            </a:pPr>
            <a:endParaRPr lang="es-PE" sz="1200">
              <a:solidFill>
                <a:schemeClr val="tx1"/>
              </a:solidFill>
              <a:latin typeface="Arial Narrow" panose="020B0606020202030204" pitchFamily="34" charset="0"/>
            </a:endParaRPr>
          </a:p>
        </c:rich>
      </c:tx>
      <c:layout>
        <c:manualLayout>
          <c:xMode val="edge"/>
          <c:yMode val="edge"/>
          <c:x val="0.22729032373692418"/>
          <c:y val="4.74071078693897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cap="none" spc="2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1.694246362729673E-2"/>
          <c:y val="0.22932885268242573"/>
          <c:w val="0.89661279263552429"/>
          <c:h val="0.66155589645532897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2">
                <a:lumMod val="60000"/>
                <a:lumOff val="40000"/>
              </a:schemeClr>
            </a:soli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invertIfNegative val="0"/>
          <c:dLbls>
            <c:dLbl>
              <c:idx val="0"/>
              <c:layout>
                <c:manualLayout>
                  <c:x val="-3.920953512911652E-3"/>
                  <c:y val="-0.2999824089968882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5C-41DD-BF7F-61DDC68A4860}"/>
                </c:ext>
              </c:extLst>
            </c:dLbl>
            <c:dLbl>
              <c:idx val="1"/>
              <c:layout>
                <c:manualLayout>
                  <c:x val="5.0990671894336898E-3"/>
                  <c:y val="-0.3245758445197959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5C-41DD-BF7F-61DDC68A4860}"/>
                </c:ext>
              </c:extLst>
            </c:dLbl>
            <c:dLbl>
              <c:idx val="2"/>
              <c:layout>
                <c:manualLayout>
                  <c:x val="2.5506382018119309E-3"/>
                  <c:y val="-0.3519935459216169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15C-41DD-BF7F-61DDC68A4860}"/>
                </c:ext>
              </c:extLst>
            </c:dLbl>
            <c:dLbl>
              <c:idx val="3"/>
              <c:layout>
                <c:manualLayout>
                  <c:x val="0"/>
                  <c:y val="-0.3256705469366462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15C-41DD-BF7F-61DDC68A48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t" anchorCtr="0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noFill/>
                    </a:ln>
                    <a:effectLst/>
                  </c:spPr>
                </c15:leaderLines>
              </c:ext>
            </c:extLst>
          </c:dLbls>
          <c:cat>
            <c:strRef>
              <c:f>SAU!$B$16:$B$27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SAU!$C$16:$C$27</c:f>
              <c:numCache>
                <c:formatCode>General</c:formatCode>
                <c:ptCount val="4"/>
                <c:pt idx="0">
                  <c:v>531</c:v>
                </c:pt>
                <c:pt idx="1">
                  <c:v>595</c:v>
                </c:pt>
                <c:pt idx="2">
                  <c:v>647</c:v>
                </c:pt>
                <c:pt idx="3">
                  <c:v>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15C-41DD-BF7F-61DDC68A4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4799440"/>
        <c:axId val="234797088"/>
      </c:barChart>
      <c:catAx>
        <c:axId val="23479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34797088"/>
        <c:crosses val="autoZero"/>
        <c:auto val="1"/>
        <c:lblAlgn val="ctr"/>
        <c:lblOffset val="100"/>
        <c:noMultiLvlLbl val="0"/>
      </c:catAx>
      <c:valAx>
        <c:axId val="2347970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34799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 sz="1200" b="1" i="0" u="none" strike="noStrike" cap="none" normalizeH="0" baseline="0">
                <a:solidFill>
                  <a:schemeClr val="tx1"/>
                </a:solidFill>
                <a:effectLst/>
                <a:latin typeface="Arial Narrow" panose="020B0606020202030204" pitchFamily="34" charset="0"/>
              </a:rPr>
              <a:t>Gráfico Nº 3: </a:t>
            </a:r>
            <a:r>
              <a:rPr lang="es-PE" sz="1200" b="1">
                <a:solidFill>
                  <a:schemeClr val="tx1"/>
                </a:solidFill>
                <a:latin typeface="Arial Narrow" panose="020B0606020202030204" pitchFamily="34" charset="0"/>
              </a:rPr>
              <a:t>Casos atendidos por grupos de edad de la persona usuaria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22040153181108688"/>
          <c:y val="0.13925942012620438"/>
          <c:w val="0.74080396166391593"/>
          <c:h val="0.6808062485040955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SAU!$N$57:$N$60</c:f>
              <c:strCache>
                <c:ptCount val="4"/>
                <c:pt idx="0">
                  <c:v>Niños y niñas</c:v>
                </c:pt>
                <c:pt idx="1">
                  <c:v>Adolescentes</c:v>
                </c:pt>
                <c:pt idx="2">
                  <c:v>Adultos/as</c:v>
                </c:pt>
                <c:pt idx="3">
                  <c:v>Adultos/as mayores</c:v>
                </c:pt>
              </c:strCache>
            </c:strRef>
          </c:cat>
          <c:val>
            <c:numRef>
              <c:f>SAU!$O$57:$O$60</c:f>
              <c:numCache>
                <c:formatCode>#,##0</c:formatCode>
                <c:ptCount val="4"/>
                <c:pt idx="0">
                  <c:v>627</c:v>
                </c:pt>
                <c:pt idx="1">
                  <c:v>610</c:v>
                </c:pt>
                <c:pt idx="2">
                  <c:v>1037</c:v>
                </c:pt>
                <c:pt idx="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11-4E52-8073-B71903FB3A3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34797872"/>
        <c:axId val="310103392"/>
      </c:barChart>
      <c:catAx>
        <c:axId val="2347978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none" spc="0" normalizeH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10103392"/>
        <c:crosses val="autoZero"/>
        <c:auto val="1"/>
        <c:lblAlgn val="ctr"/>
        <c:lblOffset val="100"/>
        <c:noMultiLvlLbl val="0"/>
      </c:catAx>
      <c:valAx>
        <c:axId val="310103392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234797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 sz="1200" b="1" i="0" u="none" strike="noStrike" baseline="0">
                <a:effectLst/>
              </a:rPr>
              <a:t>Gráfico Nº 2: </a:t>
            </a:r>
            <a:r>
              <a:rPr lang="es-PE" sz="1200" b="1">
                <a:latin typeface="Arial Narrow" panose="020B0606020202030204" pitchFamily="34" charset="0"/>
              </a:rPr>
              <a:t>Casos atendidos según sexo de la persona usuaria (Porcentaje)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view3D>
      <c:rotX val="75"/>
      <c:rotY val="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8557250868748688E-2"/>
          <c:y val="0.2942269919523392"/>
          <c:w val="0.81130468482845097"/>
          <c:h val="0.58593242947469282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B prst="angle"/>
              <a:contourClr>
                <a:srgbClr val="000000"/>
              </a:contourClr>
            </a:sp3d>
          </c:spPr>
          <c:explosion val="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B prst="angle"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62C-4B07-9A50-1B1FFABF7CC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B prst="angle"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62C-4B07-9A50-1B1FFABF7CCB}"/>
              </c:ext>
            </c:extLst>
          </c:dPt>
          <c:dLbls>
            <c:dLbl>
              <c:idx val="0"/>
              <c:layout>
                <c:manualLayout>
                  <c:x val="0.13432899717234989"/>
                  <c:y val="-0.1124420558015597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2C-4B07-9A50-1B1FFABF7CCB}"/>
                </c:ext>
              </c:extLst>
            </c:dLbl>
            <c:dLbl>
              <c:idx val="1"/>
              <c:layout>
                <c:manualLayout>
                  <c:x val="-1.8194739002708155E-2"/>
                  <c:y val="5.356232026544881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962787672070131"/>
                      <c:h val="0.239085071041843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562C-4B07-9A50-1B1FFABF7CC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ysClr val="windowText" lastClr="000000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SAU!$D$38:$E$38</c:f>
              <c:strCache>
                <c:ptCount val="2"/>
                <c:pt idx="0">
                  <c:v>Mujer</c:v>
                </c:pt>
                <c:pt idx="1">
                  <c:v>Hombre</c:v>
                </c:pt>
              </c:strCache>
            </c:strRef>
          </c:cat>
          <c:val>
            <c:numRef>
              <c:f>SAU!$D$51:$E$51</c:f>
              <c:numCache>
                <c:formatCode>#,##0</c:formatCode>
                <c:ptCount val="2"/>
                <c:pt idx="0">
                  <c:v>1953</c:v>
                </c:pt>
                <c:pt idx="1">
                  <c:v>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62C-4B07-9A50-1B1FFABF7CC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 sz="1200" b="1" i="0" u="none" strike="noStrike" baseline="0">
                <a:effectLst/>
              </a:rPr>
              <a:t>Gráfico Nº 5: C</a:t>
            </a:r>
            <a:r>
              <a:rPr lang="es-PE" sz="1200" b="1">
                <a:latin typeface="Arial Narrow" panose="020B0606020202030204" pitchFamily="34" charset="0"/>
              </a:rPr>
              <a:t>asos atendidos según tipo de violencia (</a:t>
            </a:r>
            <a:r>
              <a:rPr lang="es-PE" sz="1200" b="1" i="0" u="none" strike="noStrike" baseline="0">
                <a:effectLst/>
              </a:rPr>
              <a:t>Porcentaje</a:t>
            </a:r>
            <a:r>
              <a:rPr lang="es-PE" sz="1200" b="1">
                <a:latin typeface="Arial Narrow" panose="020B0606020202030204" pitchFamily="34" charset="0"/>
              </a:rPr>
              <a:t>)</a:t>
            </a:r>
          </a:p>
        </c:rich>
      </c:tx>
      <c:layout>
        <c:manualLayout>
          <c:xMode val="edge"/>
          <c:yMode val="edge"/>
          <c:x val="0.12080428853414055"/>
          <c:y val="0.157898924795353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23819619949501639"/>
          <c:y val="0.4973078440538829"/>
          <c:w val="0.50117827546155258"/>
          <c:h val="0.4440605079003286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95D7-4A54-878A-8AC68E23C9F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balanced" dir="t">
                  <a:rot lat="0" lon="0" rev="8700000"/>
                </a:lightRig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3-95D7-4A54-878A-8AC68E23C9FC}"/>
              </c:ext>
            </c:extLst>
          </c:dPt>
          <c:dPt>
            <c:idx val="2"/>
            <c:bubble3D val="0"/>
            <c:spPr>
              <a:solidFill>
                <a:schemeClr val="accent5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balanced" dir="t">
                  <a:rot lat="0" lon="0" rev="8700000"/>
                </a:lightRig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5-95D7-4A54-878A-8AC68E23C9F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balanced" dir="t">
                  <a:rot lat="0" lon="0" rev="8700000"/>
                </a:lightRig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7-95D7-4A54-878A-8AC68E23C9FC}"/>
              </c:ext>
            </c:extLst>
          </c:dPt>
          <c:dLbls>
            <c:dLbl>
              <c:idx val="0"/>
              <c:layout>
                <c:manualLayout>
                  <c:x val="0.11987791652498732"/>
                  <c:y val="-5.451718934053134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3378315610633972"/>
                      <c:h val="0.1422935930888068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95D7-4A54-878A-8AC68E23C9FC}"/>
                </c:ext>
              </c:extLst>
            </c:dLbl>
            <c:dLbl>
              <c:idx val="1"/>
              <c:layout>
                <c:manualLayout>
                  <c:x val="3.9974247497925441E-2"/>
                  <c:y val="6.5104911944525154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622951226633789"/>
                      <c:h val="0.19880437621681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95D7-4A54-878A-8AC68E23C9FC}"/>
                </c:ext>
              </c:extLst>
            </c:dLbl>
            <c:dLbl>
              <c:idx val="2"/>
              <c:layout>
                <c:manualLayout>
                  <c:x val="-0.36139921768163219"/>
                  <c:y val="-1.7037324783212911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57997737409464"/>
                      <c:h val="0.1499061166933908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95D7-4A54-878A-8AC68E23C9FC}"/>
                </c:ext>
              </c:extLst>
            </c:dLbl>
            <c:dLbl>
              <c:idx val="3"/>
              <c:layout>
                <c:manualLayout>
                  <c:x val="4.1952126136635577E-3"/>
                  <c:y val="-9.1042049145114139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5D7-4A54-878A-8AC68E23C9F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SAU!$B$123:$B$126</c:f>
              <c:strCache>
                <c:ptCount val="4"/>
                <c:pt idx="0">
                  <c:v>Económica o patrimonial</c:v>
                </c:pt>
                <c:pt idx="1">
                  <c:v>Psicológica</c:v>
                </c:pt>
                <c:pt idx="2">
                  <c:v>Física</c:v>
                </c:pt>
                <c:pt idx="3">
                  <c:v>Sexual</c:v>
                </c:pt>
              </c:strCache>
            </c:strRef>
          </c:cat>
          <c:val>
            <c:numRef>
              <c:f>SAU!$E$123:$E$126</c:f>
              <c:numCache>
                <c:formatCode>#,##0</c:formatCode>
                <c:ptCount val="4"/>
                <c:pt idx="0" formatCode="General">
                  <c:v>6</c:v>
                </c:pt>
                <c:pt idx="1">
                  <c:v>710</c:v>
                </c:pt>
                <c:pt idx="2">
                  <c:v>932</c:v>
                </c:pt>
                <c:pt idx="3">
                  <c:v>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5D7-4A54-878A-8AC68E23C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b="1"/>
              <a:t>Gráfico N° 6: Casos atendidos por sede SAU</a:t>
            </a:r>
          </a:p>
        </c:rich>
      </c:tx>
      <c:layout>
        <c:manualLayout>
          <c:xMode val="edge"/>
          <c:yMode val="edge"/>
          <c:x val="0.30098649389333093"/>
          <c:y val="2.99610094029207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3.0057602520605329E-2"/>
          <c:y val="0.12761089849410542"/>
          <c:w val="0.95591555920418902"/>
          <c:h val="0.76107297646712624"/>
        </c:manualLayout>
      </c:layout>
      <c:barChart>
        <c:barDir val="col"/>
        <c:grouping val="clustered"/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1-2016-45AA-8CA9-08E66D883C2F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3-2016-45AA-8CA9-08E66D883C2F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5-2016-45AA-8CA9-08E66D883C2F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7-2016-45AA-8CA9-08E66D883C2F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9-2016-45AA-8CA9-08E66D883C2F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B-2016-45AA-8CA9-08E66D883C2F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D-2016-45AA-8CA9-08E66D883C2F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F-2016-45AA-8CA9-08E66D883C2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SAU!$B$189:$B$196</c:f>
              <c:strCache>
                <c:ptCount val="8"/>
                <c:pt idx="0">
                  <c:v>Arequipa</c:v>
                </c:pt>
                <c:pt idx="1">
                  <c:v>Ayacucho</c:v>
                </c:pt>
                <c:pt idx="2">
                  <c:v>Cusco</c:v>
                </c:pt>
                <c:pt idx="3">
                  <c:v>Huánuco</c:v>
                </c:pt>
                <c:pt idx="4">
                  <c:v>La Libertad</c:v>
                </c:pt>
                <c:pt idx="5">
                  <c:v>Lima</c:v>
                </c:pt>
                <c:pt idx="6">
                  <c:v>Madre de Dios</c:v>
                </c:pt>
                <c:pt idx="7">
                  <c:v>Puno</c:v>
                </c:pt>
              </c:strCache>
            </c:strRef>
          </c:cat>
          <c:val>
            <c:numRef>
              <c:f>SAU!$C$189:$C$196</c:f>
              <c:numCache>
                <c:formatCode>General</c:formatCode>
                <c:ptCount val="8"/>
                <c:pt idx="0">
                  <c:v>318</c:v>
                </c:pt>
                <c:pt idx="1">
                  <c:v>222</c:v>
                </c:pt>
                <c:pt idx="2">
                  <c:v>178</c:v>
                </c:pt>
                <c:pt idx="3">
                  <c:v>262</c:v>
                </c:pt>
                <c:pt idx="4">
                  <c:v>323</c:v>
                </c:pt>
                <c:pt idx="5">
                  <c:v>711</c:v>
                </c:pt>
                <c:pt idx="6">
                  <c:v>218</c:v>
                </c:pt>
                <c:pt idx="7">
                  <c:v>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016-45AA-8CA9-08E66D883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0108488"/>
        <c:axId val="310104176"/>
      </c:barChart>
      <c:catAx>
        <c:axId val="310108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10104176"/>
        <c:crosses val="autoZero"/>
        <c:auto val="1"/>
        <c:lblAlgn val="ctr"/>
        <c:lblOffset val="100"/>
        <c:noMultiLvlLbl val="0"/>
      </c:catAx>
      <c:valAx>
        <c:axId val="31010417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10108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PE"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Gráfico N° 7: Ranking de casos atendidos en los últimos cinco años según sede SAU</a:t>
            </a:r>
          </a:p>
        </c:rich>
      </c:tx>
      <c:layout>
        <c:manualLayout>
          <c:xMode val="edge"/>
          <c:yMode val="edge"/>
          <c:x val="0.17686505573774577"/>
          <c:y val="3.12640652393239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PE"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15952438894907603"/>
          <c:y val="0.21152007118016616"/>
          <c:w val="0.82015716891108625"/>
          <c:h val="0.72587687408652535"/>
        </c:manualLayout>
      </c:layout>
      <c:barChart>
        <c:barDir val="bar"/>
        <c:grouping val="clustered"/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1-DD6F-4F24-9859-9CACBAD619CA}"/>
              </c:ext>
            </c:extLst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3-DD6F-4F24-9859-9CACBAD619CA}"/>
              </c:ext>
            </c:extLst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5-DD6F-4F24-9859-9CACBAD619CA}"/>
              </c:ext>
            </c:extLst>
          </c:dPt>
          <c:dPt>
            <c:idx val="3"/>
            <c:invertIfNegative val="0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7-DD6F-4F24-9859-9CACBAD619CA}"/>
              </c:ext>
            </c:extLst>
          </c:dPt>
          <c:dPt>
            <c:idx val="4"/>
            <c:invertIfNegative val="0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9-DD6F-4F24-9859-9CACBAD619CA}"/>
              </c:ext>
            </c:extLst>
          </c:dPt>
          <c:dPt>
            <c:idx val="5"/>
            <c:invertIfNegative val="0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B-DD6F-4F24-9859-9CACBAD619CA}"/>
              </c:ext>
            </c:extLst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D-DD6F-4F24-9859-9CACBAD619CA}"/>
              </c:ext>
            </c:extLst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F-DD6F-4F24-9859-9CACBAD619CA}"/>
              </c:ext>
            </c:extLst>
          </c:dPt>
          <c:dLbls>
            <c:dLbl>
              <c:idx val="0"/>
              <c:layout>
                <c:manualLayout>
                  <c:x val="-1.8154803012635542E-3"/>
                  <c:y val="-7.825073755764251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6F-4F24-9859-9CACBAD619CA}"/>
                </c:ext>
              </c:extLst>
            </c:dLbl>
            <c:dLbl>
              <c:idx val="1"/>
              <c:layout>
                <c:manualLayout>
                  <c:x val="-3.6767662759647859E-3"/>
                  <c:y val="-3.912690920831782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6F-4F24-9859-9CACBAD619CA}"/>
                </c:ext>
              </c:extLst>
            </c:dLbl>
            <c:dLbl>
              <c:idx val="2"/>
              <c:layout>
                <c:manualLayout>
                  <c:x val="-5.9118290609902879E-3"/>
                  <c:y val="-7.825381841663493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D6F-4F24-9859-9CACBAD619CA}"/>
                </c:ext>
              </c:extLst>
            </c:dLbl>
            <c:dLbl>
              <c:idx val="3"/>
              <c:layout>
                <c:manualLayout>
                  <c:x val="-8.146891846015790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D6F-4F24-9859-9CACBAD619CA}"/>
                </c:ext>
              </c:extLst>
            </c:dLbl>
            <c:dLbl>
              <c:idx val="4"/>
              <c:layout>
                <c:manualLayout>
                  <c:x val="-5.9118290609902879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D6F-4F24-9859-9CACBAD619CA}"/>
                </c:ext>
              </c:extLst>
            </c:dLbl>
            <c:dLbl>
              <c:idx val="5"/>
              <c:layout>
                <c:manualLayout>
                  <c:x val="-5.9118290609902879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D6F-4F24-9859-9CACBAD619CA}"/>
                </c:ext>
              </c:extLst>
            </c:dLbl>
            <c:dLbl>
              <c:idx val="6"/>
              <c:layout>
                <c:manualLayout>
                  <c:x val="-1.441703490939284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D6F-4F24-9859-9CACBAD619CA}"/>
                </c:ext>
              </c:extLst>
            </c:dLbl>
            <c:dLbl>
              <c:idx val="7"/>
              <c:layout>
                <c:manualLayout>
                  <c:x val="-5.9118290609903286E-3"/>
                  <c:y val="1.4346367645919935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D6F-4F24-9859-9CACBAD619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SAU!$K$218:$K$225</c:f>
              <c:strCache>
                <c:ptCount val="8"/>
                <c:pt idx="0">
                  <c:v>Lima</c:v>
                </c:pt>
                <c:pt idx="1">
                  <c:v>Arequipa</c:v>
                </c:pt>
                <c:pt idx="2">
                  <c:v>La Libertad</c:v>
                </c:pt>
                <c:pt idx="3">
                  <c:v>Huánuco</c:v>
                </c:pt>
                <c:pt idx="4">
                  <c:v>Ayacucho</c:v>
                </c:pt>
                <c:pt idx="5">
                  <c:v>Cusco</c:v>
                </c:pt>
                <c:pt idx="6">
                  <c:v>Madre de Dios</c:v>
                </c:pt>
                <c:pt idx="7">
                  <c:v>Puno</c:v>
                </c:pt>
              </c:strCache>
            </c:strRef>
          </c:cat>
          <c:val>
            <c:numRef>
              <c:f>SAU!$L$218:$L$225</c:f>
              <c:numCache>
                <c:formatCode>#,##0</c:formatCode>
                <c:ptCount val="8"/>
                <c:pt idx="0">
                  <c:v>11213</c:v>
                </c:pt>
                <c:pt idx="1">
                  <c:v>4191</c:v>
                </c:pt>
                <c:pt idx="2">
                  <c:v>3993</c:v>
                </c:pt>
                <c:pt idx="3">
                  <c:v>3859</c:v>
                </c:pt>
                <c:pt idx="4">
                  <c:v>2595</c:v>
                </c:pt>
                <c:pt idx="5">
                  <c:v>2445</c:v>
                </c:pt>
                <c:pt idx="6">
                  <c:v>2426</c:v>
                </c:pt>
                <c:pt idx="7">
                  <c:v>2095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D6F-4F24-9859-9CACBAD619C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310106136"/>
        <c:axId val="310109664"/>
      </c:barChart>
      <c:catAx>
        <c:axId val="3101061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10109664"/>
        <c:crosses val="autoZero"/>
        <c:auto val="1"/>
        <c:lblAlgn val="ctr"/>
        <c:lblOffset val="100"/>
        <c:noMultiLvlLbl val="0"/>
      </c:catAx>
      <c:valAx>
        <c:axId val="310109664"/>
        <c:scaling>
          <c:orientation val="minMax"/>
        </c:scaling>
        <c:delete val="1"/>
        <c:axPos val="t"/>
        <c:numFmt formatCode="#,##0" sourceLinked="1"/>
        <c:majorTickMark val="none"/>
        <c:minorTickMark val="none"/>
        <c:tickLblPos val="nextTo"/>
        <c:crossAx val="310106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200" b="1" i="0" u="none" strike="noStrike" kern="1200" cap="none" spc="0" normalizeH="0" baseline="0">
                <a:solidFill>
                  <a:schemeClr val="tx1"/>
                </a:solidFill>
                <a:effectLst/>
                <a:latin typeface="Arial Narrow" panose="020B0606020202030204" pitchFamily="34" charset="0"/>
                <a:ea typeface="+mj-ea"/>
                <a:cs typeface="+mj-cs"/>
              </a:defRPr>
            </a:pPr>
            <a:r>
              <a:rPr lang="en-US" sz="1200" b="1" i="0" u="none" strike="noStrike" kern="1200" cap="none" spc="0" normalizeH="0" baseline="0">
                <a:solidFill>
                  <a:schemeClr val="tx1"/>
                </a:solidFill>
                <a:effectLst/>
                <a:latin typeface="Arial Narrow" panose="020B0606020202030204" pitchFamily="34" charset="0"/>
                <a:ea typeface="+mj-ea"/>
                <a:cs typeface="+mj-cs"/>
              </a:rPr>
              <a:t>Gráfico Nº 4: Pirámide de casos atendidos</a:t>
            </a:r>
          </a:p>
        </c:rich>
      </c:tx>
      <c:layout>
        <c:manualLayout>
          <c:xMode val="edge"/>
          <c:yMode val="edge"/>
          <c:x val="0.43864189753523314"/>
          <c:y val="2.6318882421502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200" b="1" i="0" u="none" strike="noStrike" kern="1200" cap="none" spc="0" normalizeH="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j-ea"/>
              <a:cs typeface="+mj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12924523848144659"/>
          <c:y val="0.13045050489909032"/>
          <c:w val="0.86884233244816467"/>
          <c:h val="0.7652576339697240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SAU!$F$107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149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4995-4AE8-9933-A811F747695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197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4995-4AE8-9933-A811F747695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522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4995-4AE8-9933-A811F747695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344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4995-4AE8-9933-A811F747695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357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4995-4AE8-9933-A811F747695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202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4995-4AE8-9933-A811F7476951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110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4995-4AE8-9933-A811F7476951}"/>
                </c:ext>
              </c:extLst>
            </c:dLbl>
            <c:dLbl>
              <c:idx val="7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72</a:t>
                    </a:r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4995-4AE8-9933-A811F7476951}"/>
                </c:ext>
              </c:extLst>
            </c:dLbl>
            <c:numFmt formatCode="General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SAU!$B$108:$B$115</c:f>
              <c:strCache>
                <c:ptCount val="8"/>
                <c:pt idx="0">
                  <c:v>0 a 5 años</c:v>
                </c:pt>
                <c:pt idx="1">
                  <c:v>6 a 11 años</c:v>
                </c:pt>
                <c:pt idx="2">
                  <c:v>12 a 17 años</c:v>
                </c:pt>
                <c:pt idx="3">
                  <c:v>18 a 25 años</c:v>
                </c:pt>
                <c:pt idx="4">
                  <c:v>26 - 35 años</c:v>
                </c:pt>
                <c:pt idx="5">
                  <c:v>36 a 45 años</c:v>
                </c:pt>
                <c:pt idx="6">
                  <c:v>46 a 59 años</c:v>
                </c:pt>
                <c:pt idx="7">
                  <c:v>60 a más años</c:v>
                </c:pt>
              </c:strCache>
            </c:strRef>
          </c:cat>
          <c:val>
            <c:numRef>
              <c:f>SAU!$F$108:$F$115</c:f>
              <c:numCache>
                <c:formatCode>0</c:formatCode>
                <c:ptCount val="8"/>
                <c:pt idx="0">
                  <c:v>-149</c:v>
                </c:pt>
                <c:pt idx="1">
                  <c:v>-197</c:v>
                </c:pt>
                <c:pt idx="2">
                  <c:v>-522</c:v>
                </c:pt>
                <c:pt idx="3">
                  <c:v>-344</c:v>
                </c:pt>
                <c:pt idx="4">
                  <c:v>-357</c:v>
                </c:pt>
                <c:pt idx="5">
                  <c:v>-202</c:v>
                </c:pt>
                <c:pt idx="6">
                  <c:v>-110</c:v>
                </c:pt>
                <c:pt idx="7">
                  <c:v>-72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995-4AE8-9933-A811F7476951}"/>
            </c:ext>
          </c:extLst>
        </c:ser>
        <c:ser>
          <c:idx val="1"/>
          <c:order val="1"/>
          <c:tx>
            <c:strRef>
              <c:f>SAU!$G$107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SAU!$B$108:$B$115</c:f>
              <c:strCache>
                <c:ptCount val="8"/>
                <c:pt idx="0">
                  <c:v>0 a 5 años</c:v>
                </c:pt>
                <c:pt idx="1">
                  <c:v>6 a 11 años</c:v>
                </c:pt>
                <c:pt idx="2">
                  <c:v>12 a 17 años</c:v>
                </c:pt>
                <c:pt idx="3">
                  <c:v>18 a 25 años</c:v>
                </c:pt>
                <c:pt idx="4">
                  <c:v>26 - 35 años</c:v>
                </c:pt>
                <c:pt idx="5">
                  <c:v>36 a 45 años</c:v>
                </c:pt>
                <c:pt idx="6">
                  <c:v>46 a 59 años</c:v>
                </c:pt>
                <c:pt idx="7">
                  <c:v>60 a más años</c:v>
                </c:pt>
              </c:strCache>
            </c:strRef>
          </c:cat>
          <c:val>
            <c:numRef>
              <c:f>SAU!$G$108:$G$115</c:f>
              <c:numCache>
                <c:formatCode>0</c:formatCode>
                <c:ptCount val="8"/>
                <c:pt idx="0">
                  <c:v>125</c:v>
                </c:pt>
                <c:pt idx="1">
                  <c:v>156</c:v>
                </c:pt>
                <c:pt idx="2">
                  <c:v>88</c:v>
                </c:pt>
                <c:pt idx="3">
                  <c:v>8</c:v>
                </c:pt>
                <c:pt idx="4">
                  <c:v>8</c:v>
                </c:pt>
                <c:pt idx="5">
                  <c:v>5</c:v>
                </c:pt>
                <c:pt idx="6">
                  <c:v>3</c:v>
                </c:pt>
                <c:pt idx="7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995-4AE8-9933-A811F747695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overlap val="100"/>
        <c:axId val="974152799"/>
        <c:axId val="974157375"/>
      </c:barChart>
      <c:catAx>
        <c:axId val="97415279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1" i="0" u="none" strike="noStrike" kern="1200" cap="none" spc="0" normalizeH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974157375"/>
        <c:crosses val="autoZero"/>
        <c:auto val="1"/>
        <c:lblAlgn val="ctr"/>
        <c:lblOffset val="100"/>
        <c:noMultiLvlLbl val="0"/>
      </c:catAx>
      <c:valAx>
        <c:axId val="974157375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9741527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4722602282939392"/>
          <c:y val="0.92145194331449254"/>
          <c:w val="0.18985528149224992"/>
          <c:h val="6.34477499131832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PE" sz="1200" b="1" i="0" u="none" strike="noStrike" baseline="0">
                <a:solidFill>
                  <a:srgbClr val="000000"/>
                </a:solidFill>
                <a:latin typeface="Calibri"/>
              </a:rPr>
              <a:t>Grafico N°8: Acciones en la atención del caso por servicio del SAU</a:t>
            </a:r>
          </a:p>
        </c:rich>
      </c:tx>
      <c:layout>
        <c:manualLayout>
          <c:xMode val="edge"/>
          <c:yMode val="edge"/>
          <c:x val="0.16312609482572993"/>
          <c:y val="0"/>
        </c:manualLayout>
      </c:layout>
      <c:overlay val="1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4675642187348984"/>
          <c:y val="0.15342654063666877"/>
          <c:w val="0.7069639999413635"/>
          <c:h val="0.7883260997604058"/>
        </c:manualLayout>
      </c:layout>
      <c:barChart>
        <c:barDir val="bar"/>
        <c:grouping val="stack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SAU!$D$238:$F$238</c:f>
              <c:strCache>
                <c:ptCount val="3"/>
                <c:pt idx="0">
                  <c:v>Psicología</c:v>
                </c:pt>
                <c:pt idx="1">
                  <c:v>Social</c:v>
                </c:pt>
                <c:pt idx="2">
                  <c:v>Legal</c:v>
                </c:pt>
              </c:strCache>
            </c:strRef>
          </c:cat>
          <c:val>
            <c:numRef>
              <c:f>SAU!$D$251:$F$251</c:f>
              <c:numCache>
                <c:formatCode>#,##0</c:formatCode>
                <c:ptCount val="3"/>
                <c:pt idx="0">
                  <c:v>11013</c:v>
                </c:pt>
                <c:pt idx="1">
                  <c:v>8228</c:v>
                </c:pt>
                <c:pt idx="2">
                  <c:v>13693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3D-4794-9FF1-A6F2560D78C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-423602992"/>
        <c:axId val="-423602448"/>
      </c:barChart>
      <c:catAx>
        <c:axId val="-4236029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-423602448"/>
        <c:crosses val="autoZero"/>
        <c:auto val="1"/>
        <c:lblAlgn val="ctr"/>
        <c:lblOffset val="100"/>
        <c:noMultiLvlLbl val="0"/>
      </c:catAx>
      <c:valAx>
        <c:axId val="-423602448"/>
        <c:scaling>
          <c:orientation val="minMax"/>
        </c:scaling>
        <c:delete val="1"/>
        <c:axPos val="b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crossAx val="-423602992"/>
        <c:crosses val="autoZero"/>
        <c:crossBetween val="between"/>
      </c:valAx>
      <c:spPr>
        <a:noFill/>
        <a:ln w="25400">
          <a:noFill/>
        </a:ln>
        <a:scene3d>
          <a:camera prst="orthographicFront"/>
          <a:lightRig rig="threePt" dir="t"/>
        </a:scene3d>
        <a:sp3d>
          <a:bevelT w="165100" prst="coolSlant"/>
        </a:sp3d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3" Type="http://schemas.openxmlformats.org/officeDocument/2006/relationships/chart" Target="../charts/chart3.xml"/><Relationship Id="rId7" Type="http://schemas.openxmlformats.org/officeDocument/2006/relationships/chart" Target="../charts/chart5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4.xml"/><Relationship Id="rId11" Type="http://schemas.openxmlformats.org/officeDocument/2006/relationships/image" Target="../media/image3.png"/><Relationship Id="rId5" Type="http://schemas.openxmlformats.org/officeDocument/2006/relationships/image" Target="../media/image2.jpeg"/><Relationship Id="rId10" Type="http://schemas.openxmlformats.org/officeDocument/2006/relationships/chart" Target="../charts/chart8.xml"/><Relationship Id="rId4" Type="http://schemas.openxmlformats.org/officeDocument/2006/relationships/image" Target="../media/image1.png"/><Relationship Id="rId9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907144</xdr:colOff>
      <xdr:row>305</xdr:row>
      <xdr:rowOff>22678</xdr:rowOff>
    </xdr:from>
    <xdr:to>
      <xdr:col>5</xdr:col>
      <xdr:colOff>34019</xdr:colOff>
      <xdr:row>308</xdr:row>
      <xdr:rowOff>130969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80CCE40D-0323-4329-96B9-218164FD6B60}"/>
            </a:ext>
          </a:extLst>
        </xdr:cNvPr>
        <xdr:cNvSpPr/>
      </xdr:nvSpPr>
      <xdr:spPr>
        <a:xfrm>
          <a:off x="1034144" y="64208478"/>
          <a:ext cx="3273425" cy="813141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Variación porcentual de los casos atendidos por el SAU en el año 2026 en relación al año 2025</a:t>
          </a:r>
        </a:p>
      </xdr:txBody>
    </xdr:sp>
    <xdr:clientData/>
  </xdr:twoCellAnchor>
  <xdr:twoCellAnchor>
    <xdr:from>
      <xdr:col>1</xdr:col>
      <xdr:colOff>927102</xdr:colOff>
      <xdr:row>183</xdr:row>
      <xdr:rowOff>104542</xdr:rowOff>
    </xdr:from>
    <xdr:to>
      <xdr:col>4</xdr:col>
      <xdr:colOff>116160</xdr:colOff>
      <xdr:row>186</xdr:row>
      <xdr:rowOff>14538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F44CAD0C-E8BA-4882-A6B3-19E15FC1E3B2}"/>
            </a:ext>
          </a:extLst>
        </xdr:cNvPr>
        <xdr:cNvSpPr/>
      </xdr:nvSpPr>
      <xdr:spPr>
        <a:xfrm>
          <a:off x="1054102" y="38052142"/>
          <a:ext cx="2389458" cy="437046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Casos atendidos por mes</a:t>
          </a:r>
          <a:r>
            <a:rPr lang="es-P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según sede </a:t>
          </a:r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SAU</a:t>
          </a:r>
        </a:p>
      </xdr:txBody>
    </xdr:sp>
    <xdr:clientData/>
  </xdr:twoCellAnchor>
  <xdr:twoCellAnchor>
    <xdr:from>
      <xdr:col>11</xdr:col>
      <xdr:colOff>262518</xdr:colOff>
      <xdr:row>168</xdr:row>
      <xdr:rowOff>11668</xdr:rowOff>
    </xdr:from>
    <xdr:to>
      <xdr:col>16</xdr:col>
      <xdr:colOff>696951</xdr:colOff>
      <xdr:row>171</xdr:row>
      <xdr:rowOff>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DAECA0F6-D66D-4CF5-8A7E-707537C957E1}"/>
            </a:ext>
          </a:extLst>
        </xdr:cNvPr>
        <xdr:cNvSpPr/>
      </xdr:nvSpPr>
      <xdr:spPr>
        <a:xfrm>
          <a:off x="9533518" y="34295318"/>
          <a:ext cx="4828633" cy="426482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Casos atendidos por tipo de violencia según</a:t>
          </a:r>
          <a:r>
            <a:rPr lang="es-P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sede SAU</a:t>
          </a:r>
          <a:endParaRPr lang="es-PE" sz="11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967033</xdr:colOff>
      <xdr:row>168</xdr:row>
      <xdr:rowOff>27214</xdr:rowOff>
    </xdr:from>
    <xdr:to>
      <xdr:col>5</xdr:col>
      <xdr:colOff>764684</xdr:colOff>
      <xdr:row>171</xdr:row>
      <xdr:rowOff>10178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A3189D32-EDA8-40A7-AB7F-F2D75F446051}"/>
            </a:ext>
          </a:extLst>
        </xdr:cNvPr>
        <xdr:cNvSpPr/>
      </xdr:nvSpPr>
      <xdr:spPr>
        <a:xfrm>
          <a:off x="1094033" y="34310864"/>
          <a:ext cx="3944201" cy="421114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Casos atendidos por sexo de la persona usuaria según sede SAU</a:t>
          </a:r>
        </a:p>
      </xdr:txBody>
    </xdr:sp>
    <xdr:clientData/>
  </xdr:twoCellAnchor>
  <xdr:twoCellAnchor>
    <xdr:from>
      <xdr:col>11</xdr:col>
      <xdr:colOff>209550</xdr:colOff>
      <xdr:row>168</xdr:row>
      <xdr:rowOff>0</xdr:rowOff>
    </xdr:from>
    <xdr:to>
      <xdr:col>17</xdr:col>
      <xdr:colOff>38100</xdr:colOff>
      <xdr:row>168</xdr:row>
      <xdr:rowOff>0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40D9EF5B-2782-4F39-B803-0442B3AF1E79}"/>
            </a:ext>
          </a:extLst>
        </xdr:cNvPr>
        <xdr:cNvSpPr/>
      </xdr:nvSpPr>
      <xdr:spPr>
        <a:xfrm>
          <a:off x="9480550" y="34283650"/>
          <a:ext cx="4972050" cy="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  Casos especiales:</a:t>
          </a:r>
        </a:p>
      </xdr:txBody>
    </xdr:sp>
    <xdr:clientData/>
  </xdr:twoCellAnchor>
  <xdr:twoCellAnchor>
    <xdr:from>
      <xdr:col>1</xdr:col>
      <xdr:colOff>800100</xdr:colOff>
      <xdr:row>129</xdr:row>
      <xdr:rowOff>1</xdr:rowOff>
    </xdr:from>
    <xdr:to>
      <xdr:col>11</xdr:col>
      <xdr:colOff>0</xdr:colOff>
      <xdr:row>130</xdr:row>
      <xdr:rowOff>115929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E8E93774-D4A4-4AE0-ABD9-08D2966AA2CA}"/>
            </a:ext>
          </a:extLst>
        </xdr:cNvPr>
        <xdr:cNvSpPr/>
      </xdr:nvSpPr>
      <xdr:spPr>
        <a:xfrm>
          <a:off x="927100" y="22815551"/>
          <a:ext cx="8343900" cy="249278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  Casos atendidos por tipo de violencia</a:t>
          </a:r>
          <a:r>
            <a:rPr lang="es-P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según vínculo relacional</a:t>
          </a:r>
          <a:endParaRPr lang="es-PE" sz="11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914400</xdr:colOff>
      <xdr:row>118</xdr:row>
      <xdr:rowOff>38099</xdr:rowOff>
    </xdr:from>
    <xdr:to>
      <xdr:col>13</xdr:col>
      <xdr:colOff>13607</xdr:colOff>
      <xdr:row>119</xdr:row>
      <xdr:rowOff>140420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F60FEC40-284D-4D1B-A0ED-6AC907484CD9}"/>
            </a:ext>
          </a:extLst>
        </xdr:cNvPr>
        <xdr:cNvSpPr/>
      </xdr:nvSpPr>
      <xdr:spPr>
        <a:xfrm>
          <a:off x="1041400" y="20129499"/>
          <a:ext cx="9887857" cy="248371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atendidos por</a:t>
          </a:r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grupo de edad de la persona usuaria</a:t>
          </a:r>
          <a:r>
            <a:rPr lang="es-PE" sz="11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según </a:t>
          </a:r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tipo de violencia </a:t>
          </a:r>
        </a:p>
      </xdr:txBody>
    </xdr:sp>
    <xdr:clientData/>
  </xdr:twoCellAnchor>
  <xdr:twoCellAnchor>
    <xdr:from>
      <xdr:col>1</xdr:col>
      <xdr:colOff>876299</xdr:colOff>
      <xdr:row>102</xdr:row>
      <xdr:rowOff>76200</xdr:rowOff>
    </xdr:from>
    <xdr:to>
      <xdr:col>5</xdr:col>
      <xdr:colOff>23812</xdr:colOff>
      <xdr:row>105</xdr:row>
      <xdr:rowOff>57150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BB788196-1E21-42D7-8423-F41D76FC25F5}"/>
            </a:ext>
          </a:extLst>
        </xdr:cNvPr>
        <xdr:cNvSpPr/>
      </xdr:nvSpPr>
      <xdr:spPr>
        <a:xfrm>
          <a:off x="1003299" y="16383000"/>
          <a:ext cx="3294063" cy="419100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atendidos por </a:t>
          </a:r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sexo de la persona usuaria</a:t>
          </a:r>
          <a:r>
            <a:rPr lang="es-PE" sz="11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según grupo edad</a:t>
          </a:r>
        </a:p>
      </xdr:txBody>
    </xdr:sp>
    <xdr:clientData/>
  </xdr:twoCellAnchor>
  <xdr:twoCellAnchor>
    <xdr:from>
      <xdr:col>1</xdr:col>
      <xdr:colOff>877661</xdr:colOff>
      <xdr:row>56</xdr:row>
      <xdr:rowOff>9524</xdr:rowOff>
    </xdr:from>
    <xdr:to>
      <xdr:col>10</xdr:col>
      <xdr:colOff>676275</xdr:colOff>
      <xdr:row>58</xdr:row>
      <xdr:rowOff>9792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36212766-88BF-45E2-910B-E0B481286707}"/>
            </a:ext>
          </a:extLst>
        </xdr:cNvPr>
        <xdr:cNvSpPr/>
      </xdr:nvSpPr>
      <xdr:spPr>
        <a:xfrm>
          <a:off x="1004661" y="9274174"/>
          <a:ext cx="8193314" cy="247918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atendidos por</a:t>
          </a:r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grupo de edad de la persona usuaria</a:t>
          </a:r>
          <a:r>
            <a:rPr lang="es-PE" sz="11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según </a:t>
          </a:r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mes</a:t>
          </a:r>
        </a:p>
      </xdr:txBody>
    </xdr:sp>
    <xdr:clientData/>
  </xdr:twoCellAnchor>
  <xdr:twoCellAnchor>
    <xdr:from>
      <xdr:col>1</xdr:col>
      <xdr:colOff>857251</xdr:colOff>
      <xdr:row>32</xdr:row>
      <xdr:rowOff>144235</xdr:rowOff>
    </xdr:from>
    <xdr:to>
      <xdr:col>5</xdr:col>
      <xdr:colOff>0</xdr:colOff>
      <xdr:row>35</xdr:row>
      <xdr:rowOff>127200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88AE5597-C189-4746-85E3-2FD3351DE2BD}"/>
            </a:ext>
          </a:extLst>
        </xdr:cNvPr>
        <xdr:cNvSpPr/>
      </xdr:nvSpPr>
      <xdr:spPr>
        <a:xfrm>
          <a:off x="984251" y="6119585"/>
          <a:ext cx="3289299" cy="421115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Casos atendidos por sexo de la persona usuaria</a:t>
          </a:r>
          <a:r>
            <a:rPr lang="es-P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según </a:t>
          </a:r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mes</a:t>
          </a:r>
        </a:p>
      </xdr:txBody>
    </xdr:sp>
    <xdr:clientData/>
  </xdr:twoCellAnchor>
  <xdr:twoCellAnchor>
    <xdr:from>
      <xdr:col>1</xdr:col>
      <xdr:colOff>781049</xdr:colOff>
      <xdr:row>12</xdr:row>
      <xdr:rowOff>0</xdr:rowOff>
    </xdr:from>
    <xdr:to>
      <xdr:col>7</xdr:col>
      <xdr:colOff>13607</xdr:colOff>
      <xdr:row>13</xdr:row>
      <xdr:rowOff>95250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B0D00775-2FDF-47ED-A242-726F6A22F725}"/>
            </a:ext>
          </a:extLst>
        </xdr:cNvPr>
        <xdr:cNvSpPr/>
      </xdr:nvSpPr>
      <xdr:spPr>
        <a:xfrm>
          <a:off x="908049" y="3035300"/>
          <a:ext cx="5284108" cy="273050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s-PE" sz="11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Casos atendidos por institución/servicio referente</a:t>
          </a:r>
          <a:r>
            <a:rPr lang="es-PE" sz="11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según</a:t>
          </a:r>
          <a:r>
            <a:rPr lang="es-PE" sz="11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mes</a:t>
          </a:r>
          <a:endParaRPr lang="es-PE" sz="11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383768</xdr:colOff>
      <xdr:row>11</xdr:row>
      <xdr:rowOff>83344</xdr:rowOff>
    </xdr:from>
    <xdr:to>
      <xdr:col>16</xdr:col>
      <xdr:colOff>464343</xdr:colOff>
      <xdr:row>29</xdr:row>
      <xdr:rowOff>68036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AB3489DB-BC3A-49A6-801B-B3FC74DD9F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737837</xdr:colOff>
      <xdr:row>55</xdr:row>
      <xdr:rowOff>36438</xdr:rowOff>
    </xdr:from>
    <xdr:to>
      <xdr:col>17</xdr:col>
      <xdr:colOff>189938</xdr:colOff>
      <xdr:row>76</xdr:row>
      <xdr:rowOff>92927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82E98B66-5962-429E-8B6B-499612BBB0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635000</xdr:colOff>
      <xdr:row>31</xdr:row>
      <xdr:rowOff>136072</xdr:rowOff>
    </xdr:from>
    <xdr:to>
      <xdr:col>14</xdr:col>
      <xdr:colOff>680357</xdr:colOff>
      <xdr:row>52</xdr:row>
      <xdr:rowOff>116633</xdr:rowOff>
    </xdr:to>
    <xdr:grpSp>
      <xdr:nvGrpSpPr>
        <xdr:cNvPr id="15" name="Grupo 14">
          <a:extLst>
            <a:ext uri="{FF2B5EF4-FFF2-40B4-BE49-F238E27FC236}">
              <a16:creationId xmlns:a16="http://schemas.microsoft.com/office/drawing/2014/main" id="{A20A0038-0F52-4D14-A1F3-87CCC2D19CFC}"/>
            </a:ext>
          </a:extLst>
        </xdr:cNvPr>
        <xdr:cNvGrpSpPr/>
      </xdr:nvGrpSpPr>
      <xdr:grpSpPr>
        <a:xfrm>
          <a:off x="8398387" y="5960319"/>
          <a:ext cx="4333314" cy="2807336"/>
          <a:chOff x="7626906" y="5636565"/>
          <a:chExt cx="4739718" cy="2856562"/>
        </a:xfrm>
      </xdr:grpSpPr>
      <xdr:graphicFrame macro="">
        <xdr:nvGraphicFramePr>
          <xdr:cNvPr id="16" name="Gráfico 15">
            <a:extLst>
              <a:ext uri="{FF2B5EF4-FFF2-40B4-BE49-F238E27FC236}">
                <a16:creationId xmlns:a16="http://schemas.microsoft.com/office/drawing/2014/main" id="{31C5F72C-B7C6-2C1F-546D-2AD2CDA1D73A}"/>
              </a:ext>
            </a:extLst>
          </xdr:cNvPr>
          <xdr:cNvGraphicFramePr>
            <a:graphicFrameLocks/>
          </xdr:cNvGraphicFramePr>
        </xdr:nvGraphicFramePr>
        <xdr:xfrm>
          <a:off x="7626906" y="5636565"/>
          <a:ext cx="4739718" cy="285656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pic>
        <xdr:nvPicPr>
          <xdr:cNvPr id="17" name="Imagen 16" descr="http://pixabay.com/static/uploads/photo/2012/04/11/16/29/woman-28789_640.png">
            <a:extLst>
              <a:ext uri="{FF2B5EF4-FFF2-40B4-BE49-F238E27FC236}">
                <a16:creationId xmlns:a16="http://schemas.microsoft.com/office/drawing/2014/main" id="{BA569D64-CE62-7BD7-8F9B-11AE676FC28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544954" y="6476107"/>
            <a:ext cx="365123" cy="93228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8" name="Imagen 17" descr="http://images.gofreedownload.net/man-symbol-sign-clip-art-8030.jpg">
            <a:extLst>
              <a:ext uri="{FF2B5EF4-FFF2-40B4-BE49-F238E27FC236}">
                <a16:creationId xmlns:a16="http://schemas.microsoft.com/office/drawing/2014/main" id="{4F2D6019-FD5A-81E0-5390-7E11586C751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941353" y="6375532"/>
            <a:ext cx="328576" cy="88466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13</xdr:col>
      <xdr:colOff>61199</xdr:colOff>
      <xdr:row>123</xdr:row>
      <xdr:rowOff>189381</xdr:rowOff>
    </xdr:from>
    <xdr:to>
      <xdr:col>17</xdr:col>
      <xdr:colOff>451359</xdr:colOff>
      <xdr:row>137</xdr:row>
      <xdr:rowOff>507263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E0BFFDBA-E788-4810-BE78-C4BAE07EA3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436870</xdr:colOff>
      <xdr:row>0</xdr:row>
      <xdr:rowOff>114629</xdr:rowOff>
    </xdr:from>
    <xdr:to>
      <xdr:col>16</xdr:col>
      <xdr:colOff>47624</xdr:colOff>
      <xdr:row>2</xdr:row>
      <xdr:rowOff>321468</xdr:rowOff>
    </xdr:to>
    <xdr:sp macro="" textlink="">
      <xdr:nvSpPr>
        <xdr:cNvPr id="20" name="Rectángulo 19">
          <a:extLst>
            <a:ext uri="{FF2B5EF4-FFF2-40B4-BE49-F238E27FC236}">
              <a16:creationId xmlns:a16="http://schemas.microsoft.com/office/drawing/2014/main" id="{7FD1BEB9-C5AD-4CE0-9244-44E744BAD6ED}"/>
            </a:ext>
          </a:extLst>
        </xdr:cNvPr>
        <xdr:cNvSpPr/>
      </xdr:nvSpPr>
      <xdr:spPr>
        <a:xfrm>
          <a:off x="5535920" y="114629"/>
          <a:ext cx="8176904" cy="56243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Programa</a:t>
          </a:r>
          <a:r>
            <a:rPr lang="es-P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Nacional para la Prevención y Erradicación de la Violencia contra las Mujeres e Integrantes del Grupo Familiar - Warmi Ñan</a:t>
          </a:r>
          <a:endParaRPr lang="es-P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-1</xdr:colOff>
      <xdr:row>12</xdr:row>
      <xdr:rowOff>0</xdr:rowOff>
    </xdr:from>
    <xdr:to>
      <xdr:col>1</xdr:col>
      <xdr:colOff>1000124</xdr:colOff>
      <xdr:row>13</xdr:row>
      <xdr:rowOff>83344</xdr:rowOff>
    </xdr:to>
    <xdr:sp macro="" textlink="">
      <xdr:nvSpPr>
        <xdr:cNvPr id="21" name="Rectángulo 51">
          <a:extLst>
            <a:ext uri="{FF2B5EF4-FFF2-40B4-BE49-F238E27FC236}">
              <a16:creationId xmlns:a16="http://schemas.microsoft.com/office/drawing/2014/main" id="{F2431D1C-EA1D-4898-B8B2-C4BCE7260762}"/>
            </a:ext>
          </a:extLst>
        </xdr:cNvPr>
        <xdr:cNvSpPr/>
      </xdr:nvSpPr>
      <xdr:spPr>
        <a:xfrm>
          <a:off x="126999" y="3035300"/>
          <a:ext cx="1000125" cy="261144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1</a:t>
          </a:r>
        </a:p>
      </xdr:txBody>
    </xdr:sp>
    <xdr:clientData/>
  </xdr:twoCellAnchor>
  <xdr:twoCellAnchor>
    <xdr:from>
      <xdr:col>1</xdr:col>
      <xdr:colOff>0</xdr:colOff>
      <xdr:row>32</xdr:row>
      <xdr:rowOff>144235</xdr:rowOff>
    </xdr:from>
    <xdr:to>
      <xdr:col>1</xdr:col>
      <xdr:colOff>1011332</xdr:colOff>
      <xdr:row>34</xdr:row>
      <xdr:rowOff>90417</xdr:rowOff>
    </xdr:to>
    <xdr:sp macro="" textlink="">
      <xdr:nvSpPr>
        <xdr:cNvPr id="22" name="Rectángulo 51">
          <a:extLst>
            <a:ext uri="{FF2B5EF4-FFF2-40B4-BE49-F238E27FC236}">
              <a16:creationId xmlns:a16="http://schemas.microsoft.com/office/drawing/2014/main" id="{161B482B-7067-4B8D-8124-1D843EE7BAD9}"/>
            </a:ext>
          </a:extLst>
        </xdr:cNvPr>
        <xdr:cNvSpPr/>
      </xdr:nvSpPr>
      <xdr:spPr>
        <a:xfrm>
          <a:off x="127000" y="6119585"/>
          <a:ext cx="1011332" cy="238282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2</a:t>
          </a:r>
        </a:p>
      </xdr:txBody>
    </xdr:sp>
    <xdr:clientData/>
  </xdr:twoCellAnchor>
  <xdr:twoCellAnchor>
    <xdr:from>
      <xdr:col>1</xdr:col>
      <xdr:colOff>1361</xdr:colOff>
      <xdr:row>55</xdr:row>
      <xdr:rowOff>152399</xdr:rowOff>
    </xdr:from>
    <xdr:to>
      <xdr:col>1</xdr:col>
      <xdr:colOff>996611</xdr:colOff>
      <xdr:row>58</xdr:row>
      <xdr:rowOff>267</xdr:rowOff>
    </xdr:to>
    <xdr:sp macro="" textlink="">
      <xdr:nvSpPr>
        <xdr:cNvPr id="23" name="Rectángulo 51">
          <a:extLst>
            <a:ext uri="{FF2B5EF4-FFF2-40B4-BE49-F238E27FC236}">
              <a16:creationId xmlns:a16="http://schemas.microsoft.com/office/drawing/2014/main" id="{E3D32819-0176-4B28-9FF2-A36584E7B386}"/>
            </a:ext>
          </a:extLst>
        </xdr:cNvPr>
        <xdr:cNvSpPr/>
      </xdr:nvSpPr>
      <xdr:spPr>
        <a:xfrm>
          <a:off x="128361" y="9264649"/>
          <a:ext cx="995250" cy="247918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3</a:t>
          </a:r>
        </a:p>
      </xdr:txBody>
    </xdr:sp>
    <xdr:clientData/>
  </xdr:twoCellAnchor>
  <xdr:twoCellAnchor>
    <xdr:from>
      <xdr:col>1</xdr:col>
      <xdr:colOff>19050</xdr:colOff>
      <xdr:row>102</xdr:row>
      <xdr:rowOff>76199</xdr:rowOff>
    </xdr:from>
    <xdr:to>
      <xdr:col>1</xdr:col>
      <xdr:colOff>1014300</xdr:colOff>
      <xdr:row>104</xdr:row>
      <xdr:rowOff>28842</xdr:rowOff>
    </xdr:to>
    <xdr:sp macro="" textlink="">
      <xdr:nvSpPr>
        <xdr:cNvPr id="24" name="Rectángulo 51">
          <a:extLst>
            <a:ext uri="{FF2B5EF4-FFF2-40B4-BE49-F238E27FC236}">
              <a16:creationId xmlns:a16="http://schemas.microsoft.com/office/drawing/2014/main" id="{5625EFDD-9E6E-40D5-BB7E-1F18D0D0C19E}"/>
            </a:ext>
          </a:extLst>
        </xdr:cNvPr>
        <xdr:cNvSpPr/>
      </xdr:nvSpPr>
      <xdr:spPr>
        <a:xfrm>
          <a:off x="146050" y="16382999"/>
          <a:ext cx="995250" cy="244743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6</a:t>
          </a:r>
        </a:p>
      </xdr:txBody>
    </xdr:sp>
    <xdr:clientData/>
  </xdr:twoCellAnchor>
  <xdr:twoCellAnchor>
    <xdr:from>
      <xdr:col>1</xdr:col>
      <xdr:colOff>19050</xdr:colOff>
      <xdr:row>118</xdr:row>
      <xdr:rowOff>38100</xdr:rowOff>
    </xdr:from>
    <xdr:to>
      <xdr:col>1</xdr:col>
      <xdr:colOff>1035661</xdr:colOff>
      <xdr:row>119</xdr:row>
      <xdr:rowOff>140421</xdr:rowOff>
    </xdr:to>
    <xdr:sp macro="" textlink="">
      <xdr:nvSpPr>
        <xdr:cNvPr id="25" name="Rectángulo 51">
          <a:extLst>
            <a:ext uri="{FF2B5EF4-FFF2-40B4-BE49-F238E27FC236}">
              <a16:creationId xmlns:a16="http://schemas.microsoft.com/office/drawing/2014/main" id="{B5AA13D2-A3AA-479F-A0E8-AAA4991A83F8}"/>
            </a:ext>
          </a:extLst>
        </xdr:cNvPr>
        <xdr:cNvSpPr/>
      </xdr:nvSpPr>
      <xdr:spPr>
        <a:xfrm>
          <a:off x="146050" y="20129500"/>
          <a:ext cx="1016611" cy="248371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>
              <a:solidFill>
                <a:schemeClr val="bg1"/>
              </a:solidFill>
            </a:rPr>
            <a:t>Cuadro N° 7</a:t>
          </a:r>
        </a:p>
      </xdr:txBody>
    </xdr:sp>
    <xdr:clientData/>
  </xdr:twoCellAnchor>
  <xdr:twoCellAnchor>
    <xdr:from>
      <xdr:col>1</xdr:col>
      <xdr:colOff>0</xdr:colOff>
      <xdr:row>129</xdr:row>
      <xdr:rowOff>0</xdr:rowOff>
    </xdr:from>
    <xdr:to>
      <xdr:col>1</xdr:col>
      <xdr:colOff>1016611</xdr:colOff>
      <xdr:row>130</xdr:row>
      <xdr:rowOff>115929</xdr:rowOff>
    </xdr:to>
    <xdr:sp macro="" textlink="">
      <xdr:nvSpPr>
        <xdr:cNvPr id="26" name="Rectángulo 51">
          <a:extLst>
            <a:ext uri="{FF2B5EF4-FFF2-40B4-BE49-F238E27FC236}">
              <a16:creationId xmlns:a16="http://schemas.microsoft.com/office/drawing/2014/main" id="{56C934C3-6A0F-4FCA-824E-1AF78D3F50BB}"/>
            </a:ext>
          </a:extLst>
        </xdr:cNvPr>
        <xdr:cNvSpPr/>
      </xdr:nvSpPr>
      <xdr:spPr>
        <a:xfrm>
          <a:off x="127000" y="22815550"/>
          <a:ext cx="1016611" cy="249279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>
              <a:solidFill>
                <a:schemeClr val="bg1"/>
              </a:solidFill>
            </a:rPr>
            <a:t>Cuadro N° 8</a:t>
          </a:r>
        </a:p>
      </xdr:txBody>
    </xdr:sp>
    <xdr:clientData/>
  </xdr:twoCellAnchor>
  <xdr:twoCellAnchor>
    <xdr:from>
      <xdr:col>0</xdr:col>
      <xdr:colOff>120738</xdr:colOff>
      <xdr:row>168</xdr:row>
      <xdr:rowOff>27212</xdr:rowOff>
    </xdr:from>
    <xdr:to>
      <xdr:col>1</xdr:col>
      <xdr:colOff>1086654</xdr:colOff>
      <xdr:row>169</xdr:row>
      <xdr:rowOff>120738</xdr:rowOff>
    </xdr:to>
    <xdr:sp macro="" textlink="">
      <xdr:nvSpPr>
        <xdr:cNvPr id="27" name="Rectángulo 51">
          <a:extLst>
            <a:ext uri="{FF2B5EF4-FFF2-40B4-BE49-F238E27FC236}">
              <a16:creationId xmlns:a16="http://schemas.microsoft.com/office/drawing/2014/main" id="{924104ED-92E9-4885-93CB-57075EF9084D}"/>
            </a:ext>
          </a:extLst>
        </xdr:cNvPr>
        <xdr:cNvSpPr/>
      </xdr:nvSpPr>
      <xdr:spPr>
        <a:xfrm>
          <a:off x="120738" y="34310862"/>
          <a:ext cx="1092916" cy="239576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12</a:t>
          </a:r>
        </a:p>
      </xdr:txBody>
    </xdr:sp>
    <xdr:clientData/>
  </xdr:twoCellAnchor>
  <xdr:twoCellAnchor>
    <xdr:from>
      <xdr:col>10</xdr:col>
      <xdr:colOff>11616</xdr:colOff>
      <xdr:row>168</xdr:row>
      <xdr:rowOff>11943</xdr:rowOff>
    </xdr:from>
    <xdr:to>
      <xdr:col>11</xdr:col>
      <xdr:colOff>403616</xdr:colOff>
      <xdr:row>169</xdr:row>
      <xdr:rowOff>115592</xdr:rowOff>
    </xdr:to>
    <xdr:sp macro="" textlink="">
      <xdr:nvSpPr>
        <xdr:cNvPr id="28" name="Rectángulo 51">
          <a:extLst>
            <a:ext uri="{FF2B5EF4-FFF2-40B4-BE49-F238E27FC236}">
              <a16:creationId xmlns:a16="http://schemas.microsoft.com/office/drawing/2014/main" id="{81A87B72-7943-48AE-A480-F9EE3C16422B}"/>
            </a:ext>
          </a:extLst>
        </xdr:cNvPr>
        <xdr:cNvSpPr/>
      </xdr:nvSpPr>
      <xdr:spPr>
        <a:xfrm>
          <a:off x="8533316" y="34295593"/>
          <a:ext cx="1141300" cy="249699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>
              <a:solidFill>
                <a:schemeClr val="bg1"/>
              </a:solidFill>
            </a:rPr>
            <a:t>Cuadro N° 13</a:t>
          </a:r>
        </a:p>
      </xdr:txBody>
    </xdr:sp>
    <xdr:clientData/>
  </xdr:twoCellAnchor>
  <xdr:twoCellAnchor>
    <xdr:from>
      <xdr:col>0</xdr:col>
      <xdr:colOff>112208</xdr:colOff>
      <xdr:row>183</xdr:row>
      <xdr:rowOff>127774</xdr:rowOff>
    </xdr:from>
    <xdr:to>
      <xdr:col>1</xdr:col>
      <xdr:colOff>1045658</xdr:colOff>
      <xdr:row>185</xdr:row>
      <xdr:rowOff>3421</xdr:rowOff>
    </xdr:to>
    <xdr:sp macro="" textlink="">
      <xdr:nvSpPr>
        <xdr:cNvPr id="29" name="Rectángulo 51">
          <a:extLst>
            <a:ext uri="{FF2B5EF4-FFF2-40B4-BE49-F238E27FC236}">
              <a16:creationId xmlns:a16="http://schemas.microsoft.com/office/drawing/2014/main" id="{2B73C107-0A1C-4E4B-AF4C-DCB61487FF58}"/>
            </a:ext>
          </a:extLst>
        </xdr:cNvPr>
        <xdr:cNvSpPr/>
      </xdr:nvSpPr>
      <xdr:spPr>
        <a:xfrm>
          <a:off x="112208" y="38075374"/>
          <a:ext cx="1060450" cy="256647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14</a:t>
          </a:r>
        </a:p>
      </xdr:txBody>
    </xdr:sp>
    <xdr:clientData/>
  </xdr:twoCellAnchor>
  <xdr:twoCellAnchor>
    <xdr:from>
      <xdr:col>1</xdr:col>
      <xdr:colOff>0</xdr:colOff>
      <xdr:row>305</xdr:row>
      <xdr:rowOff>22677</xdr:rowOff>
    </xdr:from>
    <xdr:to>
      <xdr:col>1</xdr:col>
      <xdr:colOff>1009649</xdr:colOff>
      <xdr:row>306</xdr:row>
      <xdr:rowOff>133350</xdr:rowOff>
    </xdr:to>
    <xdr:sp macro="" textlink="">
      <xdr:nvSpPr>
        <xdr:cNvPr id="30" name="Rectángulo 51">
          <a:extLst>
            <a:ext uri="{FF2B5EF4-FFF2-40B4-BE49-F238E27FC236}">
              <a16:creationId xmlns:a16="http://schemas.microsoft.com/office/drawing/2014/main" id="{DD463E8E-02F6-47C9-8C65-87D08327D219}"/>
            </a:ext>
          </a:extLst>
        </xdr:cNvPr>
        <xdr:cNvSpPr/>
      </xdr:nvSpPr>
      <xdr:spPr>
        <a:xfrm>
          <a:off x="127000" y="64208477"/>
          <a:ext cx="1009649" cy="345623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19</a:t>
          </a:r>
        </a:p>
      </xdr:txBody>
    </xdr:sp>
    <xdr:clientData/>
  </xdr:twoCellAnchor>
  <xdr:twoCellAnchor>
    <xdr:from>
      <xdr:col>6</xdr:col>
      <xdr:colOff>151930</xdr:colOff>
      <xdr:row>310</xdr:row>
      <xdr:rowOff>197905</xdr:rowOff>
    </xdr:from>
    <xdr:to>
      <xdr:col>7</xdr:col>
      <xdr:colOff>365103</xdr:colOff>
      <xdr:row>312</xdr:row>
      <xdr:rowOff>185217</xdr:rowOff>
    </xdr:to>
    <xdr:sp macro="" textlink="">
      <xdr:nvSpPr>
        <xdr:cNvPr id="31" name="Flecha a la derecha con bandas 9">
          <a:extLst>
            <a:ext uri="{FF2B5EF4-FFF2-40B4-BE49-F238E27FC236}">
              <a16:creationId xmlns:a16="http://schemas.microsoft.com/office/drawing/2014/main" id="{E62E3F16-EF08-4708-8EB0-CD91311DC624}"/>
            </a:ext>
          </a:extLst>
        </xdr:cNvPr>
        <xdr:cNvSpPr/>
      </xdr:nvSpPr>
      <xdr:spPr bwMode="auto">
        <a:xfrm>
          <a:off x="5250980" y="65742605"/>
          <a:ext cx="1292673" cy="457212"/>
        </a:xfrm>
        <a:prstGeom prst="stripedRightArrow">
          <a:avLst>
            <a:gd name="adj1" fmla="val 68045"/>
            <a:gd name="adj2" fmla="val 50000"/>
          </a:avLst>
        </a:prstGeom>
        <a:solidFill>
          <a:schemeClr val="bg2">
            <a:lumMod val="75000"/>
          </a:schemeClr>
        </a:solidFill>
        <a:ln w="12700" cap="flat" cmpd="sng" algn="ctr">
          <a:solidFill>
            <a:srgbClr val="EAEAEA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18288" tIns="0" rIns="0" bIns="0" rtlCol="0" anchor="ctr" anchorCtr="0" upright="1"/>
        <a:lstStyle/>
        <a:p>
          <a:pPr algn="ctr">
            <a:lnSpc>
              <a:spcPts val="1200"/>
            </a:lnSpc>
          </a:pPr>
          <a:r>
            <a:rPr lang="es-PE" sz="1100" b="1"/>
            <a:t>Interpretación</a:t>
          </a:r>
          <a:endParaRPr lang="es-PE" sz="1100" b="1">
            <a:solidFill>
              <a:srgbClr val="C00000"/>
            </a:solidFill>
          </a:endParaRPr>
        </a:p>
      </xdr:txBody>
    </xdr:sp>
    <xdr:clientData/>
  </xdr:twoCellAnchor>
  <xdr:twoCellAnchor>
    <xdr:from>
      <xdr:col>8</xdr:col>
      <xdr:colOff>447876</xdr:colOff>
      <xdr:row>309</xdr:row>
      <xdr:rowOff>66821</xdr:rowOff>
    </xdr:from>
    <xdr:to>
      <xdr:col>14</xdr:col>
      <xdr:colOff>200458</xdr:colOff>
      <xdr:row>322</xdr:row>
      <xdr:rowOff>170040</xdr:rowOff>
    </xdr:to>
    <xdr:sp macro="" textlink="">
      <xdr:nvSpPr>
        <xdr:cNvPr id="32" name="CuadroTexto 31">
          <a:extLst>
            <a:ext uri="{FF2B5EF4-FFF2-40B4-BE49-F238E27FC236}">
              <a16:creationId xmlns:a16="http://schemas.microsoft.com/office/drawing/2014/main" id="{A1D38A70-B50B-4D91-8891-45176E35BA3C}"/>
            </a:ext>
          </a:extLst>
        </xdr:cNvPr>
        <xdr:cNvSpPr txBox="1"/>
      </xdr:nvSpPr>
      <xdr:spPr>
        <a:xfrm>
          <a:off x="7426526" y="65192421"/>
          <a:ext cx="4819882" cy="1462119"/>
        </a:xfrm>
        <a:prstGeom prst="rect">
          <a:avLst/>
        </a:prstGeom>
        <a:solidFill>
          <a:schemeClr val="lt1"/>
        </a:solidFill>
        <a:ln w="28575" cmpd="sng">
          <a:solidFill>
            <a:srgbClr val="305496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PE" sz="1100" b="0" i="1"/>
            <a:t>Respecto del número de casos atendidos en</a:t>
          </a:r>
          <a:r>
            <a:rPr lang="es-PE" sz="1100" b="0" i="1" baseline="0"/>
            <a:t> </a:t>
          </a:r>
          <a:r>
            <a:rPr lang="es-PE" sz="1100" b="0" i="1"/>
            <a:t>los SAU, se observa una</a:t>
          </a:r>
          <a:r>
            <a:rPr lang="es-PE" sz="1100" b="0" i="1" baseline="0"/>
            <a:t> disminución</a:t>
          </a:r>
          <a:r>
            <a:rPr lang="es-PE" sz="1100" b="0" i="1"/>
            <a:t> de 0,8</a:t>
          </a:r>
          <a:r>
            <a:rPr lang="es-PE" sz="1100" b="0" i="1" baseline="0"/>
            <a:t> P</a:t>
          </a:r>
          <a:r>
            <a:rPr lang="es-PE" sz="1100" b="0" i="1"/>
            <a:t>unto porcentual en el periodo</a:t>
          </a:r>
          <a:r>
            <a:rPr lang="es-PE" sz="1100" b="0" i="1" baseline="0"/>
            <a:t> de </a:t>
          </a:r>
          <a:r>
            <a:rPr lang="es-PE" sz="1100" b="0" i="1"/>
            <a:t>enero a abril</a:t>
          </a:r>
          <a:r>
            <a:rPr lang="es-PE" sz="1100" b="0" i="1" baseline="0"/>
            <a:t> </a:t>
          </a:r>
          <a:r>
            <a:rPr lang="es-PE" sz="1100" b="0" i="1"/>
            <a:t>2026, frente a lo registrado en el mismo periodo del año anterior.</a:t>
          </a:r>
        </a:p>
      </xdr:txBody>
    </xdr:sp>
    <xdr:clientData/>
  </xdr:twoCellAnchor>
  <xdr:twoCellAnchor>
    <xdr:from>
      <xdr:col>2</xdr:col>
      <xdr:colOff>209500</xdr:colOff>
      <xdr:row>9</xdr:row>
      <xdr:rowOff>178593</xdr:rowOff>
    </xdr:from>
    <xdr:to>
      <xdr:col>19</xdr:col>
      <xdr:colOff>14007</xdr:colOff>
      <xdr:row>10</xdr:row>
      <xdr:rowOff>252132</xdr:rowOff>
    </xdr:to>
    <xdr:sp macro="" textlink="">
      <xdr:nvSpPr>
        <xdr:cNvPr id="33" name="Rectángulo 32">
          <a:extLst>
            <a:ext uri="{FF2B5EF4-FFF2-40B4-BE49-F238E27FC236}">
              <a16:creationId xmlns:a16="http://schemas.microsoft.com/office/drawing/2014/main" id="{A1975B15-89B0-422C-9E28-AE9CB2558E40}"/>
            </a:ext>
          </a:extLst>
        </xdr:cNvPr>
        <xdr:cNvSpPr/>
      </xdr:nvSpPr>
      <xdr:spPr>
        <a:xfrm>
          <a:off x="1885900" y="2445543"/>
          <a:ext cx="13291907" cy="321189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chemeClr val="bg1"/>
              </a:solidFill>
            </a:rPr>
            <a:t>  </a:t>
          </a:r>
          <a:r>
            <a:rPr lang="es-PE" sz="18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CASOS ATENDIDOS SEGÚN MES</a:t>
          </a:r>
          <a:endParaRPr lang="es-PE" sz="1700" b="1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95250</xdr:colOff>
      <xdr:row>9</xdr:row>
      <xdr:rowOff>178592</xdr:rowOff>
    </xdr:from>
    <xdr:to>
      <xdr:col>2</xdr:col>
      <xdr:colOff>257728</xdr:colOff>
      <xdr:row>10</xdr:row>
      <xdr:rowOff>250031</xdr:rowOff>
    </xdr:to>
    <xdr:sp macro="" textlink="">
      <xdr:nvSpPr>
        <xdr:cNvPr id="34" name="Rectángulo 33">
          <a:extLst>
            <a:ext uri="{FF2B5EF4-FFF2-40B4-BE49-F238E27FC236}">
              <a16:creationId xmlns:a16="http://schemas.microsoft.com/office/drawing/2014/main" id="{22415E2E-99FC-4CB7-B701-A5B47F88AD3D}"/>
            </a:ext>
          </a:extLst>
        </xdr:cNvPr>
        <xdr:cNvSpPr/>
      </xdr:nvSpPr>
      <xdr:spPr>
        <a:xfrm>
          <a:off x="95250" y="2445542"/>
          <a:ext cx="1838878" cy="319089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ysClr val="windowText" lastClr="000000"/>
              </a:solidFill>
            </a:rPr>
            <a:t> </a:t>
          </a:r>
          <a:r>
            <a:rPr lang="es-PE" sz="1800" b="1">
              <a:solidFill>
                <a:schemeClr val="bg1"/>
              </a:solidFill>
            </a:rPr>
            <a:t>SECCIÓN A </a:t>
          </a:r>
          <a:endParaRPr lang="es-PE" sz="17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11907</xdr:colOff>
      <xdr:row>302</xdr:row>
      <xdr:rowOff>190500</xdr:rowOff>
    </xdr:from>
    <xdr:to>
      <xdr:col>2</xdr:col>
      <xdr:colOff>61709</xdr:colOff>
      <xdr:row>304</xdr:row>
      <xdr:rowOff>31821</xdr:rowOff>
    </xdr:to>
    <xdr:sp macro="" textlink="">
      <xdr:nvSpPr>
        <xdr:cNvPr id="35" name="Rectángulo 34">
          <a:extLst>
            <a:ext uri="{FF2B5EF4-FFF2-40B4-BE49-F238E27FC236}">
              <a16:creationId xmlns:a16="http://schemas.microsoft.com/office/drawing/2014/main" id="{1587126F-D32B-42E4-BD4C-06F06946CD49}"/>
            </a:ext>
          </a:extLst>
        </xdr:cNvPr>
        <xdr:cNvSpPr/>
      </xdr:nvSpPr>
      <xdr:spPr>
        <a:xfrm>
          <a:off x="138907" y="63671450"/>
          <a:ext cx="1599202" cy="311221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1600" b="1">
              <a:solidFill>
                <a:sysClr val="windowText" lastClr="000000"/>
              </a:solidFill>
            </a:rPr>
            <a:t> </a:t>
          </a:r>
          <a:r>
            <a:rPr lang="es-PE" sz="1600" b="1">
              <a:solidFill>
                <a:schemeClr val="bg1"/>
              </a:solidFill>
            </a:rPr>
            <a:t>SECCIÓN E</a:t>
          </a:r>
        </a:p>
      </xdr:txBody>
    </xdr:sp>
    <xdr:clientData/>
  </xdr:twoCellAnchor>
  <xdr:twoCellAnchor>
    <xdr:from>
      <xdr:col>2</xdr:col>
      <xdr:colOff>38825</xdr:colOff>
      <xdr:row>302</xdr:row>
      <xdr:rowOff>190500</xdr:rowOff>
    </xdr:from>
    <xdr:to>
      <xdr:col>18</xdr:col>
      <xdr:colOff>100263</xdr:colOff>
      <xdr:row>304</xdr:row>
      <xdr:rowOff>33421</xdr:rowOff>
    </xdr:to>
    <xdr:sp macro="" textlink="">
      <xdr:nvSpPr>
        <xdr:cNvPr id="36" name="Rectángulo 35">
          <a:extLst>
            <a:ext uri="{FF2B5EF4-FFF2-40B4-BE49-F238E27FC236}">
              <a16:creationId xmlns:a16="http://schemas.microsoft.com/office/drawing/2014/main" id="{D48DFBF7-7BA2-4710-B85E-157D2C40F2AB}"/>
            </a:ext>
          </a:extLst>
        </xdr:cNvPr>
        <xdr:cNvSpPr/>
      </xdr:nvSpPr>
      <xdr:spPr>
        <a:xfrm>
          <a:off x="1715225" y="63671450"/>
          <a:ext cx="13428188" cy="312821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1600" b="1">
              <a:solidFill>
                <a:schemeClr val="bg1"/>
              </a:solidFill>
            </a:rPr>
            <a:t>  </a:t>
          </a:r>
          <a:r>
            <a:rPr lang="es-PE" sz="16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VARIACIÓN PORCENTUAL</a:t>
          </a:r>
          <a:endParaRPr lang="es-PE" sz="1600" b="1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57447</xdr:colOff>
      <xdr:row>98</xdr:row>
      <xdr:rowOff>95250</xdr:rowOff>
    </xdr:from>
    <xdr:to>
      <xdr:col>18</xdr:col>
      <xdr:colOff>154081</xdr:colOff>
      <xdr:row>100</xdr:row>
      <xdr:rowOff>82173</xdr:rowOff>
    </xdr:to>
    <xdr:sp macro="" textlink="">
      <xdr:nvSpPr>
        <xdr:cNvPr id="37" name="Rectángulo 36">
          <a:extLst>
            <a:ext uri="{FF2B5EF4-FFF2-40B4-BE49-F238E27FC236}">
              <a16:creationId xmlns:a16="http://schemas.microsoft.com/office/drawing/2014/main" id="{802AB428-6529-4CCD-B12D-20A084D8E33B}"/>
            </a:ext>
          </a:extLst>
        </xdr:cNvPr>
        <xdr:cNvSpPr/>
      </xdr:nvSpPr>
      <xdr:spPr>
        <a:xfrm>
          <a:off x="1733847" y="15868650"/>
          <a:ext cx="13431634" cy="329823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chemeClr val="bg1"/>
              </a:solidFill>
            </a:rPr>
            <a:t> </a:t>
          </a:r>
          <a:r>
            <a:rPr lang="es-PE" sz="1800" b="1">
              <a:solidFill>
                <a:schemeClr val="bg1"/>
              </a:solidFill>
            </a:rPr>
            <a:t>CARACTERÍSTICAS</a:t>
          </a:r>
          <a:r>
            <a:rPr lang="es-PE" sz="1800" b="1" baseline="0">
              <a:solidFill>
                <a:schemeClr val="bg1"/>
              </a:solidFill>
            </a:rPr>
            <a:t> DE LOS</a:t>
          </a:r>
          <a:r>
            <a:rPr lang="es-PE" sz="1800" b="1">
              <a:solidFill>
                <a:schemeClr val="bg1"/>
              </a:solidFill>
            </a:rPr>
            <a:t> </a:t>
          </a:r>
          <a:r>
            <a:rPr lang="es-PE" sz="18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CASOS ATENDIDOS </a:t>
          </a:r>
          <a:endParaRPr lang="es-PE" sz="17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0</xdr:colOff>
      <xdr:row>98</xdr:row>
      <xdr:rowOff>95249</xdr:rowOff>
    </xdr:from>
    <xdr:to>
      <xdr:col>2</xdr:col>
      <xdr:colOff>117581</xdr:colOff>
      <xdr:row>100</xdr:row>
      <xdr:rowOff>82172</xdr:rowOff>
    </xdr:to>
    <xdr:sp macro="" textlink="">
      <xdr:nvSpPr>
        <xdr:cNvPr id="38" name="Rectángulo 37">
          <a:extLst>
            <a:ext uri="{FF2B5EF4-FFF2-40B4-BE49-F238E27FC236}">
              <a16:creationId xmlns:a16="http://schemas.microsoft.com/office/drawing/2014/main" id="{C35FF171-1AD4-45F5-BCFF-D254ECB2AE36}"/>
            </a:ext>
          </a:extLst>
        </xdr:cNvPr>
        <xdr:cNvSpPr/>
      </xdr:nvSpPr>
      <xdr:spPr>
        <a:xfrm>
          <a:off x="127000" y="15868649"/>
          <a:ext cx="1666981" cy="329823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ysClr val="windowText" lastClr="000000"/>
              </a:solidFill>
            </a:rPr>
            <a:t> </a:t>
          </a:r>
          <a:r>
            <a:rPr lang="es-PE" sz="1800" b="1">
              <a:solidFill>
                <a:schemeClr val="bg1"/>
              </a:solidFill>
            </a:rPr>
            <a:t>SECCIÓN B </a:t>
          </a:r>
          <a:endParaRPr lang="es-PE" sz="1700" b="1">
            <a:solidFill>
              <a:schemeClr val="bg1"/>
            </a:solidFill>
          </a:endParaRPr>
        </a:p>
      </xdr:txBody>
    </xdr:sp>
    <xdr:clientData/>
  </xdr:twoCellAnchor>
  <xdr:twoCellAnchor>
    <xdr:from>
      <xdr:col>11</xdr:col>
      <xdr:colOff>209550</xdr:colOff>
      <xdr:row>78</xdr:row>
      <xdr:rowOff>10024</xdr:rowOff>
    </xdr:from>
    <xdr:to>
      <xdr:col>17</xdr:col>
      <xdr:colOff>38100</xdr:colOff>
      <xdr:row>79</xdr:row>
      <xdr:rowOff>125953</xdr:rowOff>
    </xdr:to>
    <xdr:sp macro="" textlink="">
      <xdr:nvSpPr>
        <xdr:cNvPr id="39" name="Rectángulo 38">
          <a:extLst>
            <a:ext uri="{FF2B5EF4-FFF2-40B4-BE49-F238E27FC236}">
              <a16:creationId xmlns:a16="http://schemas.microsoft.com/office/drawing/2014/main" id="{B0CB56F5-B70C-4C5D-95AB-3BE0ECF89ABD}"/>
            </a:ext>
          </a:extLst>
        </xdr:cNvPr>
        <xdr:cNvSpPr/>
      </xdr:nvSpPr>
      <xdr:spPr>
        <a:xfrm>
          <a:off x="9480550" y="12798924"/>
          <a:ext cx="4972050" cy="249279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Casos de abandono,</a:t>
          </a:r>
          <a:r>
            <a:rPr lang="es-PE" sz="11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negligencia y  violación sexual</a:t>
          </a:r>
          <a:r>
            <a:rPr lang="es-PE" sz="11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según mes</a:t>
          </a:r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</xdr:txBody>
    </xdr:sp>
    <xdr:clientData/>
  </xdr:twoCellAnchor>
  <xdr:twoCellAnchor>
    <xdr:from>
      <xdr:col>1</xdr:col>
      <xdr:colOff>800100</xdr:colOff>
      <xdr:row>78</xdr:row>
      <xdr:rowOff>0</xdr:rowOff>
    </xdr:from>
    <xdr:to>
      <xdr:col>6</xdr:col>
      <xdr:colOff>1066800</xdr:colOff>
      <xdr:row>79</xdr:row>
      <xdr:rowOff>115929</xdr:rowOff>
    </xdr:to>
    <xdr:sp macro="" textlink="">
      <xdr:nvSpPr>
        <xdr:cNvPr id="40" name="Rectángulo 39">
          <a:extLst>
            <a:ext uri="{FF2B5EF4-FFF2-40B4-BE49-F238E27FC236}">
              <a16:creationId xmlns:a16="http://schemas.microsoft.com/office/drawing/2014/main" id="{BBAC4EEE-4B20-4888-A5F7-42938ABF993C}"/>
            </a:ext>
          </a:extLst>
        </xdr:cNvPr>
        <xdr:cNvSpPr/>
      </xdr:nvSpPr>
      <xdr:spPr>
        <a:xfrm>
          <a:off x="927100" y="12788900"/>
          <a:ext cx="5238750" cy="249279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  Casos atendidos por </a:t>
          </a:r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tipo de violencia</a:t>
          </a:r>
          <a:r>
            <a:rPr lang="es-PE" sz="11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según </a:t>
          </a:r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mes </a:t>
          </a:r>
        </a:p>
      </xdr:txBody>
    </xdr:sp>
    <xdr:clientData/>
  </xdr:twoCellAnchor>
  <xdr:twoCellAnchor>
    <xdr:from>
      <xdr:col>1</xdr:col>
      <xdr:colOff>0</xdr:colOff>
      <xdr:row>78</xdr:row>
      <xdr:rowOff>0</xdr:rowOff>
    </xdr:from>
    <xdr:to>
      <xdr:col>1</xdr:col>
      <xdr:colOff>1016611</xdr:colOff>
      <xdr:row>79</xdr:row>
      <xdr:rowOff>115929</xdr:rowOff>
    </xdr:to>
    <xdr:sp macro="" textlink="">
      <xdr:nvSpPr>
        <xdr:cNvPr id="41" name="Rectángulo 51">
          <a:extLst>
            <a:ext uri="{FF2B5EF4-FFF2-40B4-BE49-F238E27FC236}">
              <a16:creationId xmlns:a16="http://schemas.microsoft.com/office/drawing/2014/main" id="{611227DA-5C3B-42C4-8989-C77E41B2D1B9}"/>
            </a:ext>
          </a:extLst>
        </xdr:cNvPr>
        <xdr:cNvSpPr/>
      </xdr:nvSpPr>
      <xdr:spPr>
        <a:xfrm>
          <a:off x="127000" y="12788900"/>
          <a:ext cx="1016611" cy="249279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>
              <a:solidFill>
                <a:schemeClr val="bg1"/>
              </a:solidFill>
            </a:rPr>
            <a:t>Cuadro N° 4</a:t>
          </a:r>
        </a:p>
      </xdr:txBody>
    </xdr:sp>
    <xdr:clientData/>
  </xdr:twoCellAnchor>
  <xdr:twoCellAnchor>
    <xdr:from>
      <xdr:col>10</xdr:col>
      <xdr:colOff>0</xdr:colOff>
      <xdr:row>78</xdr:row>
      <xdr:rowOff>0</xdr:rowOff>
    </xdr:from>
    <xdr:to>
      <xdr:col>11</xdr:col>
      <xdr:colOff>407011</xdr:colOff>
      <xdr:row>79</xdr:row>
      <xdr:rowOff>115929</xdr:rowOff>
    </xdr:to>
    <xdr:sp macro="" textlink="">
      <xdr:nvSpPr>
        <xdr:cNvPr id="42" name="Rectángulo 51">
          <a:extLst>
            <a:ext uri="{FF2B5EF4-FFF2-40B4-BE49-F238E27FC236}">
              <a16:creationId xmlns:a16="http://schemas.microsoft.com/office/drawing/2014/main" id="{DC64CE47-D389-40A1-A752-C51C82733167}"/>
            </a:ext>
          </a:extLst>
        </xdr:cNvPr>
        <xdr:cNvSpPr/>
      </xdr:nvSpPr>
      <xdr:spPr>
        <a:xfrm>
          <a:off x="8521700" y="12788900"/>
          <a:ext cx="1156311" cy="249279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>
              <a:solidFill>
                <a:schemeClr val="bg1"/>
              </a:solidFill>
            </a:rPr>
            <a:t>Cuadro N° 5</a:t>
          </a:r>
        </a:p>
      </xdr:txBody>
    </xdr:sp>
    <xdr:clientData/>
  </xdr:twoCellAnchor>
  <xdr:twoCellAnchor>
    <xdr:from>
      <xdr:col>2</xdr:col>
      <xdr:colOff>45542</xdr:colOff>
      <xdr:row>165</xdr:row>
      <xdr:rowOff>66531</xdr:rowOff>
    </xdr:from>
    <xdr:to>
      <xdr:col>19</xdr:col>
      <xdr:colOff>16710</xdr:colOff>
      <xdr:row>166</xdr:row>
      <xdr:rowOff>200526</xdr:rowOff>
    </xdr:to>
    <xdr:sp macro="" textlink="">
      <xdr:nvSpPr>
        <xdr:cNvPr id="43" name="Rectángulo 42">
          <a:extLst>
            <a:ext uri="{FF2B5EF4-FFF2-40B4-BE49-F238E27FC236}">
              <a16:creationId xmlns:a16="http://schemas.microsoft.com/office/drawing/2014/main" id="{4C89E22D-A977-4652-8B6D-36F136C6323F}"/>
            </a:ext>
          </a:extLst>
        </xdr:cNvPr>
        <xdr:cNvSpPr/>
      </xdr:nvSpPr>
      <xdr:spPr>
        <a:xfrm>
          <a:off x="1721942" y="33765981"/>
          <a:ext cx="13458568" cy="349895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chemeClr val="bg1"/>
              </a:solidFill>
            </a:rPr>
            <a:t> </a:t>
          </a:r>
          <a:r>
            <a:rPr lang="es-PE" sz="18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CASOS ATENDIDOS POR SEDE SAU </a:t>
          </a:r>
          <a:endParaRPr lang="es-PE" sz="1700" b="1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95249</xdr:colOff>
      <xdr:row>165</xdr:row>
      <xdr:rowOff>71437</xdr:rowOff>
    </xdr:from>
    <xdr:to>
      <xdr:col>2</xdr:col>
      <xdr:colOff>93767</xdr:colOff>
      <xdr:row>166</xdr:row>
      <xdr:rowOff>194342</xdr:rowOff>
    </xdr:to>
    <xdr:sp macro="" textlink="">
      <xdr:nvSpPr>
        <xdr:cNvPr id="44" name="Rectángulo 43">
          <a:extLst>
            <a:ext uri="{FF2B5EF4-FFF2-40B4-BE49-F238E27FC236}">
              <a16:creationId xmlns:a16="http://schemas.microsoft.com/office/drawing/2014/main" id="{42ED2604-46C4-4115-8CCE-2690E76EAEFD}"/>
            </a:ext>
          </a:extLst>
        </xdr:cNvPr>
        <xdr:cNvSpPr/>
      </xdr:nvSpPr>
      <xdr:spPr>
        <a:xfrm>
          <a:off x="95249" y="33770887"/>
          <a:ext cx="1674918" cy="338805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ysClr val="windowText" lastClr="000000"/>
              </a:solidFill>
            </a:rPr>
            <a:t> </a:t>
          </a:r>
          <a:r>
            <a:rPr lang="es-PE" sz="1800" b="1">
              <a:solidFill>
                <a:schemeClr val="bg1"/>
              </a:solidFill>
            </a:rPr>
            <a:t>SECCIÓN C </a:t>
          </a:r>
          <a:endParaRPr lang="es-PE" sz="17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0</xdr:colOff>
      <xdr:row>8</xdr:row>
      <xdr:rowOff>0</xdr:rowOff>
    </xdr:from>
    <xdr:to>
      <xdr:col>17</xdr:col>
      <xdr:colOff>571498</xdr:colOff>
      <xdr:row>8</xdr:row>
      <xdr:rowOff>761999</xdr:rowOff>
    </xdr:to>
    <xdr:sp macro="" textlink="">
      <xdr:nvSpPr>
        <xdr:cNvPr id="45" name="CuadroTexto 44">
          <a:extLst>
            <a:ext uri="{FF2B5EF4-FFF2-40B4-BE49-F238E27FC236}">
              <a16:creationId xmlns:a16="http://schemas.microsoft.com/office/drawing/2014/main" id="{C0E12656-A4C9-45E9-BC42-D13B656DB2B4}"/>
            </a:ext>
          </a:extLst>
        </xdr:cNvPr>
        <xdr:cNvSpPr txBox="1"/>
      </xdr:nvSpPr>
      <xdr:spPr>
        <a:xfrm>
          <a:off x="127000" y="1409700"/>
          <a:ext cx="14858998" cy="761999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PE" sz="1050" i="1">
              <a:latin typeface="Arial" panose="020B0604020202020204" pitchFamily="34" charset="0"/>
              <a:cs typeface="Arial" panose="020B0604020202020204" pitchFamily="34" charset="0"/>
            </a:rPr>
            <a:t>Servicio de Atención Urgente (SAU), es un servicio público , especializado, interdisciplinario y gratuito que brinda atención inmediata y en el lugar donde se encuentra la persona afectada o donde ocurrieron los hechos de violencia contra las mujeres, los integrantes del grupo familiar y violencia sexual, especialmente las que se encuentran en situación de riesgo moderado o severo para realizar acciones orientadas al cese de los hechos de violencia y resolver la urgencia a través de estrategias de articulación intra e intersectorial contribuyendo con el acceso a la justicia, protección y recuperación de la persona afectada.  Asimismo señalar</a:t>
          </a:r>
          <a:r>
            <a:rPr lang="es-PE" sz="1050" i="1" baseline="0">
              <a:latin typeface="Arial" panose="020B0604020202020204" pitchFamily="34" charset="0"/>
              <a:cs typeface="Arial" panose="020B0604020202020204" pitchFamily="34" charset="0"/>
            </a:rPr>
            <a:t> que el SAU se encuentra implementado en las regiones  de Arequipa, Ayacucho, Cusco, Huánuco, Lima, La Libertad, Madre de Dios y Puno.</a:t>
          </a:r>
          <a:endParaRPr lang="es-PE" sz="1050" i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87585</xdr:colOff>
      <xdr:row>199</xdr:row>
      <xdr:rowOff>1</xdr:rowOff>
    </xdr:from>
    <xdr:to>
      <xdr:col>12</xdr:col>
      <xdr:colOff>59530</xdr:colOff>
      <xdr:row>212</xdr:row>
      <xdr:rowOff>153275</xdr:rowOff>
    </xdr:to>
    <xdr:graphicFrame macro="">
      <xdr:nvGraphicFramePr>
        <xdr:cNvPr id="46" name="Gráfico 45">
          <a:extLst>
            <a:ext uri="{FF2B5EF4-FFF2-40B4-BE49-F238E27FC236}">
              <a16:creationId xmlns:a16="http://schemas.microsoft.com/office/drawing/2014/main" id="{9ACA225A-BA4D-433B-8FDE-1AC6F5F5C0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986631</xdr:colOff>
      <xdr:row>214</xdr:row>
      <xdr:rowOff>0</xdr:rowOff>
    </xdr:from>
    <xdr:to>
      <xdr:col>8</xdr:col>
      <xdr:colOff>11906</xdr:colOff>
      <xdr:row>216</xdr:row>
      <xdr:rowOff>14538</xdr:rowOff>
    </xdr:to>
    <xdr:sp macro="" textlink="">
      <xdr:nvSpPr>
        <xdr:cNvPr id="47" name="Rectángulo 46">
          <a:extLst>
            <a:ext uri="{FF2B5EF4-FFF2-40B4-BE49-F238E27FC236}">
              <a16:creationId xmlns:a16="http://schemas.microsoft.com/office/drawing/2014/main" id="{163F6705-BD7F-4EA4-B80D-F9B0BAC7B365}"/>
            </a:ext>
          </a:extLst>
        </xdr:cNvPr>
        <xdr:cNvSpPr/>
      </xdr:nvSpPr>
      <xdr:spPr>
        <a:xfrm>
          <a:off x="1113631" y="45491400"/>
          <a:ext cx="5876925" cy="351088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Casos atendidos </a:t>
          </a:r>
          <a:r>
            <a:rPr lang="es-PE" sz="11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 los últimos cinco años </a:t>
          </a:r>
          <a:r>
            <a:rPr lang="es-PE" sz="11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según</a:t>
          </a:r>
          <a:r>
            <a:rPr lang="es-P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sede </a:t>
          </a:r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SAU</a:t>
          </a:r>
        </a:p>
      </xdr:txBody>
    </xdr:sp>
    <xdr:clientData/>
  </xdr:twoCellAnchor>
  <xdr:twoCellAnchor>
    <xdr:from>
      <xdr:col>0</xdr:col>
      <xdr:colOff>123824</xdr:colOff>
      <xdr:row>214</xdr:row>
      <xdr:rowOff>0</xdr:rowOff>
    </xdr:from>
    <xdr:to>
      <xdr:col>1</xdr:col>
      <xdr:colOff>1057274</xdr:colOff>
      <xdr:row>215</xdr:row>
      <xdr:rowOff>61500</xdr:rowOff>
    </xdr:to>
    <xdr:sp macro="" textlink="">
      <xdr:nvSpPr>
        <xdr:cNvPr id="48" name="Rectángulo 51">
          <a:extLst>
            <a:ext uri="{FF2B5EF4-FFF2-40B4-BE49-F238E27FC236}">
              <a16:creationId xmlns:a16="http://schemas.microsoft.com/office/drawing/2014/main" id="{8B4CB354-6656-49D3-B2E1-A94498BBBC53}"/>
            </a:ext>
          </a:extLst>
        </xdr:cNvPr>
        <xdr:cNvSpPr/>
      </xdr:nvSpPr>
      <xdr:spPr>
        <a:xfrm>
          <a:off x="123824" y="45491400"/>
          <a:ext cx="1060450" cy="25200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15</a:t>
          </a:r>
        </a:p>
      </xdr:txBody>
    </xdr:sp>
    <xdr:clientData/>
  </xdr:twoCellAnchor>
  <xdr:twoCellAnchor>
    <xdr:from>
      <xdr:col>9</xdr:col>
      <xdr:colOff>20293</xdr:colOff>
      <xdr:row>214</xdr:row>
      <xdr:rowOff>59575</xdr:rowOff>
    </xdr:from>
    <xdr:to>
      <xdr:col>17</xdr:col>
      <xdr:colOff>59113</xdr:colOff>
      <xdr:row>226</xdr:row>
      <xdr:rowOff>247801</xdr:rowOff>
    </xdr:to>
    <xdr:graphicFrame macro="">
      <xdr:nvGraphicFramePr>
        <xdr:cNvPr id="49" name="Gráfico 48">
          <a:extLst>
            <a:ext uri="{FF2B5EF4-FFF2-40B4-BE49-F238E27FC236}">
              <a16:creationId xmlns:a16="http://schemas.microsoft.com/office/drawing/2014/main" id="{A86D7CAA-F27B-40AD-89E6-BA2CBA96FF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112208</xdr:colOff>
      <xdr:row>213</xdr:row>
      <xdr:rowOff>0</xdr:rowOff>
    </xdr:from>
    <xdr:to>
      <xdr:col>1</xdr:col>
      <xdr:colOff>1045658</xdr:colOff>
      <xdr:row>213</xdr:row>
      <xdr:rowOff>0</xdr:rowOff>
    </xdr:to>
    <xdr:sp macro="" textlink="">
      <xdr:nvSpPr>
        <xdr:cNvPr id="50" name="Rectángulo 51">
          <a:extLst>
            <a:ext uri="{FF2B5EF4-FFF2-40B4-BE49-F238E27FC236}">
              <a16:creationId xmlns:a16="http://schemas.microsoft.com/office/drawing/2014/main" id="{9A70BD32-D949-44F7-964E-A2B9CFE21322}"/>
            </a:ext>
          </a:extLst>
        </xdr:cNvPr>
        <xdr:cNvSpPr/>
      </xdr:nvSpPr>
      <xdr:spPr>
        <a:xfrm>
          <a:off x="112208" y="45256450"/>
          <a:ext cx="1060450" cy="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11</a:t>
          </a:r>
        </a:p>
      </xdr:txBody>
    </xdr:sp>
    <xdr:clientData/>
  </xdr:twoCellAnchor>
  <xdr:twoCellAnchor>
    <xdr:from>
      <xdr:col>1</xdr:col>
      <xdr:colOff>884464</xdr:colOff>
      <xdr:row>140</xdr:row>
      <xdr:rowOff>28372</xdr:rowOff>
    </xdr:from>
    <xdr:to>
      <xdr:col>11</xdr:col>
      <xdr:colOff>791514</xdr:colOff>
      <xdr:row>141</xdr:row>
      <xdr:rowOff>93909</xdr:rowOff>
    </xdr:to>
    <xdr:sp macro="" textlink="">
      <xdr:nvSpPr>
        <xdr:cNvPr id="51" name="Rectángulo 50">
          <a:extLst>
            <a:ext uri="{FF2B5EF4-FFF2-40B4-BE49-F238E27FC236}">
              <a16:creationId xmlns:a16="http://schemas.microsoft.com/office/drawing/2014/main" id="{6BFAF810-AF0D-408C-842E-C8DE99C47FA7}"/>
            </a:ext>
          </a:extLst>
        </xdr:cNvPr>
        <xdr:cNvSpPr/>
      </xdr:nvSpPr>
      <xdr:spPr>
        <a:xfrm>
          <a:off x="1011464" y="25917322"/>
          <a:ext cx="9051050" cy="503687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atendidos por autoidentificación</a:t>
          </a:r>
          <a:r>
            <a:rPr lang="es-PE" sz="1200" baseline="30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de la persona usuaria de acuerdo a sus costumbres y antepasados según tipo de violencia </a:t>
          </a:r>
        </a:p>
      </xdr:txBody>
    </xdr:sp>
    <xdr:clientData/>
  </xdr:twoCellAnchor>
  <xdr:twoCellAnchor>
    <xdr:from>
      <xdr:col>1</xdr:col>
      <xdr:colOff>20286</xdr:colOff>
      <xdr:row>140</xdr:row>
      <xdr:rowOff>28372</xdr:rowOff>
    </xdr:from>
    <xdr:to>
      <xdr:col>1</xdr:col>
      <xdr:colOff>992899</xdr:colOff>
      <xdr:row>140</xdr:row>
      <xdr:rowOff>326571</xdr:rowOff>
    </xdr:to>
    <xdr:sp macro="" textlink="">
      <xdr:nvSpPr>
        <xdr:cNvPr id="52" name="Rectángulo 51">
          <a:extLst>
            <a:ext uri="{FF2B5EF4-FFF2-40B4-BE49-F238E27FC236}">
              <a16:creationId xmlns:a16="http://schemas.microsoft.com/office/drawing/2014/main" id="{15B055A8-F0A4-4D17-A49E-639368748EF5}"/>
            </a:ext>
          </a:extLst>
        </xdr:cNvPr>
        <xdr:cNvSpPr/>
      </xdr:nvSpPr>
      <xdr:spPr>
        <a:xfrm>
          <a:off x="147286" y="25917322"/>
          <a:ext cx="972613" cy="298199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9</a:t>
          </a:r>
        </a:p>
      </xdr:txBody>
    </xdr:sp>
    <xdr:clientData/>
  </xdr:twoCellAnchor>
  <xdr:twoCellAnchor>
    <xdr:from>
      <xdr:col>1</xdr:col>
      <xdr:colOff>1</xdr:colOff>
      <xdr:row>149</xdr:row>
      <xdr:rowOff>35720</xdr:rowOff>
    </xdr:from>
    <xdr:to>
      <xdr:col>12</xdr:col>
      <xdr:colOff>26831</xdr:colOff>
      <xdr:row>150</xdr:row>
      <xdr:rowOff>120739</xdr:rowOff>
    </xdr:to>
    <xdr:sp macro="" textlink="">
      <xdr:nvSpPr>
        <xdr:cNvPr id="53" name="CuadroTexto 52">
          <a:extLst>
            <a:ext uri="{FF2B5EF4-FFF2-40B4-BE49-F238E27FC236}">
              <a16:creationId xmlns:a16="http://schemas.microsoft.com/office/drawing/2014/main" id="{C747C1DF-2C06-4B6A-B461-3B7EF7D5FB9E}"/>
            </a:ext>
          </a:extLst>
        </xdr:cNvPr>
        <xdr:cNvSpPr txBox="1"/>
      </xdr:nvSpPr>
      <xdr:spPr>
        <a:xfrm>
          <a:off x="127001" y="29931520"/>
          <a:ext cx="10009030" cy="44696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MX" i="0">
              <a:solidFill>
                <a:schemeClr val="tx1"/>
              </a:solidFill>
            </a:rPr>
            <a:t>Se considera aquellos casos donde la persona usuaria es mayor a 11 años, según los lineamientos para la generación de servicios con pertinencia cultural a través de la incorporación de la variable étnica en las entidades públicas, aprobado por Decreto Supremo N° 010-2021-MC.</a:t>
          </a:r>
        </a:p>
      </xdr:txBody>
    </xdr:sp>
    <xdr:clientData/>
  </xdr:twoCellAnchor>
  <xdr:twoCellAnchor>
    <xdr:from>
      <xdr:col>1</xdr:col>
      <xdr:colOff>760639</xdr:colOff>
      <xdr:row>152</xdr:row>
      <xdr:rowOff>28372</xdr:rowOff>
    </xdr:from>
    <xdr:to>
      <xdr:col>16</xdr:col>
      <xdr:colOff>752475</xdr:colOff>
      <xdr:row>153</xdr:row>
      <xdr:rowOff>104775</xdr:rowOff>
    </xdr:to>
    <xdr:sp macro="" textlink="">
      <xdr:nvSpPr>
        <xdr:cNvPr id="54" name="Rectángulo 53">
          <a:extLst>
            <a:ext uri="{FF2B5EF4-FFF2-40B4-BE49-F238E27FC236}">
              <a16:creationId xmlns:a16="http://schemas.microsoft.com/office/drawing/2014/main" id="{6B6BBA82-AE27-4CD9-B5D3-D0426413C1E3}"/>
            </a:ext>
          </a:extLst>
        </xdr:cNvPr>
        <xdr:cNvSpPr/>
      </xdr:nvSpPr>
      <xdr:spPr>
        <a:xfrm>
          <a:off x="887639" y="30781422"/>
          <a:ext cx="13523686" cy="285953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atendidos por lengua materna con la que aprendió a hablar la persona usuaria en su niñez según tipo de violencia </a:t>
          </a:r>
        </a:p>
      </xdr:txBody>
    </xdr:sp>
    <xdr:clientData/>
  </xdr:twoCellAnchor>
  <xdr:twoCellAnchor>
    <xdr:from>
      <xdr:col>1</xdr:col>
      <xdr:colOff>20286</xdr:colOff>
      <xdr:row>152</xdr:row>
      <xdr:rowOff>28372</xdr:rowOff>
    </xdr:from>
    <xdr:to>
      <xdr:col>1</xdr:col>
      <xdr:colOff>992899</xdr:colOff>
      <xdr:row>153</xdr:row>
      <xdr:rowOff>70037</xdr:rowOff>
    </xdr:to>
    <xdr:sp macro="" textlink="">
      <xdr:nvSpPr>
        <xdr:cNvPr id="55" name="Rectángulo 51">
          <a:extLst>
            <a:ext uri="{FF2B5EF4-FFF2-40B4-BE49-F238E27FC236}">
              <a16:creationId xmlns:a16="http://schemas.microsoft.com/office/drawing/2014/main" id="{1C3EDE2C-DBDE-4EBE-9E28-DD4A3A4F75FE}"/>
            </a:ext>
          </a:extLst>
        </xdr:cNvPr>
        <xdr:cNvSpPr/>
      </xdr:nvSpPr>
      <xdr:spPr>
        <a:xfrm>
          <a:off x="147286" y="30781422"/>
          <a:ext cx="972613" cy="251215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11</a:t>
          </a:r>
        </a:p>
      </xdr:txBody>
    </xdr:sp>
    <xdr:clientData/>
  </xdr:twoCellAnchor>
  <xdr:twoCellAnchor>
    <xdr:from>
      <xdr:col>1</xdr:col>
      <xdr:colOff>1</xdr:colOff>
      <xdr:row>161</xdr:row>
      <xdr:rowOff>35721</xdr:rowOff>
    </xdr:from>
    <xdr:to>
      <xdr:col>17</xdr:col>
      <xdr:colOff>600075</xdr:colOff>
      <xdr:row>163</xdr:row>
      <xdr:rowOff>136072</xdr:rowOff>
    </xdr:to>
    <xdr:sp macro="" textlink="">
      <xdr:nvSpPr>
        <xdr:cNvPr id="56" name="CuadroTexto 55">
          <a:extLst>
            <a:ext uri="{FF2B5EF4-FFF2-40B4-BE49-F238E27FC236}">
              <a16:creationId xmlns:a16="http://schemas.microsoft.com/office/drawing/2014/main" id="{686E33A8-624D-46B9-908E-3A280F36186D}"/>
            </a:ext>
          </a:extLst>
        </xdr:cNvPr>
        <xdr:cNvSpPr txBox="1"/>
      </xdr:nvSpPr>
      <xdr:spPr>
        <a:xfrm>
          <a:off x="127001" y="32973171"/>
          <a:ext cx="14887574" cy="46865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MX" i="0">
              <a:solidFill>
                <a:schemeClr val="tx1"/>
              </a:solidFill>
            </a:rPr>
            <a:t>Se considera aquellos casos donde la persona usuaria es mayor a 2 años, según los lineamientos para la generación de servicios con pertinencia cultural a través de la incorporación de la variable étnica en las entidades públicas, aprobado por Decreto Supremo N° 010-2021-MC.</a:t>
          </a:r>
        </a:p>
      </xdr:txBody>
    </xdr:sp>
    <xdr:clientData/>
  </xdr:twoCellAnchor>
  <xdr:twoCellAnchor>
    <xdr:from>
      <xdr:col>13</xdr:col>
      <xdr:colOff>888332</xdr:colOff>
      <xdr:row>139</xdr:row>
      <xdr:rowOff>153922</xdr:rowOff>
    </xdr:from>
    <xdr:to>
      <xdr:col>17</xdr:col>
      <xdr:colOff>77347</xdr:colOff>
      <xdr:row>141</xdr:row>
      <xdr:rowOff>233946</xdr:rowOff>
    </xdr:to>
    <xdr:sp macro="" textlink="">
      <xdr:nvSpPr>
        <xdr:cNvPr id="57" name="Rectángulo 56">
          <a:extLst>
            <a:ext uri="{FF2B5EF4-FFF2-40B4-BE49-F238E27FC236}">
              <a16:creationId xmlns:a16="http://schemas.microsoft.com/office/drawing/2014/main" id="{17B80F88-4AD3-40B6-B49C-3EDB6DED56FC}"/>
            </a:ext>
          </a:extLst>
        </xdr:cNvPr>
        <xdr:cNvSpPr/>
      </xdr:nvSpPr>
      <xdr:spPr>
        <a:xfrm>
          <a:off x="11803982" y="25871422"/>
          <a:ext cx="2687865" cy="689624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atendidos por sexo de la persona usuaria según tipo de violencia </a:t>
          </a:r>
        </a:p>
      </xdr:txBody>
    </xdr:sp>
    <xdr:clientData/>
  </xdr:twoCellAnchor>
  <xdr:twoCellAnchor>
    <xdr:from>
      <xdr:col>13</xdr:col>
      <xdr:colOff>20286</xdr:colOff>
      <xdr:row>139</xdr:row>
      <xdr:rowOff>191659</xdr:rowOff>
    </xdr:from>
    <xdr:to>
      <xdr:col>14</xdr:col>
      <xdr:colOff>2299</xdr:colOff>
      <xdr:row>140</xdr:row>
      <xdr:rowOff>299357</xdr:rowOff>
    </xdr:to>
    <xdr:sp macro="" textlink="">
      <xdr:nvSpPr>
        <xdr:cNvPr id="58" name="Rectángulo 51">
          <a:extLst>
            <a:ext uri="{FF2B5EF4-FFF2-40B4-BE49-F238E27FC236}">
              <a16:creationId xmlns:a16="http://schemas.microsoft.com/office/drawing/2014/main" id="{DB6D3C00-1E8C-4D5A-8B46-891AAAC29038}"/>
            </a:ext>
          </a:extLst>
        </xdr:cNvPr>
        <xdr:cNvSpPr/>
      </xdr:nvSpPr>
      <xdr:spPr>
        <a:xfrm>
          <a:off x="10935936" y="25890109"/>
          <a:ext cx="1112313" cy="298198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10</a:t>
          </a:r>
        </a:p>
      </xdr:txBody>
    </xdr:sp>
    <xdr:clientData/>
  </xdr:twoCellAnchor>
  <xdr:twoCellAnchor>
    <xdr:from>
      <xdr:col>7</xdr:col>
      <xdr:colOff>350449</xdr:colOff>
      <xdr:row>102</xdr:row>
      <xdr:rowOff>86915</xdr:rowOff>
    </xdr:from>
    <xdr:to>
      <xdr:col>15</xdr:col>
      <xdr:colOff>593066</xdr:colOff>
      <xdr:row>115</xdr:row>
      <xdr:rowOff>238124</xdr:rowOff>
    </xdr:to>
    <xdr:graphicFrame macro="">
      <xdr:nvGraphicFramePr>
        <xdr:cNvPr id="59" name="Gráfico 58">
          <a:extLst>
            <a:ext uri="{FF2B5EF4-FFF2-40B4-BE49-F238E27FC236}">
              <a16:creationId xmlns:a16="http://schemas.microsoft.com/office/drawing/2014/main" id="{0E397574-CA28-463E-BA1C-906A443C92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47382</xdr:colOff>
      <xdr:row>234</xdr:row>
      <xdr:rowOff>85686</xdr:rowOff>
    </xdr:from>
    <xdr:to>
      <xdr:col>5</xdr:col>
      <xdr:colOff>738187</xdr:colOff>
      <xdr:row>235</xdr:row>
      <xdr:rowOff>428625</xdr:rowOff>
    </xdr:to>
    <xdr:sp macro="" textlink="">
      <xdr:nvSpPr>
        <xdr:cNvPr id="60" name="Rectángulo 59">
          <a:extLst>
            <a:ext uri="{FF2B5EF4-FFF2-40B4-BE49-F238E27FC236}">
              <a16:creationId xmlns:a16="http://schemas.microsoft.com/office/drawing/2014/main" id="{9F9197EA-4B7D-47DC-9361-ABBFA95859B0}"/>
            </a:ext>
          </a:extLst>
        </xdr:cNvPr>
        <xdr:cNvSpPr/>
      </xdr:nvSpPr>
      <xdr:spPr>
        <a:xfrm>
          <a:off x="1723782" y="50250686"/>
          <a:ext cx="3287955" cy="476289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Acciones en la atención realizadas por los/as profesionales del SAU por servicio según mes</a:t>
          </a:r>
        </a:p>
      </xdr:txBody>
    </xdr:sp>
    <xdr:clientData/>
  </xdr:twoCellAnchor>
  <xdr:twoCellAnchor>
    <xdr:from>
      <xdr:col>0</xdr:col>
      <xdr:colOff>106246</xdr:colOff>
      <xdr:row>234</xdr:row>
      <xdr:rowOff>85687</xdr:rowOff>
    </xdr:from>
    <xdr:to>
      <xdr:col>2</xdr:col>
      <xdr:colOff>182971</xdr:colOff>
      <xdr:row>235</xdr:row>
      <xdr:rowOff>226218</xdr:rowOff>
    </xdr:to>
    <xdr:sp macro="" textlink="">
      <xdr:nvSpPr>
        <xdr:cNvPr id="61" name="Rectángulo 51">
          <a:extLst>
            <a:ext uri="{FF2B5EF4-FFF2-40B4-BE49-F238E27FC236}">
              <a16:creationId xmlns:a16="http://schemas.microsoft.com/office/drawing/2014/main" id="{DCE674B3-D859-4C77-B65C-6E1A07031A1A}"/>
            </a:ext>
          </a:extLst>
        </xdr:cNvPr>
        <xdr:cNvSpPr/>
      </xdr:nvSpPr>
      <xdr:spPr>
        <a:xfrm>
          <a:off x="106246" y="50250687"/>
          <a:ext cx="1753125" cy="273881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16</a:t>
          </a:r>
        </a:p>
      </xdr:txBody>
    </xdr:sp>
    <xdr:clientData/>
  </xdr:twoCellAnchor>
  <xdr:twoCellAnchor>
    <xdr:from>
      <xdr:col>9</xdr:col>
      <xdr:colOff>178236</xdr:colOff>
      <xdr:row>234</xdr:row>
      <xdr:rowOff>73781</xdr:rowOff>
    </xdr:from>
    <xdr:to>
      <xdr:col>17</xdr:col>
      <xdr:colOff>559593</xdr:colOff>
      <xdr:row>235</xdr:row>
      <xdr:rowOff>381000</xdr:rowOff>
    </xdr:to>
    <xdr:sp macro="" textlink="">
      <xdr:nvSpPr>
        <xdr:cNvPr id="62" name="Rectángulo 61">
          <a:extLst>
            <a:ext uri="{FF2B5EF4-FFF2-40B4-BE49-F238E27FC236}">
              <a16:creationId xmlns:a16="http://schemas.microsoft.com/office/drawing/2014/main" id="{CFE77F93-B492-4355-805C-E9751546BE3D}"/>
            </a:ext>
          </a:extLst>
        </xdr:cNvPr>
        <xdr:cNvSpPr/>
      </xdr:nvSpPr>
      <xdr:spPr>
        <a:xfrm>
          <a:off x="7944286" y="50238781"/>
          <a:ext cx="7029807" cy="440569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Acciones en la atención realizadas por los/as profesionales del SAU por Sede del SAU según mes</a:t>
          </a:r>
        </a:p>
      </xdr:txBody>
    </xdr:sp>
    <xdr:clientData/>
  </xdr:twoCellAnchor>
  <xdr:twoCellAnchor>
    <xdr:from>
      <xdr:col>7</xdr:col>
      <xdr:colOff>682882</xdr:colOff>
      <xdr:row>234</xdr:row>
      <xdr:rowOff>61875</xdr:rowOff>
    </xdr:from>
    <xdr:to>
      <xdr:col>9</xdr:col>
      <xdr:colOff>226218</xdr:colOff>
      <xdr:row>235</xdr:row>
      <xdr:rowOff>238126</xdr:rowOff>
    </xdr:to>
    <xdr:sp macro="" textlink="">
      <xdr:nvSpPr>
        <xdr:cNvPr id="63" name="Rectángulo 51">
          <a:extLst>
            <a:ext uri="{FF2B5EF4-FFF2-40B4-BE49-F238E27FC236}">
              <a16:creationId xmlns:a16="http://schemas.microsoft.com/office/drawing/2014/main" id="{63E27DD8-FCB3-4F89-896E-7A5061195175}"/>
            </a:ext>
          </a:extLst>
        </xdr:cNvPr>
        <xdr:cNvSpPr/>
      </xdr:nvSpPr>
      <xdr:spPr>
        <a:xfrm>
          <a:off x="6861432" y="50226875"/>
          <a:ext cx="1130836" cy="309601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17</a:t>
          </a:r>
        </a:p>
      </xdr:txBody>
    </xdr:sp>
    <xdr:clientData/>
  </xdr:twoCellAnchor>
  <xdr:twoCellAnchor>
    <xdr:from>
      <xdr:col>1</xdr:col>
      <xdr:colOff>0</xdr:colOff>
      <xdr:row>231</xdr:row>
      <xdr:rowOff>120316</xdr:rowOff>
    </xdr:from>
    <xdr:to>
      <xdr:col>2</xdr:col>
      <xdr:colOff>498641</xdr:colOff>
      <xdr:row>232</xdr:row>
      <xdr:rowOff>220322</xdr:rowOff>
    </xdr:to>
    <xdr:sp macro="" textlink="">
      <xdr:nvSpPr>
        <xdr:cNvPr id="64" name="Rectángulo 63">
          <a:extLst>
            <a:ext uri="{FF2B5EF4-FFF2-40B4-BE49-F238E27FC236}">
              <a16:creationId xmlns:a16="http://schemas.microsoft.com/office/drawing/2014/main" id="{58171C05-8145-4B7E-8859-E44EC4C75817}"/>
            </a:ext>
          </a:extLst>
        </xdr:cNvPr>
        <xdr:cNvSpPr/>
      </xdr:nvSpPr>
      <xdr:spPr>
        <a:xfrm>
          <a:off x="127000" y="49859866"/>
          <a:ext cx="2048041" cy="277806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1800" b="1">
              <a:solidFill>
                <a:sysClr val="windowText" lastClr="000000"/>
              </a:solidFill>
            </a:rPr>
            <a:t> </a:t>
          </a:r>
          <a:r>
            <a:rPr lang="es-PE" sz="1600" b="1">
              <a:solidFill>
                <a:schemeClr val="bg1"/>
              </a:solidFill>
            </a:rPr>
            <a:t>SECCIÓN D</a:t>
          </a:r>
        </a:p>
      </xdr:txBody>
    </xdr:sp>
    <xdr:clientData/>
  </xdr:twoCellAnchor>
  <xdr:twoCellAnchor>
    <xdr:from>
      <xdr:col>2</xdr:col>
      <xdr:colOff>461207</xdr:colOff>
      <xdr:row>231</xdr:row>
      <xdr:rowOff>120316</xdr:rowOff>
    </xdr:from>
    <xdr:to>
      <xdr:col>17</xdr:col>
      <xdr:colOff>828261</xdr:colOff>
      <xdr:row>233</xdr:row>
      <xdr:rowOff>0</xdr:rowOff>
    </xdr:to>
    <xdr:sp macro="" textlink="">
      <xdr:nvSpPr>
        <xdr:cNvPr id="65" name="Rectángulo 64">
          <a:extLst>
            <a:ext uri="{FF2B5EF4-FFF2-40B4-BE49-F238E27FC236}">
              <a16:creationId xmlns:a16="http://schemas.microsoft.com/office/drawing/2014/main" id="{F7A76C74-3E13-4E74-9966-C46D9475595A}"/>
            </a:ext>
          </a:extLst>
        </xdr:cNvPr>
        <xdr:cNvSpPr/>
      </xdr:nvSpPr>
      <xdr:spPr>
        <a:xfrm>
          <a:off x="2137607" y="49859866"/>
          <a:ext cx="12908304" cy="279734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1800" b="1">
              <a:solidFill>
                <a:schemeClr val="bg1"/>
              </a:solidFill>
            </a:rPr>
            <a:t>  </a:t>
          </a:r>
          <a:r>
            <a:rPr lang="es-PE" sz="16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ACCIONES EN LA ATENCIÓN DEL CASO </a:t>
          </a:r>
        </a:p>
      </xdr:txBody>
    </xdr:sp>
    <xdr:clientData/>
  </xdr:twoCellAnchor>
  <xdr:twoCellAnchor>
    <xdr:from>
      <xdr:col>9</xdr:col>
      <xdr:colOff>273358</xdr:colOff>
      <xdr:row>257</xdr:row>
      <xdr:rowOff>11713</xdr:rowOff>
    </xdr:from>
    <xdr:to>
      <xdr:col>14</xdr:col>
      <xdr:colOff>297657</xdr:colOff>
      <xdr:row>287</xdr:row>
      <xdr:rowOff>47626</xdr:rowOff>
    </xdr:to>
    <xdr:graphicFrame macro="">
      <xdr:nvGraphicFramePr>
        <xdr:cNvPr id="66" name="16 Gráfico">
          <a:extLst>
            <a:ext uri="{FF2B5EF4-FFF2-40B4-BE49-F238E27FC236}">
              <a16:creationId xmlns:a16="http://schemas.microsoft.com/office/drawing/2014/main" id="{79C20938-26A0-4380-9E44-88FDE2C040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92175</xdr:colOff>
      <xdr:row>254</xdr:row>
      <xdr:rowOff>70830</xdr:rowOff>
    </xdr:from>
    <xdr:to>
      <xdr:col>9</xdr:col>
      <xdr:colOff>11616</xdr:colOff>
      <xdr:row>256</xdr:row>
      <xdr:rowOff>11615</xdr:rowOff>
    </xdr:to>
    <xdr:sp macro="" textlink="">
      <xdr:nvSpPr>
        <xdr:cNvPr id="67" name="Rectángulo 66">
          <a:extLst>
            <a:ext uri="{FF2B5EF4-FFF2-40B4-BE49-F238E27FC236}">
              <a16:creationId xmlns:a16="http://schemas.microsoft.com/office/drawing/2014/main" id="{756BFEB7-CF07-42FD-8B0D-5792D5436314}"/>
            </a:ext>
          </a:extLst>
        </xdr:cNvPr>
        <xdr:cNvSpPr/>
      </xdr:nvSpPr>
      <xdr:spPr>
        <a:xfrm>
          <a:off x="1768575" y="53207630"/>
          <a:ext cx="6009091" cy="245585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Acciones en la atención del caso por servicio según tipo de actividad </a:t>
          </a:r>
        </a:p>
      </xdr:txBody>
    </xdr:sp>
    <xdr:clientData/>
  </xdr:twoCellAnchor>
  <xdr:twoCellAnchor>
    <xdr:from>
      <xdr:col>1</xdr:col>
      <xdr:colOff>10027</xdr:colOff>
      <xdr:row>254</xdr:row>
      <xdr:rowOff>70831</xdr:rowOff>
    </xdr:from>
    <xdr:to>
      <xdr:col>2</xdr:col>
      <xdr:colOff>197041</xdr:colOff>
      <xdr:row>256</xdr:row>
      <xdr:rowOff>9067</xdr:rowOff>
    </xdr:to>
    <xdr:sp macro="" textlink="">
      <xdr:nvSpPr>
        <xdr:cNvPr id="68" name="Rectángulo 51">
          <a:extLst>
            <a:ext uri="{FF2B5EF4-FFF2-40B4-BE49-F238E27FC236}">
              <a16:creationId xmlns:a16="http://schemas.microsoft.com/office/drawing/2014/main" id="{B5A5981A-9523-426E-AB72-0E7649BF23BA}"/>
            </a:ext>
          </a:extLst>
        </xdr:cNvPr>
        <xdr:cNvSpPr/>
      </xdr:nvSpPr>
      <xdr:spPr>
        <a:xfrm>
          <a:off x="137027" y="53207631"/>
          <a:ext cx="1736414" cy="243036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18</a:t>
          </a:r>
        </a:p>
      </xdr:txBody>
    </xdr:sp>
    <xdr:clientData/>
  </xdr:twoCellAnchor>
  <xdr:twoCellAnchor editAs="oneCell">
    <xdr:from>
      <xdr:col>1</xdr:col>
      <xdr:colOff>25514</xdr:colOff>
      <xdr:row>0</xdr:row>
      <xdr:rowOff>42522</xdr:rowOff>
    </xdr:from>
    <xdr:to>
      <xdr:col>5</xdr:col>
      <xdr:colOff>323170</xdr:colOff>
      <xdr:row>3</xdr:row>
      <xdr:rowOff>8504</xdr:rowOff>
    </xdr:to>
    <xdr:pic>
      <xdr:nvPicPr>
        <xdr:cNvPr id="69" name="Imagen 68">
          <a:extLst>
            <a:ext uri="{FF2B5EF4-FFF2-40B4-BE49-F238E27FC236}">
              <a16:creationId xmlns:a16="http://schemas.microsoft.com/office/drawing/2014/main" id="{A2FADCD0-D77D-4C66-B052-D34779626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514" y="42522"/>
          <a:ext cx="4444206" cy="651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4.%20BE%20Abril%202026/BE%20Abril%202026/V.%20Resumenes%20Registros/Res&#250;menes%20Estad&#237;sticos%20-%20Abril%202026.xlsx" TargetMode="External"/><Relationship Id="rId2" Type="http://schemas.openxmlformats.org/officeDocument/2006/relationships/externalLinkPath" Target="file:///D:\BOLETIN%20ESTAD&#205;STICO\1.%20Actualizaci&#243;n%202026\4.%20BE%20Abril%202026\BE%20Abril%202026\V.%20Resumenes%20Registros\Res&#250;menes%20Estad&#237;sticos%20-%20Abril%202026.xlsx" TargetMode="External"/><Relationship Id="rId1" Type="http://schemas.openxmlformats.org/officeDocument/2006/relationships/externalLinkPath" Target="/BOLETIN%20ESTAD&#205;STICO/1.%20Actualizaci&#243;n%202026/4.%20BE%20Abril%202026/BE%20Abril%202026/V.%20Resumenes%20Registros/Res&#250;menes%20Estad&#237;sticos%20-%20Abril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asos del CEMF"/>
      <sheetName val="Feminicidio"/>
      <sheetName val="Tentativa"/>
      <sheetName val="AP"/>
      <sheetName val="Linea 100"/>
      <sheetName val="CHAT 100"/>
      <sheetName val="SAU"/>
      <sheetName val="SAR - Casos"/>
      <sheetName val="SAR - Acciones"/>
      <sheetName val="CAI"/>
      <sheetName val="REVIESFO"/>
      <sheetName val="EE"/>
      <sheetName val="SAM"/>
      <sheetName val="HRT"/>
    </sheetNames>
    <sheetDataSet>
      <sheetData sheetId="0"/>
      <sheetData sheetId="1"/>
      <sheetData sheetId="2"/>
      <sheetData sheetId="3"/>
      <sheetData sheetId="4"/>
      <sheetData sheetId="5"/>
      <sheetData sheetId="6">
        <row r="16">
          <cell r="B16" t="str">
            <v>Enero</v>
          </cell>
          <cell r="C16">
            <v>531</v>
          </cell>
        </row>
        <row r="17">
          <cell r="B17" t="str">
            <v>Febrero</v>
          </cell>
          <cell r="C17">
            <v>595</v>
          </cell>
        </row>
        <row r="18">
          <cell r="B18" t="str">
            <v>Marzo</v>
          </cell>
          <cell r="C18">
            <v>647</v>
          </cell>
        </row>
        <row r="19">
          <cell r="B19" t="str">
            <v>Abril</v>
          </cell>
          <cell r="C19">
            <v>601</v>
          </cell>
        </row>
        <row r="20">
          <cell r="B20" t="str">
            <v>Mayo</v>
          </cell>
          <cell r="C20">
            <v>0</v>
          </cell>
        </row>
        <row r="21">
          <cell r="B21" t="str">
            <v>Junio</v>
          </cell>
          <cell r="C21">
            <v>0</v>
          </cell>
        </row>
        <row r="22">
          <cell r="B22" t="str">
            <v>Julio</v>
          </cell>
          <cell r="C22">
            <v>0</v>
          </cell>
        </row>
        <row r="23">
          <cell r="B23" t="str">
            <v>Agosto</v>
          </cell>
          <cell r="C23">
            <v>0</v>
          </cell>
        </row>
        <row r="24">
          <cell r="B24" t="str">
            <v>Setiembre</v>
          </cell>
          <cell r="C24">
            <v>0</v>
          </cell>
        </row>
        <row r="25">
          <cell r="B25" t="str">
            <v>Octubre</v>
          </cell>
          <cell r="C25">
            <v>0</v>
          </cell>
        </row>
        <row r="26">
          <cell r="B26" t="str">
            <v>Noviembre</v>
          </cell>
          <cell r="C26">
            <v>0</v>
          </cell>
        </row>
        <row r="27">
          <cell r="B27" t="str">
            <v>Diciembre</v>
          </cell>
          <cell r="C27">
            <v>0</v>
          </cell>
        </row>
        <row r="38">
          <cell r="D38" t="str">
            <v>Mujer</v>
          </cell>
          <cell r="E38" t="str">
            <v>Hombre</v>
          </cell>
        </row>
        <row r="51">
          <cell r="D51">
            <v>1953</v>
          </cell>
          <cell r="E51">
            <v>421</v>
          </cell>
        </row>
        <row r="57">
          <cell r="N57" t="str">
            <v>Niños y niñas</v>
          </cell>
          <cell r="O57">
            <v>627</v>
          </cell>
        </row>
        <row r="58">
          <cell r="N58" t="str">
            <v>Adolescentes</v>
          </cell>
          <cell r="O58">
            <v>610</v>
          </cell>
        </row>
        <row r="59">
          <cell r="N59" t="str">
            <v>Adultos/as</v>
          </cell>
          <cell r="O59">
            <v>1037</v>
          </cell>
        </row>
        <row r="60">
          <cell r="N60" t="str">
            <v>Adultos/as mayores</v>
          </cell>
          <cell r="O60">
            <v>100</v>
          </cell>
        </row>
        <row r="107">
          <cell r="F107" t="str">
            <v>Mujer</v>
          </cell>
          <cell r="G107" t="str">
            <v>Hombre</v>
          </cell>
        </row>
        <row r="108">
          <cell r="B108" t="str">
            <v>0 a 5 años</v>
          </cell>
          <cell r="F108">
            <v>-149</v>
          </cell>
          <cell r="G108">
            <v>125</v>
          </cell>
        </row>
        <row r="109">
          <cell r="B109" t="str">
            <v>6 a 11 años</v>
          </cell>
          <cell r="F109">
            <v>-197</v>
          </cell>
          <cell r="G109">
            <v>156</v>
          </cell>
        </row>
        <row r="110">
          <cell r="B110" t="str">
            <v>12 a 17 años</v>
          </cell>
          <cell r="F110">
            <v>-522</v>
          </cell>
          <cell r="G110">
            <v>88</v>
          </cell>
        </row>
        <row r="111">
          <cell r="B111" t="str">
            <v>18 a 25 años</v>
          </cell>
          <cell r="F111">
            <v>-344</v>
          </cell>
          <cell r="G111">
            <v>8</v>
          </cell>
        </row>
        <row r="112">
          <cell r="B112" t="str">
            <v>26 - 35 años</v>
          </cell>
          <cell r="F112">
            <v>-357</v>
          </cell>
          <cell r="G112">
            <v>8</v>
          </cell>
        </row>
        <row r="113">
          <cell r="B113" t="str">
            <v>36 a 45 años</v>
          </cell>
          <cell r="F113">
            <v>-202</v>
          </cell>
          <cell r="G113">
            <v>5</v>
          </cell>
        </row>
        <row r="114">
          <cell r="B114" t="str">
            <v>46 a 59 años</v>
          </cell>
          <cell r="F114">
            <v>-110</v>
          </cell>
          <cell r="G114">
            <v>3</v>
          </cell>
        </row>
        <row r="115">
          <cell r="B115" t="str">
            <v>60 a más años</v>
          </cell>
          <cell r="F115">
            <v>-72</v>
          </cell>
          <cell r="G115">
            <v>28</v>
          </cell>
        </row>
        <row r="123">
          <cell r="B123" t="str">
            <v>Económica o patrimonial</v>
          </cell>
          <cell r="E123">
            <v>6</v>
          </cell>
        </row>
        <row r="124">
          <cell r="B124" t="str">
            <v>Psicológica</v>
          </cell>
          <cell r="E124">
            <v>710</v>
          </cell>
        </row>
        <row r="125">
          <cell r="B125" t="str">
            <v>Física</v>
          </cell>
          <cell r="E125">
            <v>932</v>
          </cell>
        </row>
        <row r="126">
          <cell r="B126" t="str">
            <v>Sexual</v>
          </cell>
          <cell r="E126">
            <v>726</v>
          </cell>
        </row>
        <row r="189">
          <cell r="B189" t="str">
            <v>Arequipa</v>
          </cell>
          <cell r="C189">
            <v>318</v>
          </cell>
        </row>
        <row r="190">
          <cell r="B190" t="str">
            <v>Ayacucho</v>
          </cell>
          <cell r="C190">
            <v>222</v>
          </cell>
        </row>
        <row r="191">
          <cell r="B191" t="str">
            <v>Cusco</v>
          </cell>
          <cell r="C191">
            <v>178</v>
          </cell>
        </row>
        <row r="192">
          <cell r="B192" t="str">
            <v>Huánuco</v>
          </cell>
          <cell r="C192">
            <v>262</v>
          </cell>
        </row>
        <row r="193">
          <cell r="B193" t="str">
            <v>La Libertad</v>
          </cell>
          <cell r="C193">
            <v>323</v>
          </cell>
        </row>
        <row r="194">
          <cell r="B194" t="str">
            <v>Lima</v>
          </cell>
          <cell r="C194">
            <v>711</v>
          </cell>
        </row>
        <row r="195">
          <cell r="B195" t="str">
            <v>Madre de Dios</v>
          </cell>
          <cell r="C195">
            <v>218</v>
          </cell>
        </row>
        <row r="196">
          <cell r="B196" t="str">
            <v>Puno</v>
          </cell>
          <cell r="C196">
            <v>142</v>
          </cell>
        </row>
        <row r="218">
          <cell r="K218" t="str">
            <v>Lima</v>
          </cell>
          <cell r="L218">
            <v>11213</v>
          </cell>
        </row>
        <row r="219">
          <cell r="K219" t="str">
            <v>Arequipa</v>
          </cell>
          <cell r="L219">
            <v>4191</v>
          </cell>
        </row>
        <row r="220">
          <cell r="K220" t="str">
            <v>La Libertad</v>
          </cell>
          <cell r="L220">
            <v>3993</v>
          </cell>
        </row>
        <row r="221">
          <cell r="K221" t="str">
            <v>Huánuco</v>
          </cell>
          <cell r="L221">
            <v>3859</v>
          </cell>
        </row>
        <row r="222">
          <cell r="K222" t="str">
            <v>Ayacucho</v>
          </cell>
          <cell r="L222">
            <v>2595</v>
          </cell>
        </row>
        <row r="223">
          <cell r="K223" t="str">
            <v>Cusco</v>
          </cell>
          <cell r="L223">
            <v>2445</v>
          </cell>
        </row>
        <row r="224">
          <cell r="K224" t="str">
            <v>Madre de Dios</v>
          </cell>
          <cell r="L224">
            <v>2426</v>
          </cell>
        </row>
        <row r="225">
          <cell r="K225" t="str">
            <v>Puno</v>
          </cell>
          <cell r="L225">
            <v>2095</v>
          </cell>
        </row>
        <row r="238">
          <cell r="D238" t="str">
            <v>Psicología</v>
          </cell>
          <cell r="E238" t="str">
            <v>Social</v>
          </cell>
          <cell r="F238" t="str">
            <v>Legal</v>
          </cell>
        </row>
        <row r="251">
          <cell r="D251">
            <v>11013</v>
          </cell>
          <cell r="E251">
            <v>8228</v>
          </cell>
          <cell r="F251">
            <v>13693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97D89-46CF-427C-909E-36AF608FEF34}">
  <sheetPr>
    <tabColor theme="1" tint="0.14999847407452621"/>
  </sheetPr>
  <dimension ref="B1:U331"/>
  <sheetViews>
    <sheetView showGridLines="0" tabSelected="1" view="pageBreakPreview" zoomScale="93" zoomScaleNormal="100" zoomScaleSheetLayoutView="93" workbookViewId="0">
      <pane ySplit="9" topLeftCell="A10" activePane="bottomLeft" state="frozen"/>
      <selection activeCell="A347" sqref="A347"/>
      <selection pane="bottomLeft" activeCell="A347" sqref="A347"/>
    </sheetView>
  </sheetViews>
  <sheetFormatPr baseColWidth="10" defaultColWidth="9" defaultRowHeight="14" x14ac:dyDescent="0.3"/>
  <cols>
    <col min="1" max="1" width="1.81640625" style="1" customWidth="1"/>
    <col min="2" max="2" width="22.1796875" style="1" customWidth="1"/>
    <col min="3" max="3" width="11.1796875" style="1" customWidth="1"/>
    <col min="4" max="4" width="12.453125" style="1" customWidth="1"/>
    <col min="5" max="5" width="13.54296875" style="1" customWidth="1"/>
    <col min="6" max="6" width="11.81640625" style="1" customWidth="1"/>
    <col min="7" max="7" width="15.453125" style="1" customWidth="1"/>
    <col min="8" max="8" width="11.453125" style="1" customWidth="1"/>
    <col min="9" max="9" width="11.26953125" style="1" customWidth="1"/>
    <col min="10" max="10" width="10.81640625" style="1" customWidth="1"/>
    <col min="11" max="11" width="10.7265625" style="1" customWidth="1"/>
    <col min="12" max="12" width="12" style="1" customWidth="1"/>
    <col min="13" max="13" width="11.54296875" style="1" customWidth="1"/>
    <col min="14" max="14" width="16.1796875" style="1" customWidth="1"/>
    <col min="15" max="15" width="11.7265625" style="1" customWidth="1"/>
    <col min="16" max="16" width="11.453125" style="1" customWidth="1"/>
    <col min="17" max="17" width="10.7265625" style="1" customWidth="1"/>
    <col min="18" max="18" width="9" style="1"/>
    <col min="19" max="19" width="1.7265625" style="1" customWidth="1"/>
    <col min="20" max="16384" width="9" style="1"/>
  </cols>
  <sheetData>
    <row r="1" spans="2:21" ht="26.25" customHeight="1" x14ac:dyDescent="0.3"/>
    <row r="2" spans="2:21" ht="2.25" customHeight="1" x14ac:dyDescent="0.3"/>
    <row r="3" spans="2:21" ht="26.25" customHeight="1" x14ac:dyDescent="0.4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2:21" ht="2.25" customHeight="1" x14ac:dyDescent="0.4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2:21" ht="28.5" x14ac:dyDescent="0.65">
      <c r="B5" s="4" t="s">
        <v>0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2:21" ht="2.25" customHeight="1" x14ac:dyDescent="0.35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6"/>
      <c r="O6" s="6"/>
      <c r="P6" s="6"/>
      <c r="Q6" s="6"/>
      <c r="R6" s="6"/>
    </row>
    <row r="7" spans="2:21" ht="21" x14ac:dyDescent="0.5">
      <c r="B7" s="7" t="s">
        <v>1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</row>
    <row r="8" spans="2:21" ht="3.75" customHeight="1" x14ac:dyDescent="0.3"/>
    <row r="9" spans="2:21" ht="67.5" customHeight="1" x14ac:dyDescent="0.3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</row>
    <row r="10" spans="2:21" ht="19.5" customHeight="1" x14ac:dyDescent="0.3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</row>
    <row r="11" spans="2:21" ht="21" customHeight="1" x14ac:dyDescent="0.3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</row>
    <row r="12" spans="2:21" ht="20.25" customHeight="1" x14ac:dyDescent="0.35">
      <c r="U12"/>
    </row>
    <row r="15" spans="2:21" s="15" customFormat="1" ht="42" customHeight="1" x14ac:dyDescent="0.25">
      <c r="B15" s="10" t="s">
        <v>2</v>
      </c>
      <c r="C15" s="11" t="s">
        <v>3</v>
      </c>
      <c r="D15" s="12" t="s">
        <v>4</v>
      </c>
      <c r="E15" s="12" t="s">
        <v>5</v>
      </c>
      <c r="F15" s="13" t="s">
        <v>6</v>
      </c>
      <c r="G15" s="13" t="s">
        <v>7</v>
      </c>
      <c r="H15" s="13" t="s">
        <v>8</v>
      </c>
      <c r="I15" s="14" t="s">
        <v>9</v>
      </c>
    </row>
    <row r="16" spans="2:21" s="15" customFormat="1" ht="22.5" customHeight="1" x14ac:dyDescent="0.25">
      <c r="B16" s="16" t="s">
        <v>10</v>
      </c>
      <c r="C16" s="17">
        <f t="shared" ref="C16:C27" si="0">SUM(D16:I16)</f>
        <v>531</v>
      </c>
      <c r="D16" s="18">
        <v>160</v>
      </c>
      <c r="E16" s="18">
        <v>24</v>
      </c>
      <c r="F16" s="18">
        <v>14</v>
      </c>
      <c r="G16" s="18">
        <v>4</v>
      </c>
      <c r="H16" s="18">
        <v>3</v>
      </c>
      <c r="I16" s="18">
        <v>326</v>
      </c>
    </row>
    <row r="17" spans="2:9" s="15" customFormat="1" ht="21.75" customHeight="1" x14ac:dyDescent="0.25">
      <c r="B17" s="19" t="s">
        <v>11</v>
      </c>
      <c r="C17" s="20">
        <f t="shared" si="0"/>
        <v>595</v>
      </c>
      <c r="D17" s="21">
        <v>186</v>
      </c>
      <c r="E17" s="21">
        <v>17</v>
      </c>
      <c r="F17" s="21">
        <v>8</v>
      </c>
      <c r="G17" s="21">
        <v>1</v>
      </c>
      <c r="H17" s="21">
        <v>0</v>
      </c>
      <c r="I17" s="21">
        <v>383</v>
      </c>
    </row>
    <row r="18" spans="2:9" s="15" customFormat="1" ht="21.75" customHeight="1" x14ac:dyDescent="0.25">
      <c r="B18" s="19" t="s">
        <v>12</v>
      </c>
      <c r="C18" s="20">
        <f t="shared" si="0"/>
        <v>647</v>
      </c>
      <c r="D18" s="21">
        <v>220</v>
      </c>
      <c r="E18" s="21">
        <v>6</v>
      </c>
      <c r="F18" s="21">
        <v>13</v>
      </c>
      <c r="G18" s="21">
        <v>0</v>
      </c>
      <c r="H18" s="21">
        <v>1</v>
      </c>
      <c r="I18" s="21">
        <v>407</v>
      </c>
    </row>
    <row r="19" spans="2:9" s="15" customFormat="1" ht="21.75" customHeight="1" thickBot="1" x14ac:dyDescent="0.3">
      <c r="B19" s="19" t="s">
        <v>13</v>
      </c>
      <c r="C19" s="20">
        <f t="shared" si="0"/>
        <v>601</v>
      </c>
      <c r="D19" s="21">
        <v>212</v>
      </c>
      <c r="E19" s="21">
        <v>2</v>
      </c>
      <c r="F19" s="21">
        <v>13</v>
      </c>
      <c r="G19" s="21">
        <v>0</v>
      </c>
      <c r="H19" s="21">
        <v>2</v>
      </c>
      <c r="I19" s="21">
        <v>372</v>
      </c>
    </row>
    <row r="20" spans="2:9" s="15" customFormat="1" ht="21.75" hidden="1" customHeight="1" x14ac:dyDescent="0.25">
      <c r="B20" s="19" t="s">
        <v>14</v>
      </c>
      <c r="C20" s="20">
        <f t="shared" si="0"/>
        <v>0</v>
      </c>
      <c r="D20" s="21"/>
      <c r="E20" s="21"/>
      <c r="F20" s="21"/>
      <c r="G20" s="21"/>
      <c r="H20" s="21"/>
      <c r="I20" s="21"/>
    </row>
    <row r="21" spans="2:9" s="15" customFormat="1" ht="21.75" hidden="1" customHeight="1" x14ac:dyDescent="0.25">
      <c r="B21" s="19" t="s">
        <v>15</v>
      </c>
      <c r="C21" s="20">
        <f t="shared" si="0"/>
        <v>0</v>
      </c>
      <c r="D21" s="21"/>
      <c r="E21" s="21"/>
      <c r="F21" s="21"/>
      <c r="G21" s="21"/>
      <c r="H21" s="21"/>
      <c r="I21" s="21"/>
    </row>
    <row r="22" spans="2:9" s="15" customFormat="1" ht="21.75" hidden="1" customHeight="1" x14ac:dyDescent="0.25">
      <c r="B22" s="19" t="s">
        <v>16</v>
      </c>
      <c r="C22" s="20">
        <f t="shared" si="0"/>
        <v>0</v>
      </c>
      <c r="D22" s="21"/>
      <c r="E22" s="21"/>
      <c r="F22" s="21"/>
      <c r="G22" s="21"/>
      <c r="H22" s="21"/>
      <c r="I22" s="21"/>
    </row>
    <row r="23" spans="2:9" s="15" customFormat="1" ht="19.5" hidden="1" customHeight="1" x14ac:dyDescent="0.25">
      <c r="B23" s="19" t="s">
        <v>17</v>
      </c>
      <c r="C23" s="20">
        <f t="shared" si="0"/>
        <v>0</v>
      </c>
      <c r="D23" s="21"/>
      <c r="E23" s="21"/>
      <c r="F23" s="21"/>
      <c r="G23" s="21"/>
      <c r="H23" s="21"/>
      <c r="I23" s="21"/>
    </row>
    <row r="24" spans="2:9" s="15" customFormat="1" ht="19.5" hidden="1" customHeight="1" x14ac:dyDescent="0.25">
      <c r="B24" s="19" t="s">
        <v>18</v>
      </c>
      <c r="C24" s="20">
        <f t="shared" si="0"/>
        <v>0</v>
      </c>
      <c r="D24" s="21"/>
      <c r="E24" s="21"/>
      <c r="F24" s="21"/>
      <c r="G24" s="21"/>
      <c r="H24" s="21"/>
      <c r="I24" s="21"/>
    </row>
    <row r="25" spans="2:9" s="15" customFormat="1" ht="19.5" hidden="1" customHeight="1" x14ac:dyDescent="0.25">
      <c r="B25" s="19" t="s">
        <v>19</v>
      </c>
      <c r="C25" s="20">
        <f t="shared" si="0"/>
        <v>0</v>
      </c>
      <c r="D25" s="21"/>
      <c r="E25" s="21"/>
      <c r="F25" s="21"/>
      <c r="G25" s="21"/>
      <c r="H25" s="21"/>
      <c r="I25" s="21"/>
    </row>
    <row r="26" spans="2:9" s="15" customFormat="1" ht="19.5" hidden="1" customHeight="1" x14ac:dyDescent="0.25">
      <c r="B26" s="19" t="s">
        <v>20</v>
      </c>
      <c r="C26" s="20">
        <f t="shared" si="0"/>
        <v>0</v>
      </c>
      <c r="D26" s="21"/>
      <c r="E26" s="21"/>
      <c r="F26" s="21"/>
      <c r="G26" s="21"/>
      <c r="H26" s="21"/>
      <c r="I26" s="21"/>
    </row>
    <row r="27" spans="2:9" s="15" customFormat="1" ht="19.5" hidden="1" customHeight="1" thickBot="1" x14ac:dyDescent="0.3">
      <c r="B27" s="22" t="s">
        <v>21</v>
      </c>
      <c r="C27" s="23">
        <f t="shared" si="0"/>
        <v>0</v>
      </c>
      <c r="D27" s="24"/>
      <c r="E27" s="24"/>
      <c r="F27" s="24"/>
      <c r="G27" s="24"/>
      <c r="H27" s="24"/>
      <c r="I27" s="24"/>
    </row>
    <row r="28" spans="2:9" s="15" customFormat="1" ht="20.25" customHeight="1" x14ac:dyDescent="0.25">
      <c r="B28" s="25" t="s">
        <v>3</v>
      </c>
      <c r="C28" s="26">
        <f>SUM(C16:C27)</f>
        <v>2374</v>
      </c>
      <c r="D28" s="26">
        <f t="shared" ref="D28:I28" si="1">SUM(D16:D27)</f>
        <v>778</v>
      </c>
      <c r="E28" s="26">
        <f t="shared" si="1"/>
        <v>49</v>
      </c>
      <c r="F28" s="26">
        <f t="shared" si="1"/>
        <v>48</v>
      </c>
      <c r="G28" s="26">
        <f t="shared" si="1"/>
        <v>5</v>
      </c>
      <c r="H28" s="26">
        <f t="shared" si="1"/>
        <v>6</v>
      </c>
      <c r="I28" s="26">
        <f t="shared" si="1"/>
        <v>1488</v>
      </c>
    </row>
    <row r="29" spans="2:9" s="15" customFormat="1" ht="20.25" customHeight="1" x14ac:dyDescent="0.25">
      <c r="B29" s="27" t="s">
        <v>22</v>
      </c>
      <c r="C29" s="28">
        <f>C28/$C$28</f>
        <v>1</v>
      </c>
      <c r="D29" s="28">
        <f t="shared" ref="D29:I29" si="2">D28/$C$28</f>
        <v>0.32771693344566133</v>
      </c>
      <c r="E29" s="28">
        <f t="shared" si="2"/>
        <v>2.0640269587194608E-2</v>
      </c>
      <c r="F29" s="28">
        <f t="shared" si="2"/>
        <v>2.0219039595619208E-2</v>
      </c>
      <c r="G29" s="28">
        <f t="shared" si="2"/>
        <v>2.1061499578770007E-3</v>
      </c>
      <c r="H29" s="28">
        <f t="shared" si="2"/>
        <v>2.527379949452401E-3</v>
      </c>
      <c r="I29" s="28">
        <f t="shared" si="2"/>
        <v>0.62679022746419544</v>
      </c>
    </row>
    <row r="30" spans="2:9" s="15" customFormat="1" ht="11.5" x14ac:dyDescent="0.25">
      <c r="B30" s="29"/>
      <c r="C30" s="29"/>
    </row>
    <row r="31" spans="2:9" s="15" customFormat="1" ht="11.5" x14ac:dyDescent="0.25"/>
    <row r="32" spans="2:9" s="15" customFormat="1" ht="11.5" x14ac:dyDescent="0.25"/>
    <row r="33" spans="2:7" s="15" customFormat="1" ht="11.5" x14ac:dyDescent="0.25"/>
    <row r="34" spans="2:7" s="15" customFormat="1" ht="11.5" x14ac:dyDescent="0.25"/>
    <row r="35" spans="2:7" s="15" customFormat="1" ht="11.5" x14ac:dyDescent="0.25">
      <c r="B35" s="30"/>
    </row>
    <row r="36" spans="2:7" s="15" customFormat="1" ht="11.5" x14ac:dyDescent="0.25">
      <c r="B36" s="30"/>
    </row>
    <row r="37" spans="2:7" s="15" customFormat="1" ht="6.75" customHeight="1" x14ac:dyDescent="0.25">
      <c r="B37" s="30"/>
    </row>
    <row r="38" spans="2:7" s="15" customFormat="1" ht="27" customHeight="1" x14ac:dyDescent="0.25">
      <c r="B38" s="10" t="s">
        <v>2</v>
      </c>
      <c r="C38" s="31" t="s">
        <v>3</v>
      </c>
      <c r="D38" s="32" t="s">
        <v>23</v>
      </c>
      <c r="E38" s="33" t="s">
        <v>24</v>
      </c>
    </row>
    <row r="39" spans="2:7" s="15" customFormat="1" ht="22.5" customHeight="1" x14ac:dyDescent="0.25">
      <c r="B39" s="16" t="s">
        <v>10</v>
      </c>
      <c r="C39" s="17">
        <f t="shared" ref="C39:C50" si="3">SUM(D39:E39)</f>
        <v>531</v>
      </c>
      <c r="D39" s="18">
        <v>419</v>
      </c>
      <c r="E39" s="18">
        <v>112</v>
      </c>
      <c r="G39" s="34"/>
    </row>
    <row r="40" spans="2:7" s="15" customFormat="1" ht="20.25" customHeight="1" x14ac:dyDescent="0.25">
      <c r="B40" s="19" t="s">
        <v>11</v>
      </c>
      <c r="C40" s="20">
        <f t="shared" si="3"/>
        <v>595</v>
      </c>
      <c r="D40" s="21">
        <v>494</v>
      </c>
      <c r="E40" s="21">
        <v>101</v>
      </c>
    </row>
    <row r="41" spans="2:7" s="15" customFormat="1" ht="20.25" customHeight="1" x14ac:dyDescent="0.25">
      <c r="B41" s="19" t="s">
        <v>12</v>
      </c>
      <c r="C41" s="20">
        <f t="shared" si="3"/>
        <v>647</v>
      </c>
      <c r="D41" s="21">
        <v>533</v>
      </c>
      <c r="E41" s="21">
        <v>114</v>
      </c>
    </row>
    <row r="42" spans="2:7" s="15" customFormat="1" ht="20.25" customHeight="1" thickBot="1" x14ac:dyDescent="0.3">
      <c r="B42" s="19" t="s">
        <v>13</v>
      </c>
      <c r="C42" s="20">
        <f t="shared" si="3"/>
        <v>601</v>
      </c>
      <c r="D42" s="21">
        <v>507</v>
      </c>
      <c r="E42" s="21">
        <v>94</v>
      </c>
    </row>
    <row r="43" spans="2:7" s="15" customFormat="1" ht="20.25" hidden="1" customHeight="1" x14ac:dyDescent="0.25">
      <c r="B43" s="19" t="s">
        <v>14</v>
      </c>
      <c r="C43" s="20">
        <f t="shared" si="3"/>
        <v>0</v>
      </c>
      <c r="D43" s="21"/>
      <c r="E43" s="21"/>
    </row>
    <row r="44" spans="2:7" s="15" customFormat="1" ht="20.25" hidden="1" customHeight="1" x14ac:dyDescent="0.25">
      <c r="B44" s="19" t="s">
        <v>15</v>
      </c>
      <c r="C44" s="20">
        <f t="shared" si="3"/>
        <v>0</v>
      </c>
      <c r="D44" s="21"/>
      <c r="E44" s="21"/>
    </row>
    <row r="45" spans="2:7" s="15" customFormat="1" ht="20.25" hidden="1" customHeight="1" x14ac:dyDescent="0.25">
      <c r="B45" s="19" t="s">
        <v>16</v>
      </c>
      <c r="C45" s="20">
        <f t="shared" si="3"/>
        <v>0</v>
      </c>
      <c r="D45" s="21"/>
      <c r="E45" s="21"/>
    </row>
    <row r="46" spans="2:7" s="15" customFormat="1" ht="19.5" hidden="1" customHeight="1" x14ac:dyDescent="0.25">
      <c r="B46" s="19" t="s">
        <v>17</v>
      </c>
      <c r="C46" s="20">
        <f t="shared" si="3"/>
        <v>0</v>
      </c>
      <c r="D46" s="21"/>
      <c r="E46" s="21"/>
    </row>
    <row r="47" spans="2:7" s="15" customFormat="1" ht="19.5" hidden="1" customHeight="1" x14ac:dyDescent="0.25">
      <c r="B47" s="19" t="s">
        <v>18</v>
      </c>
      <c r="C47" s="20">
        <f t="shared" si="3"/>
        <v>0</v>
      </c>
      <c r="D47" s="21"/>
      <c r="E47" s="21"/>
    </row>
    <row r="48" spans="2:7" s="15" customFormat="1" ht="19.5" hidden="1" customHeight="1" x14ac:dyDescent="0.25">
      <c r="B48" s="19" t="s">
        <v>19</v>
      </c>
      <c r="C48" s="20">
        <f t="shared" si="3"/>
        <v>0</v>
      </c>
      <c r="D48" s="21"/>
      <c r="E48" s="21"/>
    </row>
    <row r="49" spans="2:17" s="15" customFormat="1" ht="19.5" hidden="1" customHeight="1" x14ac:dyDescent="0.25">
      <c r="B49" s="19" t="s">
        <v>20</v>
      </c>
      <c r="C49" s="20">
        <f t="shared" si="3"/>
        <v>0</v>
      </c>
      <c r="D49" s="21"/>
      <c r="E49" s="21"/>
    </row>
    <row r="50" spans="2:17" s="15" customFormat="1" ht="19.5" hidden="1" customHeight="1" thickBot="1" x14ac:dyDescent="0.3">
      <c r="B50" s="22" t="s">
        <v>21</v>
      </c>
      <c r="C50" s="20">
        <f t="shared" si="3"/>
        <v>0</v>
      </c>
      <c r="D50" s="24"/>
      <c r="E50" s="35"/>
    </row>
    <row r="51" spans="2:17" s="15" customFormat="1" ht="25.5" customHeight="1" x14ac:dyDescent="0.25">
      <c r="B51" s="25" t="s">
        <v>3</v>
      </c>
      <c r="C51" s="26">
        <f>SUM(C39:C50)</f>
        <v>2374</v>
      </c>
      <c r="D51" s="26">
        <f t="shared" ref="D51:E51" si="4">SUM(D39:D50)</f>
        <v>1953</v>
      </c>
      <c r="E51" s="26">
        <f t="shared" si="4"/>
        <v>421</v>
      </c>
    </row>
    <row r="52" spans="2:17" s="15" customFormat="1" ht="25.5" customHeight="1" x14ac:dyDescent="0.25">
      <c r="B52" s="27" t="s">
        <v>22</v>
      </c>
      <c r="C52" s="28">
        <f>C51/$C$51</f>
        <v>1</v>
      </c>
      <c r="D52" s="28">
        <f>D51/$C$51</f>
        <v>0.82266217354675653</v>
      </c>
      <c r="E52" s="28">
        <f>E51/$C$51</f>
        <v>0.17733782645324347</v>
      </c>
      <c r="G52" s="34"/>
    </row>
    <row r="53" spans="2:17" s="15" customFormat="1" ht="11.5" x14ac:dyDescent="0.25"/>
    <row r="54" spans="2:17" s="15" customFormat="1" ht="11.5" x14ac:dyDescent="0.25"/>
    <row r="55" spans="2:17" s="15" customFormat="1" ht="11.5" x14ac:dyDescent="0.25"/>
    <row r="56" spans="2:17" s="15" customFormat="1" ht="11.5" x14ac:dyDescent="0.25">
      <c r="M56" s="36"/>
      <c r="N56" s="36"/>
      <c r="O56" s="36"/>
    </row>
    <row r="57" spans="2:17" s="15" customFormat="1" ht="11.5" x14ac:dyDescent="0.25">
      <c r="M57" s="36"/>
      <c r="N57" s="37" t="s">
        <v>25</v>
      </c>
      <c r="O57" s="38">
        <f>D73+E73</f>
        <v>627</v>
      </c>
    </row>
    <row r="58" spans="2:17" s="15" customFormat="1" ht="8.25" customHeight="1" x14ac:dyDescent="0.25">
      <c r="B58" s="30"/>
      <c r="M58" s="36"/>
      <c r="N58" s="37" t="s">
        <v>26</v>
      </c>
      <c r="O58" s="38">
        <f>F73</f>
        <v>610</v>
      </c>
    </row>
    <row r="59" spans="2:17" s="15" customFormat="1" ht="13.5" customHeight="1" x14ac:dyDescent="0.25">
      <c r="M59" s="36"/>
      <c r="N59" s="37" t="s">
        <v>27</v>
      </c>
      <c r="O59" s="38">
        <f>SUM(G73:J73)</f>
        <v>1037</v>
      </c>
    </row>
    <row r="60" spans="2:17" s="15" customFormat="1" ht="31.5" customHeight="1" x14ac:dyDescent="0.25">
      <c r="B60" s="10" t="s">
        <v>2</v>
      </c>
      <c r="C60" s="31" t="s">
        <v>3</v>
      </c>
      <c r="D60" s="12" t="s">
        <v>28</v>
      </c>
      <c r="E60" s="13" t="s">
        <v>29</v>
      </c>
      <c r="F60" s="39" t="s">
        <v>30</v>
      </c>
      <c r="G60" s="39" t="s">
        <v>31</v>
      </c>
      <c r="H60" s="39" t="s">
        <v>32</v>
      </c>
      <c r="I60" s="39" t="s">
        <v>33</v>
      </c>
      <c r="J60" s="40" t="s">
        <v>34</v>
      </c>
      <c r="K60" s="40" t="s">
        <v>35</v>
      </c>
      <c r="M60" s="36"/>
      <c r="N60" s="37" t="s">
        <v>36</v>
      </c>
      <c r="O60" s="38">
        <f>K73</f>
        <v>100</v>
      </c>
      <c r="P60" s="41"/>
      <c r="Q60" s="41"/>
    </row>
    <row r="61" spans="2:17" s="15" customFormat="1" ht="21.75" customHeight="1" x14ac:dyDescent="0.25">
      <c r="B61" s="16" t="s">
        <v>10</v>
      </c>
      <c r="C61" s="17">
        <f>SUM(D61:K61)</f>
        <v>531</v>
      </c>
      <c r="D61" s="18">
        <v>71</v>
      </c>
      <c r="E61" s="18">
        <v>73</v>
      </c>
      <c r="F61" s="18">
        <v>134</v>
      </c>
      <c r="G61" s="18">
        <v>72</v>
      </c>
      <c r="H61" s="18">
        <v>80</v>
      </c>
      <c r="I61" s="18">
        <v>52</v>
      </c>
      <c r="J61" s="42">
        <v>21</v>
      </c>
      <c r="K61" s="18">
        <v>28</v>
      </c>
      <c r="M61" s="36"/>
      <c r="N61" s="43"/>
      <c r="O61" s="44"/>
      <c r="P61" s="45">
        <v>0.37062272223102521</v>
      </c>
      <c r="Q61" s="41"/>
    </row>
    <row r="62" spans="2:17" s="15" customFormat="1" ht="21.75" customHeight="1" x14ac:dyDescent="0.25">
      <c r="B62" s="19" t="s">
        <v>11</v>
      </c>
      <c r="C62" s="20">
        <f t="shared" ref="C62:C72" si="5">SUM(D62:K62)</f>
        <v>595</v>
      </c>
      <c r="D62" s="21">
        <v>71</v>
      </c>
      <c r="E62" s="21">
        <v>98</v>
      </c>
      <c r="F62" s="21">
        <v>156</v>
      </c>
      <c r="G62" s="21">
        <v>84</v>
      </c>
      <c r="H62" s="21">
        <v>93</v>
      </c>
      <c r="I62" s="21">
        <v>52</v>
      </c>
      <c r="J62" s="21">
        <v>22</v>
      </c>
      <c r="K62" s="21">
        <v>19</v>
      </c>
      <c r="M62" s="41"/>
      <c r="N62" s="46"/>
      <c r="O62" s="47"/>
      <c r="P62" s="45">
        <v>0.23007447314213278</v>
      </c>
      <c r="Q62" s="41"/>
    </row>
    <row r="63" spans="2:17" s="15" customFormat="1" ht="21.75" customHeight="1" x14ac:dyDescent="0.25">
      <c r="B63" s="19" t="s">
        <v>12</v>
      </c>
      <c r="C63" s="20">
        <f t="shared" si="5"/>
        <v>647</v>
      </c>
      <c r="D63" s="21">
        <v>66</v>
      </c>
      <c r="E63" s="21">
        <v>90</v>
      </c>
      <c r="F63" s="21">
        <v>147</v>
      </c>
      <c r="G63" s="21">
        <v>112</v>
      </c>
      <c r="H63" s="21">
        <v>107</v>
      </c>
      <c r="I63" s="21">
        <v>57</v>
      </c>
      <c r="J63" s="21">
        <v>42</v>
      </c>
      <c r="K63" s="21">
        <v>26</v>
      </c>
      <c r="M63" s="41"/>
      <c r="N63" s="46"/>
      <c r="O63" s="47"/>
      <c r="P63" s="45">
        <v>0.35905561717635875</v>
      </c>
      <c r="Q63" s="41"/>
    </row>
    <row r="64" spans="2:17" s="15" customFormat="1" ht="21.75" customHeight="1" thickBot="1" x14ac:dyDescent="0.3">
      <c r="B64" s="19" t="s">
        <v>13</v>
      </c>
      <c r="C64" s="20">
        <f t="shared" si="5"/>
        <v>601</v>
      </c>
      <c r="D64" s="21">
        <v>66</v>
      </c>
      <c r="E64" s="21">
        <v>92</v>
      </c>
      <c r="F64" s="21">
        <v>173</v>
      </c>
      <c r="G64" s="21">
        <v>84</v>
      </c>
      <c r="H64" s="21">
        <v>85</v>
      </c>
      <c r="I64" s="21">
        <v>46</v>
      </c>
      <c r="J64" s="21">
        <v>28</v>
      </c>
      <c r="K64" s="21">
        <v>27</v>
      </c>
      <c r="M64" s="41"/>
      <c r="N64" s="46"/>
      <c r="O64" s="47"/>
      <c r="P64" s="45">
        <v>4.0247187450483286E-2</v>
      </c>
      <c r="Q64" s="41"/>
    </row>
    <row r="65" spans="2:17" s="15" customFormat="1" ht="21.75" hidden="1" customHeight="1" x14ac:dyDescent="0.25">
      <c r="B65" s="19" t="s">
        <v>14</v>
      </c>
      <c r="C65" s="20">
        <f t="shared" si="5"/>
        <v>0</v>
      </c>
      <c r="D65" s="21"/>
      <c r="E65" s="21"/>
      <c r="F65" s="21"/>
      <c r="G65" s="21"/>
      <c r="H65" s="21"/>
      <c r="I65" s="21"/>
      <c r="J65" s="21"/>
      <c r="K65" s="21"/>
      <c r="M65" s="41"/>
      <c r="N65" s="41"/>
      <c r="O65" s="41"/>
      <c r="P65" s="41"/>
      <c r="Q65" s="41"/>
    </row>
    <row r="66" spans="2:17" s="15" customFormat="1" ht="21.75" hidden="1" customHeight="1" x14ac:dyDescent="0.25">
      <c r="B66" s="19" t="s">
        <v>15</v>
      </c>
      <c r="C66" s="20">
        <f t="shared" si="5"/>
        <v>0</v>
      </c>
      <c r="D66" s="21"/>
      <c r="E66" s="21"/>
      <c r="F66" s="21"/>
      <c r="G66" s="21"/>
      <c r="H66" s="21"/>
      <c r="I66" s="21"/>
      <c r="J66" s="21"/>
      <c r="K66" s="21"/>
      <c r="M66" s="48"/>
      <c r="N66" s="48"/>
      <c r="O66" s="48"/>
      <c r="P66" s="41"/>
      <c r="Q66" s="41"/>
    </row>
    <row r="67" spans="2:17" s="15" customFormat="1" ht="21.75" hidden="1" customHeight="1" x14ac:dyDescent="0.25">
      <c r="B67" s="19" t="s">
        <v>16</v>
      </c>
      <c r="C67" s="20">
        <f t="shared" si="5"/>
        <v>0</v>
      </c>
      <c r="D67" s="21"/>
      <c r="E67" s="21"/>
      <c r="F67" s="21"/>
      <c r="G67" s="21"/>
      <c r="H67" s="21"/>
      <c r="I67" s="21"/>
      <c r="J67" s="21"/>
      <c r="K67" s="21"/>
      <c r="M67" s="48"/>
      <c r="N67" s="48"/>
      <c r="O67" s="48"/>
      <c r="P67" s="41"/>
    </row>
    <row r="68" spans="2:17" s="15" customFormat="1" ht="19.5" hidden="1" customHeight="1" x14ac:dyDescent="0.25">
      <c r="B68" s="19" t="s">
        <v>17</v>
      </c>
      <c r="C68" s="20">
        <f t="shared" si="5"/>
        <v>0</v>
      </c>
      <c r="D68" s="21"/>
      <c r="E68" s="21"/>
      <c r="F68" s="21"/>
      <c r="G68" s="21"/>
      <c r="H68" s="21"/>
      <c r="I68" s="21"/>
      <c r="J68" s="21"/>
      <c r="K68" s="21"/>
    </row>
    <row r="69" spans="2:17" s="15" customFormat="1" ht="19.5" hidden="1" customHeight="1" x14ac:dyDescent="0.25">
      <c r="B69" s="19" t="s">
        <v>18</v>
      </c>
      <c r="C69" s="20">
        <f t="shared" si="5"/>
        <v>0</v>
      </c>
      <c r="D69" s="21"/>
      <c r="E69" s="21"/>
      <c r="F69" s="21"/>
      <c r="G69" s="21"/>
      <c r="H69" s="21"/>
      <c r="I69" s="21"/>
      <c r="J69" s="21"/>
      <c r="K69" s="21"/>
    </row>
    <row r="70" spans="2:17" s="15" customFormat="1" ht="19.5" hidden="1" customHeight="1" x14ac:dyDescent="0.25">
      <c r="B70" s="19" t="s">
        <v>19</v>
      </c>
      <c r="C70" s="20">
        <f t="shared" si="5"/>
        <v>0</v>
      </c>
      <c r="D70" s="21"/>
      <c r="E70" s="21"/>
      <c r="F70" s="21"/>
      <c r="G70" s="21"/>
      <c r="H70" s="21"/>
      <c r="I70" s="21"/>
      <c r="J70" s="21"/>
      <c r="K70" s="21"/>
    </row>
    <row r="71" spans="2:17" s="15" customFormat="1" ht="19.5" hidden="1" customHeight="1" x14ac:dyDescent="0.25">
      <c r="B71" s="19" t="s">
        <v>20</v>
      </c>
      <c r="C71" s="20">
        <f t="shared" si="5"/>
        <v>0</v>
      </c>
      <c r="D71" s="21"/>
      <c r="E71" s="21"/>
      <c r="F71" s="21"/>
      <c r="G71" s="21"/>
      <c r="H71" s="21"/>
      <c r="I71" s="21"/>
      <c r="J71" s="21"/>
      <c r="K71" s="21"/>
    </row>
    <row r="72" spans="2:17" s="15" customFormat="1" ht="19.5" hidden="1" customHeight="1" thickBot="1" x14ac:dyDescent="0.3">
      <c r="B72" s="22" t="s">
        <v>21</v>
      </c>
      <c r="C72" s="23">
        <f t="shared" si="5"/>
        <v>0</v>
      </c>
      <c r="D72" s="24"/>
      <c r="E72" s="24"/>
      <c r="F72" s="24"/>
      <c r="G72" s="24"/>
      <c r="H72" s="24"/>
      <c r="I72" s="24"/>
      <c r="J72" s="24"/>
      <c r="K72" s="24"/>
    </row>
    <row r="73" spans="2:17" s="15" customFormat="1" ht="23.25" customHeight="1" x14ac:dyDescent="0.25">
      <c r="B73" s="25" t="s">
        <v>3</v>
      </c>
      <c r="C73" s="26">
        <f>SUM(C61:C72)</f>
        <v>2374</v>
      </c>
      <c r="D73" s="26">
        <f t="shared" ref="D73:K73" si="6">SUM(D61:D72)</f>
        <v>274</v>
      </c>
      <c r="E73" s="26">
        <f t="shared" si="6"/>
        <v>353</v>
      </c>
      <c r="F73" s="26">
        <f t="shared" si="6"/>
        <v>610</v>
      </c>
      <c r="G73" s="26">
        <f t="shared" si="6"/>
        <v>352</v>
      </c>
      <c r="H73" s="26">
        <f t="shared" si="6"/>
        <v>365</v>
      </c>
      <c r="I73" s="26">
        <f t="shared" si="6"/>
        <v>207</v>
      </c>
      <c r="J73" s="26">
        <f t="shared" si="6"/>
        <v>113</v>
      </c>
      <c r="K73" s="26">
        <f t="shared" si="6"/>
        <v>100</v>
      </c>
    </row>
    <row r="74" spans="2:17" s="15" customFormat="1" ht="23.25" customHeight="1" x14ac:dyDescent="0.25">
      <c r="B74" s="27" t="s">
        <v>22</v>
      </c>
      <c r="C74" s="28">
        <f>C73/$C$73</f>
        <v>1</v>
      </c>
      <c r="D74" s="28">
        <f>D73/$C$73</f>
        <v>0.11541701769165964</v>
      </c>
      <c r="E74" s="28">
        <f t="shared" ref="E74:K74" si="7">E73/$C$73</f>
        <v>0.14869418702611625</v>
      </c>
      <c r="F74" s="28">
        <f t="shared" si="7"/>
        <v>0.25695029486099408</v>
      </c>
      <c r="G74" s="28">
        <f t="shared" si="7"/>
        <v>0.14827295703454085</v>
      </c>
      <c r="H74" s="28">
        <f t="shared" si="7"/>
        <v>0.15374894692502106</v>
      </c>
      <c r="I74" s="28">
        <f t="shared" si="7"/>
        <v>8.7194608256107836E-2</v>
      </c>
      <c r="J74" s="28">
        <f t="shared" si="7"/>
        <v>4.7598989048020221E-2</v>
      </c>
      <c r="K74" s="28">
        <f t="shared" si="7"/>
        <v>4.2122999157540017E-2</v>
      </c>
    </row>
    <row r="75" spans="2:17" s="15" customFormat="1" ht="23.25" customHeight="1" x14ac:dyDescent="0.25">
      <c r="B75" s="49"/>
      <c r="C75" s="50"/>
      <c r="D75" s="50"/>
      <c r="E75" s="50"/>
      <c r="F75" s="50"/>
      <c r="G75" s="50"/>
      <c r="H75" s="50"/>
      <c r="I75" s="50"/>
      <c r="J75" s="50"/>
      <c r="K75" s="50"/>
    </row>
    <row r="76" spans="2:17" s="15" customFormat="1" ht="23.25" customHeight="1" x14ac:dyDescent="0.25">
      <c r="B76" s="49"/>
      <c r="C76" s="50"/>
      <c r="D76" s="50"/>
      <c r="E76" s="50"/>
      <c r="F76" s="50"/>
      <c r="G76" s="50"/>
      <c r="H76" s="50"/>
      <c r="I76" s="50"/>
      <c r="J76" s="50"/>
      <c r="K76" s="50"/>
    </row>
    <row r="77" spans="2:17" s="15" customFormat="1" ht="23.25" customHeight="1" x14ac:dyDescent="0.25">
      <c r="B77" s="49"/>
      <c r="C77" s="50"/>
      <c r="D77" s="50"/>
      <c r="E77" s="50"/>
      <c r="F77" s="50"/>
      <c r="G77" s="50"/>
      <c r="H77" s="50"/>
      <c r="I77" s="50"/>
      <c r="J77" s="50"/>
      <c r="K77" s="50"/>
    </row>
    <row r="78" spans="2:17" s="15" customFormat="1" ht="12" customHeight="1" x14ac:dyDescent="0.25">
      <c r="B78" s="51"/>
      <c r="C78" s="51"/>
      <c r="D78" s="51"/>
      <c r="E78" s="51"/>
      <c r="F78" s="51"/>
      <c r="G78" s="51"/>
      <c r="H78" s="51"/>
      <c r="I78" s="51"/>
      <c r="J78" s="51"/>
      <c r="K78" s="51"/>
    </row>
    <row r="79" spans="2:17" s="15" customFormat="1" ht="10.5" customHeight="1" x14ac:dyDescent="0.25"/>
    <row r="80" spans="2:17" s="15" customFormat="1" ht="10.5" customHeight="1" x14ac:dyDescent="0.25"/>
    <row r="81" spans="2:21" s="15" customFormat="1" ht="6.75" customHeight="1" x14ac:dyDescent="0.25">
      <c r="B81" s="52"/>
    </row>
    <row r="82" spans="2:21" s="15" customFormat="1" ht="24" customHeight="1" x14ac:dyDescent="0.25">
      <c r="B82" s="53" t="s">
        <v>2</v>
      </c>
      <c r="C82" s="31" t="s">
        <v>3</v>
      </c>
      <c r="D82" s="54" t="s">
        <v>37</v>
      </c>
      <c r="E82" s="55" t="s">
        <v>38</v>
      </c>
      <c r="F82" s="54" t="s">
        <v>39</v>
      </c>
      <c r="G82" s="56" t="s">
        <v>40</v>
      </c>
      <c r="I82" s="34"/>
      <c r="K82" s="57" t="s">
        <v>2</v>
      </c>
      <c r="L82" s="58" t="s">
        <v>41</v>
      </c>
      <c r="M82" s="59"/>
      <c r="N82" s="58" t="s">
        <v>42</v>
      </c>
      <c r="O82" s="59"/>
      <c r="P82" s="58" t="s">
        <v>43</v>
      </c>
      <c r="Q82" s="59"/>
    </row>
    <row r="83" spans="2:21" s="15" customFormat="1" ht="22.5" customHeight="1" x14ac:dyDescent="0.25">
      <c r="B83" s="16" t="s">
        <v>10</v>
      </c>
      <c r="C83" s="17">
        <f>SUM(D83:G83)</f>
        <v>531</v>
      </c>
      <c r="D83" s="18">
        <v>1</v>
      </c>
      <c r="E83" s="18">
        <v>158</v>
      </c>
      <c r="F83" s="18">
        <v>197</v>
      </c>
      <c r="G83" s="18">
        <v>175</v>
      </c>
      <c r="I83" s="34"/>
      <c r="K83" s="16" t="s">
        <v>10</v>
      </c>
      <c r="L83" s="60">
        <v>8</v>
      </c>
      <c r="M83" s="60"/>
      <c r="N83" s="60">
        <v>56</v>
      </c>
      <c r="O83" s="60"/>
      <c r="P83" s="60">
        <v>79</v>
      </c>
      <c r="Q83" s="60"/>
      <c r="U83" s="34"/>
    </row>
    <row r="84" spans="2:21" s="15" customFormat="1" ht="21.75" customHeight="1" x14ac:dyDescent="0.25">
      <c r="B84" s="19" t="s">
        <v>11</v>
      </c>
      <c r="C84" s="20">
        <f>SUM(D84:G84)</f>
        <v>595</v>
      </c>
      <c r="D84" s="21">
        <v>5</v>
      </c>
      <c r="E84" s="21">
        <v>171</v>
      </c>
      <c r="F84" s="21">
        <v>240</v>
      </c>
      <c r="G84" s="21">
        <v>179</v>
      </c>
      <c r="K84" s="19" t="s">
        <v>11</v>
      </c>
      <c r="L84" s="60">
        <v>3</v>
      </c>
      <c r="M84" s="60"/>
      <c r="N84" s="60">
        <v>66</v>
      </c>
      <c r="O84" s="60"/>
      <c r="P84" s="60">
        <v>75</v>
      </c>
      <c r="Q84" s="60"/>
      <c r="U84" s="34"/>
    </row>
    <row r="85" spans="2:21" s="15" customFormat="1" ht="21.75" customHeight="1" x14ac:dyDescent="0.25">
      <c r="B85" s="19" t="s">
        <v>12</v>
      </c>
      <c r="C85" s="20">
        <f>SUM(D85:G85)</f>
        <v>647</v>
      </c>
      <c r="D85" s="21">
        <v>0</v>
      </c>
      <c r="E85" s="21">
        <v>208</v>
      </c>
      <c r="F85" s="21">
        <v>268</v>
      </c>
      <c r="G85" s="21">
        <v>171</v>
      </c>
      <c r="K85" s="19" t="s">
        <v>12</v>
      </c>
      <c r="L85" s="60">
        <v>4</v>
      </c>
      <c r="M85" s="60"/>
      <c r="N85" s="60">
        <v>56</v>
      </c>
      <c r="O85" s="60"/>
      <c r="P85" s="60">
        <v>85</v>
      </c>
      <c r="Q85" s="60"/>
      <c r="U85" s="34"/>
    </row>
    <row r="86" spans="2:21" ht="21.75" customHeight="1" thickBot="1" x14ac:dyDescent="0.35">
      <c r="B86" s="19" t="s">
        <v>13</v>
      </c>
      <c r="C86" s="20">
        <f>SUM(D86:G86)</f>
        <v>601</v>
      </c>
      <c r="D86" s="21">
        <v>0</v>
      </c>
      <c r="E86" s="21">
        <v>173</v>
      </c>
      <c r="F86" s="21">
        <v>227</v>
      </c>
      <c r="G86" s="21">
        <v>201</v>
      </c>
      <c r="K86" s="19" t="s">
        <v>13</v>
      </c>
      <c r="L86" s="60">
        <v>9</v>
      </c>
      <c r="M86" s="60"/>
      <c r="N86" s="60">
        <v>62</v>
      </c>
      <c r="O86" s="60"/>
      <c r="P86" s="60">
        <v>91</v>
      </c>
      <c r="Q86" s="60"/>
      <c r="T86" s="15"/>
      <c r="U86" s="34"/>
    </row>
    <row r="87" spans="2:21" ht="21.75" hidden="1" customHeight="1" x14ac:dyDescent="0.3">
      <c r="B87" s="19" t="s">
        <v>14</v>
      </c>
      <c r="C87" s="20">
        <f>SUM(D87:G87)</f>
        <v>0</v>
      </c>
      <c r="D87" s="21"/>
      <c r="E87" s="21"/>
      <c r="F87" s="21"/>
      <c r="G87" s="21"/>
      <c r="K87" s="19" t="s">
        <v>14</v>
      </c>
      <c r="L87" s="60"/>
      <c r="M87" s="60"/>
      <c r="N87" s="60"/>
      <c r="O87" s="60"/>
      <c r="P87" s="60"/>
      <c r="Q87" s="60"/>
      <c r="T87" s="15"/>
      <c r="U87" s="34"/>
    </row>
    <row r="88" spans="2:21" ht="21.75" hidden="1" customHeight="1" x14ac:dyDescent="0.3">
      <c r="B88" s="19" t="s">
        <v>15</v>
      </c>
      <c r="C88" s="20">
        <f t="shared" ref="C88:C94" si="8">SUM(D88:G88)</f>
        <v>0</v>
      </c>
      <c r="D88" s="21"/>
      <c r="E88" s="21"/>
      <c r="F88" s="21"/>
      <c r="G88" s="21"/>
      <c r="K88" s="19" t="s">
        <v>15</v>
      </c>
      <c r="L88" s="60"/>
      <c r="M88" s="60"/>
      <c r="N88" s="60"/>
      <c r="O88" s="60"/>
      <c r="P88" s="60"/>
      <c r="Q88" s="60"/>
      <c r="T88" s="15"/>
      <c r="U88" s="34"/>
    </row>
    <row r="89" spans="2:21" ht="21.75" hidden="1" customHeight="1" x14ac:dyDescent="0.3">
      <c r="B89" s="19" t="s">
        <v>16</v>
      </c>
      <c r="C89" s="20">
        <f t="shared" si="8"/>
        <v>0</v>
      </c>
      <c r="D89" s="21"/>
      <c r="E89" s="21"/>
      <c r="F89" s="21"/>
      <c r="G89" s="21"/>
      <c r="K89" s="19" t="s">
        <v>16</v>
      </c>
      <c r="L89" s="60"/>
      <c r="M89" s="60"/>
      <c r="N89" s="60"/>
      <c r="O89" s="60"/>
      <c r="P89" s="60"/>
      <c r="Q89" s="60"/>
      <c r="T89" s="15"/>
      <c r="U89" s="34"/>
    </row>
    <row r="90" spans="2:21" ht="19.5" hidden="1" customHeight="1" x14ac:dyDescent="0.3">
      <c r="B90" s="19" t="s">
        <v>17</v>
      </c>
      <c r="C90" s="20">
        <f t="shared" si="8"/>
        <v>0</v>
      </c>
      <c r="D90" s="21"/>
      <c r="E90" s="21"/>
      <c r="F90" s="21"/>
      <c r="G90" s="21"/>
      <c r="K90" s="19" t="s">
        <v>17</v>
      </c>
      <c r="L90" s="60"/>
      <c r="M90" s="60"/>
      <c r="N90" s="60"/>
      <c r="O90" s="60"/>
      <c r="P90" s="60"/>
      <c r="Q90" s="60"/>
      <c r="T90" s="15"/>
      <c r="U90" s="34"/>
    </row>
    <row r="91" spans="2:21" ht="19.5" hidden="1" customHeight="1" x14ac:dyDescent="0.3">
      <c r="B91" s="19" t="s">
        <v>18</v>
      </c>
      <c r="C91" s="20">
        <f t="shared" si="8"/>
        <v>0</v>
      </c>
      <c r="D91" s="21"/>
      <c r="E91" s="21"/>
      <c r="F91" s="21"/>
      <c r="G91" s="21"/>
      <c r="K91" s="19" t="s">
        <v>18</v>
      </c>
      <c r="L91" s="60"/>
      <c r="M91" s="60"/>
      <c r="N91" s="61"/>
      <c r="O91" s="61"/>
      <c r="P91" s="60"/>
      <c r="Q91" s="60"/>
      <c r="T91" s="15"/>
      <c r="U91" s="34"/>
    </row>
    <row r="92" spans="2:21" ht="19.5" hidden="1" customHeight="1" x14ac:dyDescent="0.3">
      <c r="B92" s="19" t="s">
        <v>19</v>
      </c>
      <c r="C92" s="20">
        <f t="shared" si="8"/>
        <v>0</v>
      </c>
      <c r="D92" s="21"/>
      <c r="E92" s="21"/>
      <c r="F92" s="21"/>
      <c r="G92" s="21"/>
      <c r="K92" s="19" t="s">
        <v>19</v>
      </c>
      <c r="L92" s="60"/>
      <c r="M92" s="60"/>
      <c r="N92" s="61"/>
      <c r="O92" s="61"/>
      <c r="P92" s="60"/>
      <c r="Q92" s="60"/>
      <c r="T92" s="15"/>
      <c r="U92" s="34"/>
    </row>
    <row r="93" spans="2:21" ht="19.5" hidden="1" customHeight="1" x14ac:dyDescent="0.3">
      <c r="B93" s="19" t="s">
        <v>20</v>
      </c>
      <c r="C93" s="20">
        <f t="shared" si="8"/>
        <v>0</v>
      </c>
      <c r="D93" s="21"/>
      <c r="E93" s="21"/>
      <c r="F93" s="21"/>
      <c r="G93" s="21"/>
      <c r="K93" s="19" t="s">
        <v>20</v>
      </c>
      <c r="L93" s="60"/>
      <c r="M93" s="60"/>
      <c r="N93" s="61"/>
      <c r="O93" s="61"/>
      <c r="P93" s="60"/>
      <c r="Q93" s="60"/>
      <c r="T93" s="15"/>
      <c r="U93" s="34"/>
    </row>
    <row r="94" spans="2:21" s="15" customFormat="1" ht="19.5" hidden="1" customHeight="1" thickBot="1" x14ac:dyDescent="0.3">
      <c r="B94" s="22" t="s">
        <v>21</v>
      </c>
      <c r="C94" s="20">
        <f t="shared" si="8"/>
        <v>0</v>
      </c>
      <c r="D94" s="24"/>
      <c r="E94" s="24"/>
      <c r="F94" s="24"/>
      <c r="G94" s="24"/>
      <c r="K94" s="22" t="s">
        <v>21</v>
      </c>
      <c r="L94" s="60"/>
      <c r="M94" s="60"/>
      <c r="N94" s="61"/>
      <c r="O94" s="61"/>
      <c r="P94" s="60"/>
      <c r="Q94" s="60"/>
    </row>
    <row r="95" spans="2:21" s="15" customFormat="1" ht="22.5" customHeight="1" x14ac:dyDescent="0.25">
      <c r="B95" s="25" t="s">
        <v>3</v>
      </c>
      <c r="C95" s="26">
        <f>SUM(C83:C94)</f>
        <v>2374</v>
      </c>
      <c r="D95" s="26">
        <f t="shared" ref="D95:G95" si="9">SUM(D83:D94)</f>
        <v>6</v>
      </c>
      <c r="E95" s="26">
        <f t="shared" si="9"/>
        <v>710</v>
      </c>
      <c r="F95" s="26">
        <f t="shared" si="9"/>
        <v>932</v>
      </c>
      <c r="G95" s="26">
        <f t="shared" si="9"/>
        <v>726</v>
      </c>
      <c r="K95" s="25" t="s">
        <v>3</v>
      </c>
      <c r="L95" s="62">
        <f>SUM(L83:M94)</f>
        <v>24</v>
      </c>
      <c r="M95" s="62"/>
      <c r="N95" s="62">
        <f>SUM(N83:O94)</f>
        <v>240</v>
      </c>
      <c r="O95" s="62"/>
      <c r="P95" s="62">
        <f>SUM(P83:Q94)</f>
        <v>330</v>
      </c>
      <c r="Q95" s="62"/>
      <c r="T95" s="63"/>
    </row>
    <row r="96" spans="2:21" s="15" customFormat="1" ht="22.5" customHeight="1" x14ac:dyDescent="0.25">
      <c r="B96" s="27" t="s">
        <v>22</v>
      </c>
      <c r="C96" s="28">
        <f>C95/$C$95</f>
        <v>1</v>
      </c>
      <c r="D96" s="28">
        <f t="shared" ref="D96:G96" si="10">D95/$C$95</f>
        <v>2.527379949452401E-3</v>
      </c>
      <c r="E96" s="28">
        <f t="shared" si="10"/>
        <v>0.29907329401853411</v>
      </c>
      <c r="F96" s="28">
        <f t="shared" si="10"/>
        <v>0.39258635214827298</v>
      </c>
      <c r="G96" s="28">
        <f t="shared" si="10"/>
        <v>0.30581297388374051</v>
      </c>
      <c r="K96" s="28"/>
      <c r="L96" s="28"/>
      <c r="M96" s="28"/>
      <c r="N96" s="28"/>
      <c r="O96" s="28"/>
      <c r="P96" s="28"/>
      <c r="Q96" s="28"/>
    </row>
    <row r="97" spans="2:19" s="15" customFormat="1" ht="36" customHeight="1" x14ac:dyDescent="0.25">
      <c r="K97" s="64" t="s">
        <v>44</v>
      </c>
      <c r="L97" s="64"/>
      <c r="M97" s="64"/>
      <c r="N97" s="64"/>
      <c r="O97" s="64"/>
      <c r="P97" s="64"/>
      <c r="Q97" s="64"/>
      <c r="R97" s="65"/>
      <c r="S97" s="65"/>
    </row>
    <row r="98" spans="2:19" s="15" customFormat="1" ht="15.75" customHeight="1" x14ac:dyDescent="0.25">
      <c r="B98" s="51"/>
      <c r="C98" s="51"/>
      <c r="D98" s="51"/>
      <c r="E98" s="51"/>
      <c r="F98" s="51"/>
      <c r="G98" s="51"/>
      <c r="H98" s="50"/>
      <c r="I98" s="50"/>
      <c r="J98" s="50"/>
      <c r="K98" s="64" t="s">
        <v>45</v>
      </c>
      <c r="L98" s="64"/>
      <c r="M98" s="64"/>
      <c r="N98" s="64"/>
      <c r="O98" s="64"/>
      <c r="P98" s="64"/>
      <c r="Q98" s="64"/>
    </row>
    <row r="99" spans="2:19" s="15" customFormat="1" ht="15.5" x14ac:dyDescent="0.25">
      <c r="B99" s="51"/>
      <c r="C99" s="51"/>
      <c r="D99" s="51"/>
      <c r="E99" s="51"/>
      <c r="F99" s="51"/>
      <c r="G99" s="51"/>
      <c r="H99" s="50"/>
      <c r="I99" s="50"/>
      <c r="J99" s="50"/>
      <c r="K99" s="50"/>
    </row>
    <row r="100" spans="2:19" s="15" customFormat="1" ht="11.5" x14ac:dyDescent="0.25"/>
    <row r="101" spans="2:19" s="15" customFormat="1" ht="13.5" customHeight="1" x14ac:dyDescent="0.25"/>
    <row r="102" spans="2:19" s="15" customFormat="1" ht="1.5" customHeight="1" x14ac:dyDescent="0.25"/>
    <row r="103" spans="2:19" s="15" customFormat="1" ht="11.5" x14ac:dyDescent="0.25"/>
    <row r="104" spans="2:19" s="15" customFormat="1" ht="11.5" x14ac:dyDescent="0.25">
      <c r="F104" s="48"/>
      <c r="G104" s="48"/>
      <c r="H104" s="48"/>
    </row>
    <row r="105" spans="2:19" s="15" customFormat="1" ht="11.5" x14ac:dyDescent="0.25">
      <c r="F105" s="41"/>
      <c r="G105" s="41"/>
      <c r="H105" s="48"/>
    </row>
    <row r="106" spans="2:19" s="15" customFormat="1" ht="15" customHeight="1" x14ac:dyDescent="0.25">
      <c r="B106" s="66"/>
      <c r="C106" s="66"/>
      <c r="D106" s="66"/>
      <c r="E106" s="66"/>
      <c r="F106" s="41"/>
      <c r="G106" s="41"/>
      <c r="H106" s="48"/>
    </row>
    <row r="107" spans="2:19" s="15" customFormat="1" ht="22.5" customHeight="1" x14ac:dyDescent="0.25">
      <c r="B107" s="67" t="s">
        <v>46</v>
      </c>
      <c r="C107" s="31" t="s">
        <v>3</v>
      </c>
      <c r="D107" s="31" t="s">
        <v>23</v>
      </c>
      <c r="E107" s="31" t="s">
        <v>24</v>
      </c>
      <c r="F107" s="68" t="s">
        <v>23</v>
      </c>
      <c r="G107" s="68" t="s">
        <v>24</v>
      </c>
      <c r="H107" s="69"/>
      <c r="I107" s="48"/>
      <c r="J107" s="48"/>
    </row>
    <row r="108" spans="2:19" s="15" customFormat="1" ht="22.5" customHeight="1" x14ac:dyDescent="0.25">
      <c r="B108" s="16" t="s">
        <v>47</v>
      </c>
      <c r="C108" s="17">
        <f>SUM(D108:E108)</f>
        <v>274</v>
      </c>
      <c r="D108" s="18">
        <v>149</v>
      </c>
      <c r="E108" s="18">
        <v>125</v>
      </c>
      <c r="F108" s="70">
        <f t="shared" ref="F108:F115" si="11">-D108</f>
        <v>-149</v>
      </c>
      <c r="G108" s="70">
        <f t="shared" ref="G108:G115" si="12">E108</f>
        <v>125</v>
      </c>
      <c r="H108" s="71"/>
      <c r="I108" s="48"/>
      <c r="J108" s="48"/>
    </row>
    <row r="109" spans="2:19" s="15" customFormat="1" ht="22.5" customHeight="1" x14ac:dyDescent="0.25">
      <c r="B109" s="19" t="s">
        <v>48</v>
      </c>
      <c r="C109" s="72">
        <f t="shared" ref="C109:C114" si="13">SUM(D109:E109)</f>
        <v>353</v>
      </c>
      <c r="D109" s="21">
        <v>197</v>
      </c>
      <c r="E109" s="21">
        <v>156</v>
      </c>
      <c r="F109" s="70">
        <f t="shared" si="11"/>
        <v>-197</v>
      </c>
      <c r="G109" s="70">
        <f t="shared" si="12"/>
        <v>156</v>
      </c>
      <c r="H109" s="71"/>
      <c r="I109" s="48"/>
      <c r="J109" s="48"/>
    </row>
    <row r="110" spans="2:19" s="15" customFormat="1" ht="22.5" customHeight="1" x14ac:dyDescent="0.25">
      <c r="B110" s="19" t="s">
        <v>49</v>
      </c>
      <c r="C110" s="72">
        <f t="shared" si="13"/>
        <v>610</v>
      </c>
      <c r="D110" s="73">
        <v>522</v>
      </c>
      <c r="E110" s="21">
        <v>88</v>
      </c>
      <c r="F110" s="70">
        <f t="shared" si="11"/>
        <v>-522</v>
      </c>
      <c r="G110" s="70">
        <f t="shared" si="12"/>
        <v>88</v>
      </c>
      <c r="H110" s="71"/>
      <c r="I110" s="48"/>
      <c r="J110" s="48"/>
    </row>
    <row r="111" spans="2:19" s="15" customFormat="1" ht="22.5" customHeight="1" x14ac:dyDescent="0.25">
      <c r="B111" s="19" t="s">
        <v>50</v>
      </c>
      <c r="C111" s="20">
        <f t="shared" si="13"/>
        <v>352</v>
      </c>
      <c r="D111" s="21">
        <v>344</v>
      </c>
      <c r="E111" s="21">
        <v>8</v>
      </c>
      <c r="F111" s="70">
        <f t="shared" si="11"/>
        <v>-344</v>
      </c>
      <c r="G111" s="70">
        <f t="shared" si="12"/>
        <v>8</v>
      </c>
      <c r="H111" s="71"/>
      <c r="I111" s="48"/>
      <c r="J111" s="48"/>
    </row>
    <row r="112" spans="2:19" s="15" customFormat="1" ht="22.5" customHeight="1" x14ac:dyDescent="0.25">
      <c r="B112" s="19" t="s">
        <v>51</v>
      </c>
      <c r="C112" s="20">
        <f t="shared" si="13"/>
        <v>365</v>
      </c>
      <c r="D112" s="21">
        <v>357</v>
      </c>
      <c r="E112" s="21">
        <v>8</v>
      </c>
      <c r="F112" s="70">
        <f t="shared" si="11"/>
        <v>-357</v>
      </c>
      <c r="G112" s="70">
        <f t="shared" si="12"/>
        <v>8</v>
      </c>
      <c r="H112" s="71"/>
      <c r="I112" s="48"/>
      <c r="J112" s="48"/>
    </row>
    <row r="113" spans="2:13" s="15" customFormat="1" ht="22.5" customHeight="1" x14ac:dyDescent="0.25">
      <c r="B113" s="19" t="s">
        <v>52</v>
      </c>
      <c r="C113" s="20">
        <f t="shared" si="13"/>
        <v>207</v>
      </c>
      <c r="D113" s="21">
        <v>202</v>
      </c>
      <c r="E113" s="21">
        <v>5</v>
      </c>
      <c r="F113" s="70">
        <f t="shared" si="11"/>
        <v>-202</v>
      </c>
      <c r="G113" s="70">
        <f t="shared" si="12"/>
        <v>5</v>
      </c>
      <c r="H113" s="71"/>
      <c r="I113" s="48"/>
      <c r="J113" s="48"/>
    </row>
    <row r="114" spans="2:13" s="15" customFormat="1" ht="22.5" customHeight="1" x14ac:dyDescent="0.25">
      <c r="B114" s="19" t="s">
        <v>53</v>
      </c>
      <c r="C114" s="20">
        <f t="shared" si="13"/>
        <v>113</v>
      </c>
      <c r="D114" s="21">
        <v>110</v>
      </c>
      <c r="E114" s="21">
        <v>3</v>
      </c>
      <c r="F114" s="70">
        <f t="shared" si="11"/>
        <v>-110</v>
      </c>
      <c r="G114" s="70">
        <f t="shared" si="12"/>
        <v>3</v>
      </c>
      <c r="H114" s="71"/>
      <c r="I114" s="48"/>
      <c r="J114" s="48"/>
    </row>
    <row r="115" spans="2:13" s="15" customFormat="1" ht="22.5" customHeight="1" thickBot="1" x14ac:dyDescent="0.3">
      <c r="B115" s="22" t="s">
        <v>54</v>
      </c>
      <c r="C115" s="74">
        <f>SUM(D115:E115)</f>
        <v>100</v>
      </c>
      <c r="D115" s="24">
        <v>72</v>
      </c>
      <c r="E115" s="24">
        <v>28</v>
      </c>
      <c r="F115" s="70">
        <f t="shared" si="11"/>
        <v>-72</v>
      </c>
      <c r="G115" s="70">
        <f t="shared" si="12"/>
        <v>28</v>
      </c>
      <c r="H115" s="71"/>
      <c r="I115" s="48"/>
      <c r="J115" s="48"/>
    </row>
    <row r="116" spans="2:13" s="15" customFormat="1" ht="23.25" customHeight="1" x14ac:dyDescent="0.25">
      <c r="B116" s="75" t="s">
        <v>3</v>
      </c>
      <c r="C116" s="76">
        <f>SUM(C108:C115)</f>
        <v>2374</v>
      </c>
      <c r="D116" s="76">
        <f t="shared" ref="D116:E116" si="14">SUM(D108:D115)</f>
        <v>1953</v>
      </c>
      <c r="E116" s="76">
        <f t="shared" si="14"/>
        <v>421</v>
      </c>
      <c r="F116" s="77"/>
      <c r="G116" s="77"/>
      <c r="H116" s="78"/>
      <c r="I116" s="48"/>
      <c r="J116" s="48"/>
    </row>
    <row r="117" spans="2:13" s="15" customFormat="1" ht="11.5" x14ac:dyDescent="0.25">
      <c r="F117" s="48"/>
      <c r="G117" s="48"/>
      <c r="H117" s="48"/>
      <c r="I117" s="48"/>
      <c r="J117" s="48"/>
    </row>
    <row r="118" spans="2:13" s="15" customFormat="1" ht="11.5" x14ac:dyDescent="0.25">
      <c r="F118" s="48"/>
      <c r="G118" s="48"/>
      <c r="H118" s="48"/>
      <c r="I118" s="48"/>
      <c r="J118" s="48"/>
    </row>
    <row r="119" spans="2:13" s="15" customFormat="1" ht="11.5" x14ac:dyDescent="0.25">
      <c r="F119" s="48"/>
      <c r="G119" s="48"/>
      <c r="H119" s="48"/>
      <c r="I119" s="48"/>
      <c r="J119" s="48"/>
    </row>
    <row r="120" spans="2:13" s="15" customFormat="1" ht="11.5" x14ac:dyDescent="0.25"/>
    <row r="121" spans="2:13" s="15" customFormat="1" ht="11.5" x14ac:dyDescent="0.25">
      <c r="B121" s="30"/>
    </row>
    <row r="122" spans="2:13" s="15" customFormat="1" ht="33.75" customHeight="1" x14ac:dyDescent="0.25">
      <c r="B122" s="79" t="s">
        <v>55</v>
      </c>
      <c r="C122" s="79"/>
      <c r="D122" s="80"/>
      <c r="E122" s="31" t="s">
        <v>3</v>
      </c>
      <c r="F122" s="81" t="s">
        <v>56</v>
      </c>
      <c r="G122" s="81" t="s">
        <v>57</v>
      </c>
      <c r="H122" s="81" t="s">
        <v>58</v>
      </c>
      <c r="I122" s="81" t="s">
        <v>59</v>
      </c>
      <c r="J122" s="81" t="s">
        <v>60</v>
      </c>
      <c r="K122" s="81" t="s">
        <v>61</v>
      </c>
      <c r="L122" s="81" t="s">
        <v>62</v>
      </c>
      <c r="M122" s="82" t="s">
        <v>35</v>
      </c>
    </row>
    <row r="123" spans="2:13" s="15" customFormat="1" ht="22.5" customHeight="1" x14ac:dyDescent="0.25">
      <c r="B123" s="16" t="s">
        <v>37</v>
      </c>
      <c r="C123" s="17"/>
      <c r="D123" s="18"/>
      <c r="E123" s="17">
        <f>SUM(F123:M123)</f>
        <v>6</v>
      </c>
      <c r="F123" s="18">
        <v>0</v>
      </c>
      <c r="G123" s="18">
        <v>0</v>
      </c>
      <c r="H123" s="18">
        <v>5</v>
      </c>
      <c r="I123" s="18">
        <v>0</v>
      </c>
      <c r="J123" s="18">
        <v>0</v>
      </c>
      <c r="K123" s="18">
        <v>0</v>
      </c>
      <c r="L123" s="18">
        <v>0</v>
      </c>
      <c r="M123" s="18">
        <v>1</v>
      </c>
    </row>
    <row r="124" spans="2:13" s="15" customFormat="1" ht="22.5" customHeight="1" x14ac:dyDescent="0.25">
      <c r="B124" s="19" t="s">
        <v>38</v>
      </c>
      <c r="C124" s="20"/>
      <c r="D124" s="21"/>
      <c r="E124" s="72">
        <f t="shared" ref="E124:E126" si="15">SUM(F124:M124)</f>
        <v>710</v>
      </c>
      <c r="F124" s="21">
        <v>154</v>
      </c>
      <c r="G124" s="21">
        <v>155</v>
      </c>
      <c r="H124" s="21">
        <v>118</v>
      </c>
      <c r="I124" s="21">
        <v>44</v>
      </c>
      <c r="J124" s="21">
        <v>96</v>
      </c>
      <c r="K124" s="21">
        <v>72</v>
      </c>
      <c r="L124" s="21">
        <v>32</v>
      </c>
      <c r="M124" s="21">
        <v>39</v>
      </c>
    </row>
    <row r="125" spans="2:13" s="15" customFormat="1" ht="22.5" customHeight="1" x14ac:dyDescent="0.25">
      <c r="B125" s="19" t="s">
        <v>39</v>
      </c>
      <c r="C125" s="20"/>
      <c r="D125" s="21"/>
      <c r="E125" s="72">
        <f t="shared" si="15"/>
        <v>932</v>
      </c>
      <c r="F125" s="21">
        <v>93</v>
      </c>
      <c r="G125" s="21">
        <v>108</v>
      </c>
      <c r="H125" s="21">
        <v>178</v>
      </c>
      <c r="I125" s="21">
        <v>143</v>
      </c>
      <c r="J125" s="21">
        <v>189</v>
      </c>
      <c r="K125" s="21">
        <v>110</v>
      </c>
      <c r="L125" s="21">
        <v>58</v>
      </c>
      <c r="M125" s="21">
        <v>53</v>
      </c>
    </row>
    <row r="126" spans="2:13" s="15" customFormat="1" ht="22.5" customHeight="1" thickBot="1" x14ac:dyDescent="0.3">
      <c r="B126" s="22" t="s">
        <v>40</v>
      </c>
      <c r="C126" s="74"/>
      <c r="D126" s="24"/>
      <c r="E126" s="83">
        <f t="shared" si="15"/>
        <v>726</v>
      </c>
      <c r="F126" s="24">
        <v>27</v>
      </c>
      <c r="G126" s="24">
        <v>90</v>
      </c>
      <c r="H126" s="24">
        <v>309</v>
      </c>
      <c r="I126" s="24">
        <v>165</v>
      </c>
      <c r="J126" s="24">
        <v>80</v>
      </c>
      <c r="K126" s="24">
        <v>25</v>
      </c>
      <c r="L126" s="24">
        <v>23</v>
      </c>
      <c r="M126" s="24">
        <v>7</v>
      </c>
    </row>
    <row r="127" spans="2:13" s="15" customFormat="1" ht="23.25" customHeight="1" x14ac:dyDescent="0.25">
      <c r="B127" s="84" t="s">
        <v>3</v>
      </c>
      <c r="C127" s="84"/>
      <c r="D127" s="84"/>
      <c r="E127" s="76">
        <f>SUM(E123:E126)</f>
        <v>2374</v>
      </c>
      <c r="F127" s="76">
        <f t="shared" ref="F127:M127" si="16">SUM(F123:F126)</f>
        <v>274</v>
      </c>
      <c r="G127" s="76">
        <f t="shared" si="16"/>
        <v>353</v>
      </c>
      <c r="H127" s="76">
        <f t="shared" si="16"/>
        <v>610</v>
      </c>
      <c r="I127" s="76">
        <f t="shared" si="16"/>
        <v>352</v>
      </c>
      <c r="J127" s="76">
        <f t="shared" si="16"/>
        <v>365</v>
      </c>
      <c r="K127" s="76">
        <f t="shared" si="16"/>
        <v>207</v>
      </c>
      <c r="L127" s="76">
        <f t="shared" si="16"/>
        <v>113</v>
      </c>
      <c r="M127" s="76">
        <f t="shared" si="16"/>
        <v>100</v>
      </c>
    </row>
    <row r="128" spans="2:13" s="15" customFormat="1" ht="23.25" customHeight="1" x14ac:dyDescent="0.25">
      <c r="B128" s="85" t="s">
        <v>22</v>
      </c>
      <c r="C128" s="85"/>
      <c r="D128" s="85"/>
      <c r="E128" s="28">
        <f t="shared" ref="E128:M128" si="17">E127/$E$127</f>
        <v>1</v>
      </c>
      <c r="F128" s="28">
        <f t="shared" si="17"/>
        <v>0.11541701769165964</v>
      </c>
      <c r="G128" s="28">
        <f t="shared" si="17"/>
        <v>0.14869418702611625</v>
      </c>
      <c r="H128" s="28">
        <f t="shared" si="17"/>
        <v>0.25695029486099408</v>
      </c>
      <c r="I128" s="28">
        <f t="shared" si="17"/>
        <v>0.14827295703454085</v>
      </c>
      <c r="J128" s="28">
        <f t="shared" si="17"/>
        <v>0.15374894692502106</v>
      </c>
      <c r="K128" s="28">
        <f t="shared" si="17"/>
        <v>8.7194608256107836E-2</v>
      </c>
      <c r="L128" s="28">
        <f t="shared" si="17"/>
        <v>4.7598989048020221E-2</v>
      </c>
      <c r="M128" s="28">
        <f t="shared" si="17"/>
        <v>4.2122999157540017E-2</v>
      </c>
    </row>
    <row r="129" spans="2:17" s="15" customFormat="1" ht="10.5" customHeight="1" x14ac:dyDescent="0.25"/>
    <row r="130" spans="2:17" s="15" customFormat="1" ht="10.5" customHeight="1" x14ac:dyDescent="0.25"/>
    <row r="131" spans="2:17" s="15" customFormat="1" ht="10.5" customHeight="1" x14ac:dyDescent="0.25"/>
    <row r="132" spans="2:17" s="15" customFormat="1" ht="11.5" x14ac:dyDescent="0.25">
      <c r="B132" s="30"/>
    </row>
    <row r="133" spans="2:17" s="15" customFormat="1" ht="51.75" customHeight="1" x14ac:dyDescent="0.25">
      <c r="B133" s="79" t="s">
        <v>63</v>
      </c>
      <c r="C133" s="79"/>
      <c r="D133" s="79"/>
      <c r="E133" s="80"/>
      <c r="F133" s="86" t="s">
        <v>3</v>
      </c>
      <c r="G133" s="11" t="s">
        <v>22</v>
      </c>
      <c r="H133" s="54" t="s">
        <v>64</v>
      </c>
      <c r="I133" s="54" t="s">
        <v>38</v>
      </c>
      <c r="J133" s="54" t="s">
        <v>65</v>
      </c>
      <c r="K133" s="87" t="s">
        <v>40</v>
      </c>
    </row>
    <row r="134" spans="2:17" s="15" customFormat="1" ht="22.5" customHeight="1" x14ac:dyDescent="0.35">
      <c r="B134" s="16" t="s">
        <v>66</v>
      </c>
      <c r="C134" s="16"/>
      <c r="D134" s="16"/>
      <c r="E134" s="16"/>
      <c r="F134" s="88">
        <f>SUM(H134:K134)</f>
        <v>761</v>
      </c>
      <c r="G134" s="89">
        <f>F134/$F$137</f>
        <v>0.32055602358887952</v>
      </c>
      <c r="H134" s="18">
        <v>0</v>
      </c>
      <c r="I134" s="18">
        <v>212</v>
      </c>
      <c r="J134" s="18">
        <v>454</v>
      </c>
      <c r="K134" s="18">
        <v>95</v>
      </c>
    </row>
    <row r="135" spans="2:17" s="15" customFormat="1" ht="22.5" customHeight="1" x14ac:dyDescent="0.35">
      <c r="B135" s="19" t="s">
        <v>67</v>
      </c>
      <c r="C135" s="19"/>
      <c r="D135" s="19"/>
      <c r="E135" s="19"/>
      <c r="F135" s="90">
        <f>SUM(H135:K135)</f>
        <v>1135</v>
      </c>
      <c r="G135" s="89">
        <f t="shared" ref="G135:G136" si="18">F135/$F$137</f>
        <v>0.47809604043807918</v>
      </c>
      <c r="H135" s="21">
        <v>6</v>
      </c>
      <c r="I135" s="21">
        <v>483</v>
      </c>
      <c r="J135" s="73">
        <v>471</v>
      </c>
      <c r="K135" s="21">
        <v>175</v>
      </c>
    </row>
    <row r="136" spans="2:17" s="15" customFormat="1" ht="22.5" customHeight="1" thickBot="1" x14ac:dyDescent="0.3">
      <c r="B136" s="22" t="s">
        <v>68</v>
      </c>
      <c r="C136" s="22"/>
      <c r="D136" s="22"/>
      <c r="E136" s="22"/>
      <c r="F136" s="74">
        <f>SUM(H136:K136)</f>
        <v>478</v>
      </c>
      <c r="G136" s="91">
        <f t="shared" si="18"/>
        <v>0.20134793597304129</v>
      </c>
      <c r="H136" s="24">
        <v>0</v>
      </c>
      <c r="I136" s="24">
        <v>15</v>
      </c>
      <c r="J136" s="24">
        <v>7</v>
      </c>
      <c r="K136" s="24">
        <v>456</v>
      </c>
    </row>
    <row r="137" spans="2:17" s="15" customFormat="1" ht="22.5" customHeight="1" x14ac:dyDescent="0.25">
      <c r="B137" s="84" t="s">
        <v>3</v>
      </c>
      <c r="C137" s="84"/>
      <c r="D137" s="84"/>
      <c r="E137" s="84"/>
      <c r="F137" s="92">
        <f>SUM(F134:F136)</f>
        <v>2374</v>
      </c>
      <c r="G137" s="93">
        <f>F137/$F$137</f>
        <v>1</v>
      </c>
      <c r="H137" s="92">
        <f t="shared" ref="H137:K137" si="19">SUM(H134:H136)</f>
        <v>6</v>
      </c>
      <c r="I137" s="92">
        <f t="shared" si="19"/>
        <v>710</v>
      </c>
      <c r="J137" s="92">
        <f t="shared" si="19"/>
        <v>932</v>
      </c>
      <c r="K137" s="92">
        <f t="shared" si="19"/>
        <v>726</v>
      </c>
    </row>
    <row r="138" spans="2:17" s="15" customFormat="1" ht="42" customHeight="1" x14ac:dyDescent="0.25">
      <c r="B138" s="94" t="s">
        <v>69</v>
      </c>
      <c r="C138" s="94"/>
      <c r="D138" s="94"/>
      <c r="E138" s="94"/>
      <c r="F138" s="94"/>
      <c r="G138" s="94"/>
      <c r="H138" s="94"/>
      <c r="I138" s="94"/>
      <c r="J138" s="94"/>
      <c r="K138" s="94"/>
    </row>
    <row r="139" spans="2:17" s="15" customFormat="1" ht="12.75" customHeight="1" x14ac:dyDescent="0.25">
      <c r="B139" s="95"/>
      <c r="C139" s="95"/>
      <c r="D139" s="95"/>
      <c r="E139" s="95"/>
      <c r="F139" s="95"/>
      <c r="G139" s="95"/>
      <c r="H139" s="95"/>
      <c r="I139" s="95"/>
      <c r="J139" s="95"/>
      <c r="K139" s="95"/>
    </row>
    <row r="140" spans="2:17" s="15" customFormat="1" ht="13.5" customHeight="1" x14ac:dyDescent="0.35">
      <c r="B140" s="96"/>
      <c r="C140" s="97"/>
      <c r="D140" s="97"/>
      <c r="E140" s="97"/>
      <c r="F140" s="97"/>
      <c r="G140" s="97"/>
      <c r="H140" s="97"/>
      <c r="I140" s="97"/>
      <c r="J140" s="97"/>
      <c r="K140" s="97"/>
      <c r="L140" s="97"/>
      <c r="N140"/>
      <c r="O140"/>
      <c r="P140"/>
      <c r="Q140"/>
    </row>
    <row r="141" spans="2:17" s="15" customFormat="1" ht="34.5" customHeight="1" x14ac:dyDescent="0.25">
      <c r="B141" s="98"/>
      <c r="C141" s="98"/>
      <c r="D141" s="98"/>
      <c r="E141" s="98"/>
      <c r="F141" s="98"/>
      <c r="G141" s="98"/>
      <c r="H141" s="98"/>
      <c r="I141" s="98"/>
      <c r="J141" s="98"/>
      <c r="K141" s="98"/>
      <c r="L141" s="99"/>
      <c r="N141" s="98"/>
      <c r="O141" s="98"/>
      <c r="P141" s="98"/>
      <c r="Q141" s="98"/>
    </row>
    <row r="142" spans="2:17" s="15" customFormat="1" ht="28.5" customHeight="1" x14ac:dyDescent="0.25">
      <c r="B142" s="100"/>
      <c r="C142" s="100"/>
      <c r="D142" s="100"/>
      <c r="E142" s="100"/>
      <c r="F142" s="100"/>
      <c r="G142" s="100"/>
      <c r="H142" s="100"/>
      <c r="I142" s="100"/>
      <c r="J142" s="100"/>
      <c r="K142" s="100"/>
      <c r="L142" s="101"/>
      <c r="N142" s="100"/>
      <c r="O142" s="100"/>
      <c r="P142" s="100"/>
      <c r="Q142" s="100"/>
    </row>
    <row r="143" spans="2:17" s="15" customFormat="1" ht="81.75" customHeight="1" x14ac:dyDescent="0.25">
      <c r="B143" s="102" t="s">
        <v>55</v>
      </c>
      <c r="C143" s="103" t="s">
        <v>3</v>
      </c>
      <c r="D143" s="102" t="s">
        <v>70</v>
      </c>
      <c r="E143" s="102" t="s">
        <v>71</v>
      </c>
      <c r="F143" s="102" t="s">
        <v>72</v>
      </c>
      <c r="G143" s="102" t="s">
        <v>73</v>
      </c>
      <c r="H143" s="104" t="s">
        <v>74</v>
      </c>
      <c r="I143" s="102" t="s">
        <v>75</v>
      </c>
      <c r="J143" s="102" t="s">
        <v>76</v>
      </c>
      <c r="K143" s="105" t="s">
        <v>9</v>
      </c>
      <c r="L143" s="105" t="s">
        <v>77</v>
      </c>
      <c r="N143" s="102" t="s">
        <v>55</v>
      </c>
      <c r="O143" s="103" t="s">
        <v>3</v>
      </c>
      <c r="P143" s="102" t="s">
        <v>23</v>
      </c>
      <c r="Q143" s="102" t="s">
        <v>24</v>
      </c>
    </row>
    <row r="144" spans="2:17" s="15" customFormat="1" ht="28.5" customHeight="1" x14ac:dyDescent="0.25">
      <c r="B144" s="106" t="s">
        <v>78</v>
      </c>
      <c r="C144" s="107">
        <f>SUM(D144:L144)</f>
        <v>6</v>
      </c>
      <c r="D144" s="108">
        <v>0</v>
      </c>
      <c r="E144" s="108">
        <v>0</v>
      </c>
      <c r="F144" s="108">
        <v>0</v>
      </c>
      <c r="G144" s="108">
        <v>0</v>
      </c>
      <c r="H144" s="108">
        <v>0</v>
      </c>
      <c r="I144" s="108">
        <v>0</v>
      </c>
      <c r="J144" s="108">
        <v>5</v>
      </c>
      <c r="K144" s="108">
        <v>0</v>
      </c>
      <c r="L144" s="108">
        <v>1</v>
      </c>
      <c r="N144" s="106" t="s">
        <v>78</v>
      </c>
      <c r="O144" s="107">
        <f>SUM(P144:Q144)</f>
        <v>6</v>
      </c>
      <c r="P144" s="108">
        <v>4</v>
      </c>
      <c r="Q144" s="108">
        <v>2</v>
      </c>
    </row>
    <row r="145" spans="2:18" s="15" customFormat="1" ht="28.5" customHeight="1" x14ac:dyDescent="0.25">
      <c r="B145" s="106" t="s">
        <v>38</v>
      </c>
      <c r="C145" s="107">
        <f t="shared" ref="C145:C147" si="20">SUM(D145:L145)</f>
        <v>401</v>
      </c>
      <c r="D145" s="108">
        <v>8</v>
      </c>
      <c r="E145" s="108">
        <v>2</v>
      </c>
      <c r="F145" s="108">
        <v>0</v>
      </c>
      <c r="G145" s="108">
        <v>0</v>
      </c>
      <c r="H145" s="108">
        <v>0</v>
      </c>
      <c r="I145" s="108">
        <v>1</v>
      </c>
      <c r="J145" s="108">
        <v>390</v>
      </c>
      <c r="K145" s="108">
        <v>0</v>
      </c>
      <c r="L145" s="108">
        <v>0</v>
      </c>
      <c r="N145" s="106" t="s">
        <v>38</v>
      </c>
      <c r="O145" s="107">
        <f t="shared" ref="O145:O146" si="21">SUM(P145:Q145)</f>
        <v>710</v>
      </c>
      <c r="P145" s="108">
        <v>481</v>
      </c>
      <c r="Q145" s="108">
        <v>229</v>
      </c>
    </row>
    <row r="146" spans="2:18" s="15" customFormat="1" ht="28.5" customHeight="1" x14ac:dyDescent="0.25">
      <c r="B146" s="106" t="s">
        <v>39</v>
      </c>
      <c r="C146" s="107">
        <f t="shared" si="20"/>
        <v>731</v>
      </c>
      <c r="D146" s="108">
        <v>20</v>
      </c>
      <c r="E146" s="108">
        <v>2</v>
      </c>
      <c r="F146" s="108">
        <v>0</v>
      </c>
      <c r="G146" s="108">
        <v>0</v>
      </c>
      <c r="H146" s="108">
        <v>0</v>
      </c>
      <c r="I146" s="108">
        <v>2</v>
      </c>
      <c r="J146" s="108">
        <v>702</v>
      </c>
      <c r="K146" s="108">
        <v>0</v>
      </c>
      <c r="L146" s="108">
        <v>5</v>
      </c>
      <c r="N146" s="106" t="s">
        <v>39</v>
      </c>
      <c r="O146" s="107">
        <f t="shared" si="21"/>
        <v>932</v>
      </c>
      <c r="P146" s="108">
        <v>790</v>
      </c>
      <c r="Q146" s="108">
        <v>142</v>
      </c>
    </row>
    <row r="147" spans="2:18" s="15" customFormat="1" ht="28.5" customHeight="1" thickBot="1" x14ac:dyDescent="0.3">
      <c r="B147" s="109" t="s">
        <v>40</v>
      </c>
      <c r="C147" s="110">
        <f t="shared" si="20"/>
        <v>609</v>
      </c>
      <c r="D147" s="111">
        <v>49</v>
      </c>
      <c r="E147" s="111">
        <v>1</v>
      </c>
      <c r="F147" s="111">
        <v>0</v>
      </c>
      <c r="G147" s="111">
        <v>0</v>
      </c>
      <c r="H147" s="111">
        <v>1</v>
      </c>
      <c r="I147" s="111">
        <v>0</v>
      </c>
      <c r="J147" s="111">
        <v>558</v>
      </c>
      <c r="K147" s="111">
        <v>0</v>
      </c>
      <c r="L147" s="111">
        <v>0</v>
      </c>
      <c r="N147" s="109" t="s">
        <v>40</v>
      </c>
      <c r="O147" s="110">
        <f>SUM(P147:Q147)</f>
        <v>726</v>
      </c>
      <c r="P147" s="111">
        <v>678</v>
      </c>
      <c r="Q147" s="111">
        <v>48</v>
      </c>
    </row>
    <row r="148" spans="2:18" s="15" customFormat="1" ht="28.5" customHeight="1" x14ac:dyDescent="0.25">
      <c r="B148" s="112" t="s">
        <v>3</v>
      </c>
      <c r="C148" s="113">
        <f>SUM(C144:C147)</f>
        <v>1747</v>
      </c>
      <c r="D148" s="113">
        <f t="shared" ref="D148:L148" si="22">SUM(D144:D147)</f>
        <v>77</v>
      </c>
      <c r="E148" s="113">
        <f t="shared" si="22"/>
        <v>5</v>
      </c>
      <c r="F148" s="113">
        <f t="shared" si="22"/>
        <v>0</v>
      </c>
      <c r="G148" s="113">
        <f t="shared" si="22"/>
        <v>0</v>
      </c>
      <c r="H148" s="113">
        <f t="shared" si="22"/>
        <v>1</v>
      </c>
      <c r="I148" s="113">
        <f t="shared" si="22"/>
        <v>3</v>
      </c>
      <c r="J148" s="113">
        <f t="shared" si="22"/>
        <v>1655</v>
      </c>
      <c r="K148" s="113">
        <f t="shared" si="22"/>
        <v>0</v>
      </c>
      <c r="L148" s="113">
        <f t="shared" si="22"/>
        <v>6</v>
      </c>
      <c r="N148" s="112" t="s">
        <v>3</v>
      </c>
      <c r="O148" s="113">
        <f t="shared" ref="O148:Q148" si="23">SUM(O144:O147)</f>
        <v>2374</v>
      </c>
      <c r="P148" s="114">
        <f t="shared" si="23"/>
        <v>1953</v>
      </c>
      <c r="Q148" s="114">
        <f t="shared" si="23"/>
        <v>421</v>
      </c>
    </row>
    <row r="149" spans="2:18" s="15" customFormat="1" ht="28.5" customHeight="1" thickBot="1" x14ac:dyDescent="0.3">
      <c r="B149" s="115" t="s">
        <v>22</v>
      </c>
      <c r="C149" s="116">
        <f>SUM(D149:L149)</f>
        <v>1</v>
      </c>
      <c r="D149" s="116">
        <f>D148/$C$148</f>
        <v>4.4075558099599316E-2</v>
      </c>
      <c r="E149" s="116">
        <f t="shared" ref="E149:L149" si="24">E148/$C$148</f>
        <v>2.8620492272467086E-3</v>
      </c>
      <c r="F149" s="116">
        <f t="shared" si="24"/>
        <v>0</v>
      </c>
      <c r="G149" s="116">
        <f t="shared" si="24"/>
        <v>0</v>
      </c>
      <c r="H149" s="116">
        <f t="shared" si="24"/>
        <v>5.7240984544934168E-4</v>
      </c>
      <c r="I149" s="116">
        <f t="shared" si="24"/>
        <v>1.7172295363480253E-3</v>
      </c>
      <c r="J149" s="116">
        <f t="shared" si="24"/>
        <v>0.94733829421866056</v>
      </c>
      <c r="K149" s="116">
        <f t="shared" si="24"/>
        <v>0</v>
      </c>
      <c r="L149" s="116">
        <f t="shared" si="24"/>
        <v>3.4344590726960505E-3</v>
      </c>
      <c r="N149" s="115" t="s">
        <v>22</v>
      </c>
      <c r="O149" s="116">
        <f>SUM(P149:Q149)</f>
        <v>1</v>
      </c>
      <c r="P149" s="116">
        <f>P148/$O$148</f>
        <v>0.82266217354675653</v>
      </c>
      <c r="Q149" s="116">
        <f>Q148/$O$148</f>
        <v>0.17733782645324347</v>
      </c>
    </row>
    <row r="150" spans="2:18" s="15" customFormat="1" ht="28.5" customHeight="1" x14ac:dyDescent="0.25">
      <c r="B150" s="117"/>
      <c r="C150" s="117"/>
      <c r="D150" s="117"/>
      <c r="E150" s="117"/>
      <c r="F150" s="117"/>
      <c r="G150" s="117"/>
      <c r="H150" s="117"/>
      <c r="I150" s="117"/>
      <c r="J150" s="117"/>
      <c r="K150" s="117"/>
      <c r="L150" s="118"/>
    </row>
    <row r="151" spans="2:18" s="15" customFormat="1" ht="19.5" customHeight="1" x14ac:dyDescent="0.25">
      <c r="B151" s="119"/>
      <c r="C151" s="119"/>
      <c r="D151" s="119"/>
      <c r="E151" s="119"/>
      <c r="F151" s="119"/>
      <c r="G151" s="119"/>
      <c r="H151" s="119"/>
      <c r="I151" s="119"/>
      <c r="J151" s="119"/>
      <c r="K151" s="119"/>
      <c r="L151" s="118"/>
    </row>
    <row r="152" spans="2:18" s="15" customFormat="1" ht="19.5" customHeight="1" x14ac:dyDescent="0.25">
      <c r="B152" s="96"/>
      <c r="C152" s="97"/>
      <c r="D152" s="97"/>
      <c r="E152" s="97"/>
      <c r="F152" s="97"/>
      <c r="G152" s="97"/>
      <c r="H152" s="97"/>
      <c r="I152" s="97"/>
      <c r="J152" s="97"/>
      <c r="K152" s="97"/>
      <c r="L152" s="97"/>
      <c r="M152" s="120"/>
      <c r="N152" s="96"/>
      <c r="O152" s="97"/>
      <c r="P152" s="97"/>
      <c r="Q152" s="97"/>
      <c r="R152" s="121"/>
    </row>
    <row r="153" spans="2:18" s="15" customFormat="1" ht="16.5" customHeight="1" x14ac:dyDescent="0.25">
      <c r="B153" s="98"/>
      <c r="C153" s="98"/>
      <c r="D153" s="98"/>
      <c r="E153" s="98"/>
      <c r="F153" s="98"/>
      <c r="G153" s="98"/>
      <c r="H153" s="98"/>
      <c r="I153" s="98"/>
      <c r="J153" s="98"/>
      <c r="K153" s="98"/>
      <c r="L153" s="99"/>
      <c r="M153" s="120"/>
      <c r="N153" s="120"/>
      <c r="O153" s="120"/>
      <c r="P153" s="120"/>
      <c r="Q153" s="120"/>
      <c r="R153" s="120"/>
    </row>
    <row r="154" spans="2:18" s="15" customFormat="1" ht="14.5" x14ac:dyDescent="0.25">
      <c r="B154" s="100"/>
      <c r="C154" s="100"/>
      <c r="D154" s="100"/>
      <c r="E154" s="100"/>
      <c r="F154" s="100"/>
      <c r="G154" s="100"/>
      <c r="H154" s="100"/>
      <c r="I154" s="100"/>
      <c r="J154" s="100"/>
      <c r="K154" s="100"/>
      <c r="L154" s="101"/>
      <c r="M154" s="120"/>
      <c r="N154" s="120"/>
      <c r="O154" s="120"/>
      <c r="P154" s="120"/>
      <c r="Q154" s="120"/>
      <c r="R154" s="120"/>
    </row>
    <row r="155" spans="2:18" s="15" customFormat="1" ht="56" x14ac:dyDescent="0.25">
      <c r="B155" s="102" t="s">
        <v>55</v>
      </c>
      <c r="C155" s="103" t="s">
        <v>3</v>
      </c>
      <c r="D155" s="102" t="s">
        <v>70</v>
      </c>
      <c r="E155" s="102" t="s">
        <v>71</v>
      </c>
      <c r="F155" s="102" t="s">
        <v>79</v>
      </c>
      <c r="G155" s="102" t="s">
        <v>80</v>
      </c>
      <c r="H155" s="104" t="s">
        <v>81</v>
      </c>
      <c r="I155" s="102" t="s">
        <v>82</v>
      </c>
      <c r="J155" s="102" t="s">
        <v>83</v>
      </c>
      <c r="K155" s="105" t="s">
        <v>84</v>
      </c>
      <c r="L155" s="102" t="s">
        <v>85</v>
      </c>
      <c r="M155" s="102" t="s">
        <v>86</v>
      </c>
      <c r="N155" s="102" t="s">
        <v>87</v>
      </c>
      <c r="O155" s="102" t="s">
        <v>88</v>
      </c>
      <c r="P155" s="102" t="s">
        <v>89</v>
      </c>
      <c r="Q155" s="102" t="s">
        <v>90</v>
      </c>
      <c r="R155" s="102" t="s">
        <v>91</v>
      </c>
    </row>
    <row r="156" spans="2:18" s="15" customFormat="1" x14ac:dyDescent="0.25">
      <c r="B156" s="106" t="s">
        <v>78</v>
      </c>
      <c r="C156" s="107">
        <f>SUM(D156:R156)</f>
        <v>6</v>
      </c>
      <c r="D156" s="108">
        <v>0</v>
      </c>
      <c r="E156" s="108">
        <v>0</v>
      </c>
      <c r="F156" s="108">
        <v>0</v>
      </c>
      <c r="G156" s="108">
        <v>0</v>
      </c>
      <c r="H156" s="108">
        <v>0</v>
      </c>
      <c r="I156" s="108">
        <v>0</v>
      </c>
      <c r="J156" s="108">
        <v>0</v>
      </c>
      <c r="K156" s="108">
        <v>0</v>
      </c>
      <c r="L156" s="108">
        <v>0</v>
      </c>
      <c r="M156" s="108">
        <v>6</v>
      </c>
      <c r="N156" s="108">
        <v>0</v>
      </c>
      <c r="O156" s="108">
        <v>0</v>
      </c>
      <c r="P156" s="108">
        <v>0</v>
      </c>
      <c r="Q156" s="108">
        <v>0</v>
      </c>
      <c r="R156" s="108">
        <v>0</v>
      </c>
    </row>
    <row r="157" spans="2:18" s="15" customFormat="1" x14ac:dyDescent="0.25">
      <c r="B157" s="106" t="s">
        <v>38</v>
      </c>
      <c r="C157" s="107">
        <f t="shared" ref="C157:C159" si="25">SUM(D157:R157)</f>
        <v>630</v>
      </c>
      <c r="D157" s="108">
        <v>6</v>
      </c>
      <c r="E157" s="108">
        <v>1</v>
      </c>
      <c r="F157" s="108">
        <v>0</v>
      </c>
      <c r="G157" s="108">
        <v>0</v>
      </c>
      <c r="H157" s="108">
        <v>0</v>
      </c>
      <c r="I157" s="108">
        <v>0</v>
      </c>
      <c r="J157" s="108">
        <v>0</v>
      </c>
      <c r="K157" s="108">
        <v>0</v>
      </c>
      <c r="L157" s="108">
        <v>0</v>
      </c>
      <c r="M157" s="108">
        <v>622</v>
      </c>
      <c r="N157" s="108">
        <v>1</v>
      </c>
      <c r="O157" s="108">
        <v>0</v>
      </c>
      <c r="P157" s="108">
        <v>0</v>
      </c>
      <c r="Q157" s="108">
        <v>0</v>
      </c>
      <c r="R157" s="108">
        <v>0</v>
      </c>
    </row>
    <row r="158" spans="2:18" s="15" customFormat="1" x14ac:dyDescent="0.25">
      <c r="B158" s="106" t="s">
        <v>39</v>
      </c>
      <c r="C158" s="107">
        <f t="shared" si="25"/>
        <v>899</v>
      </c>
      <c r="D158" s="108">
        <v>22</v>
      </c>
      <c r="E158" s="108">
        <v>4</v>
      </c>
      <c r="F158" s="108">
        <v>0</v>
      </c>
      <c r="G158" s="108">
        <v>0</v>
      </c>
      <c r="H158" s="108">
        <v>0</v>
      </c>
      <c r="I158" s="108">
        <v>0</v>
      </c>
      <c r="J158" s="108">
        <v>0</v>
      </c>
      <c r="K158" s="108">
        <v>0</v>
      </c>
      <c r="L158" s="108">
        <v>0</v>
      </c>
      <c r="M158" s="108">
        <v>873</v>
      </c>
      <c r="N158" s="108">
        <v>0</v>
      </c>
      <c r="O158" s="108">
        <v>0</v>
      </c>
      <c r="P158" s="108">
        <v>0</v>
      </c>
      <c r="Q158" s="108">
        <v>0</v>
      </c>
      <c r="R158" s="108">
        <v>0</v>
      </c>
    </row>
    <row r="159" spans="2:18" s="15" customFormat="1" ht="14.5" thickBot="1" x14ac:dyDescent="0.3">
      <c r="B159" s="109" t="s">
        <v>40</v>
      </c>
      <c r="C159" s="110">
        <f t="shared" si="25"/>
        <v>725</v>
      </c>
      <c r="D159" s="111">
        <v>25</v>
      </c>
      <c r="E159" s="111">
        <v>1</v>
      </c>
      <c r="F159" s="111">
        <v>0</v>
      </c>
      <c r="G159" s="111">
        <v>0</v>
      </c>
      <c r="H159" s="111">
        <v>0</v>
      </c>
      <c r="I159" s="111">
        <v>0</v>
      </c>
      <c r="J159" s="111">
        <v>0</v>
      </c>
      <c r="K159" s="111">
        <v>0</v>
      </c>
      <c r="L159" s="111">
        <v>0</v>
      </c>
      <c r="M159" s="111">
        <v>696</v>
      </c>
      <c r="N159" s="111">
        <v>2</v>
      </c>
      <c r="O159" s="111">
        <v>1</v>
      </c>
      <c r="P159" s="111">
        <v>0</v>
      </c>
      <c r="Q159" s="111">
        <v>0</v>
      </c>
      <c r="R159" s="111">
        <v>0</v>
      </c>
    </row>
    <row r="160" spans="2:18" s="15" customFormat="1" x14ac:dyDescent="0.25">
      <c r="B160" s="112" t="s">
        <v>3</v>
      </c>
      <c r="C160" s="113">
        <f t="shared" ref="C160:R160" si="26">SUM(C156:C159)</f>
        <v>2260</v>
      </c>
      <c r="D160" s="113">
        <f t="shared" si="26"/>
        <v>53</v>
      </c>
      <c r="E160" s="113">
        <f t="shared" si="26"/>
        <v>6</v>
      </c>
      <c r="F160" s="113">
        <f t="shared" si="26"/>
        <v>0</v>
      </c>
      <c r="G160" s="113">
        <f t="shared" si="26"/>
        <v>0</v>
      </c>
      <c r="H160" s="113">
        <f t="shared" si="26"/>
        <v>0</v>
      </c>
      <c r="I160" s="113">
        <f t="shared" si="26"/>
        <v>0</v>
      </c>
      <c r="J160" s="113">
        <f t="shared" si="26"/>
        <v>0</v>
      </c>
      <c r="K160" s="113">
        <f t="shared" si="26"/>
        <v>0</v>
      </c>
      <c r="L160" s="113">
        <f t="shared" si="26"/>
        <v>0</v>
      </c>
      <c r="M160" s="113">
        <f t="shared" si="26"/>
        <v>2197</v>
      </c>
      <c r="N160" s="113">
        <f t="shared" si="26"/>
        <v>3</v>
      </c>
      <c r="O160" s="113">
        <f t="shared" si="26"/>
        <v>1</v>
      </c>
      <c r="P160" s="113">
        <f t="shared" si="26"/>
        <v>0</v>
      </c>
      <c r="Q160" s="113">
        <f t="shared" si="26"/>
        <v>0</v>
      </c>
      <c r="R160" s="113">
        <f t="shared" si="26"/>
        <v>0</v>
      </c>
    </row>
    <row r="161" spans="2:20" s="15" customFormat="1" ht="14.5" thickBot="1" x14ac:dyDescent="0.3">
      <c r="B161" s="115" t="s">
        <v>22</v>
      </c>
      <c r="C161" s="116">
        <f>SUM(D161:R161)</f>
        <v>1</v>
      </c>
      <c r="D161" s="116">
        <f>D160/$C$160</f>
        <v>2.3451327433628318E-2</v>
      </c>
      <c r="E161" s="116">
        <f t="shared" ref="E161:R161" si="27">E160/$C$160</f>
        <v>2.6548672566371681E-3</v>
      </c>
      <c r="F161" s="116">
        <f t="shared" si="27"/>
        <v>0</v>
      </c>
      <c r="G161" s="116">
        <f t="shared" si="27"/>
        <v>0</v>
      </c>
      <c r="H161" s="116">
        <f t="shared" si="27"/>
        <v>0</v>
      </c>
      <c r="I161" s="116">
        <f t="shared" si="27"/>
        <v>0</v>
      </c>
      <c r="J161" s="116">
        <f t="shared" si="27"/>
        <v>0</v>
      </c>
      <c r="K161" s="116">
        <f t="shared" si="27"/>
        <v>0</v>
      </c>
      <c r="L161" s="116">
        <f t="shared" si="27"/>
        <v>0</v>
      </c>
      <c r="M161" s="116">
        <f t="shared" si="27"/>
        <v>0.97212389380530972</v>
      </c>
      <c r="N161" s="116">
        <f t="shared" si="27"/>
        <v>1.3274336283185841E-3</v>
      </c>
      <c r="O161" s="116">
        <f t="shared" si="27"/>
        <v>4.4247787610619468E-4</v>
      </c>
      <c r="P161" s="116">
        <f t="shared" si="27"/>
        <v>0</v>
      </c>
      <c r="Q161" s="116">
        <f t="shared" si="27"/>
        <v>0</v>
      </c>
      <c r="R161" s="116">
        <f t="shared" si="27"/>
        <v>0</v>
      </c>
    </row>
    <row r="162" spans="2:20" s="15" customFormat="1" ht="14.5" x14ac:dyDescent="0.25">
      <c r="B162" s="117"/>
      <c r="C162" s="117"/>
      <c r="D162" s="117"/>
      <c r="E162" s="117"/>
      <c r="F162" s="117"/>
      <c r="G162" s="117"/>
      <c r="H162" s="117"/>
      <c r="I162" s="117"/>
      <c r="J162" s="117"/>
      <c r="K162" s="117"/>
      <c r="L162" s="118"/>
      <c r="M162" s="120"/>
      <c r="N162" s="120"/>
      <c r="O162" s="120"/>
      <c r="P162" s="120"/>
      <c r="Q162" s="120"/>
      <c r="R162" s="120"/>
    </row>
    <row r="163" spans="2:20" s="15" customFormat="1" ht="14.5" x14ac:dyDescent="0.25">
      <c r="B163" s="119"/>
      <c r="C163" s="119"/>
      <c r="D163" s="119"/>
      <c r="E163" s="119"/>
      <c r="F163" s="119"/>
      <c r="G163" s="119"/>
      <c r="H163" s="119"/>
      <c r="I163" s="119"/>
      <c r="J163" s="119"/>
      <c r="K163" s="119"/>
      <c r="L163" s="118"/>
      <c r="M163" s="120"/>
      <c r="N163" s="120"/>
      <c r="O163" s="120"/>
      <c r="P163" s="120"/>
      <c r="Q163" s="120"/>
      <c r="R163" s="120"/>
    </row>
    <row r="164" spans="2:20" s="15" customFormat="1" ht="15.75" customHeight="1" x14ac:dyDescent="0.25">
      <c r="B164" s="122"/>
      <c r="C164" s="123"/>
      <c r="D164" s="124"/>
      <c r="E164" s="124"/>
      <c r="F164" s="125"/>
      <c r="G164" s="126"/>
      <c r="H164" s="123"/>
      <c r="I164" s="123"/>
      <c r="J164" s="124"/>
      <c r="K164" s="124"/>
      <c r="L164" s="127"/>
      <c r="M164" s="128"/>
      <c r="N164" s="128"/>
      <c r="O164" s="128"/>
      <c r="P164" s="128"/>
      <c r="Q164" s="128"/>
      <c r="R164" s="128"/>
    </row>
    <row r="165" spans="2:20" s="15" customFormat="1" ht="15.75" customHeight="1" x14ac:dyDescent="0.25">
      <c r="B165" s="95"/>
      <c r="C165" s="95"/>
      <c r="D165" s="95"/>
      <c r="E165" s="95"/>
      <c r="F165" s="95"/>
      <c r="G165" s="95"/>
      <c r="H165" s="95"/>
      <c r="I165" s="95"/>
      <c r="J165" s="95"/>
      <c r="K165" s="95"/>
    </row>
    <row r="166" spans="2:20" s="15" customFormat="1" ht="17.25" customHeight="1" x14ac:dyDescent="0.25">
      <c r="B166" s="51"/>
      <c r="C166" s="51"/>
      <c r="D166" s="51"/>
      <c r="E166" s="51"/>
      <c r="F166" s="51"/>
      <c r="G166" s="51"/>
      <c r="H166" s="51"/>
      <c r="I166" s="51"/>
      <c r="J166" s="51"/>
      <c r="K166" s="51"/>
    </row>
    <row r="167" spans="2:20" s="15" customFormat="1" ht="17.25" customHeight="1" x14ac:dyDescent="0.25">
      <c r="B167" s="51"/>
      <c r="C167" s="51"/>
      <c r="D167" s="51"/>
      <c r="E167" s="51"/>
      <c r="F167" s="51"/>
      <c r="G167" s="51"/>
      <c r="H167" s="51"/>
      <c r="I167" s="51"/>
      <c r="J167" s="51"/>
      <c r="K167" s="51"/>
    </row>
    <row r="168" spans="2:20" s="15" customFormat="1" ht="12" customHeight="1" x14ac:dyDescent="0.25">
      <c r="B168" s="51"/>
      <c r="C168" s="51"/>
      <c r="D168" s="51"/>
      <c r="E168" s="51"/>
      <c r="F168" s="51"/>
      <c r="G168" s="51"/>
      <c r="H168" s="51"/>
      <c r="I168" s="51"/>
      <c r="J168" s="51"/>
      <c r="K168" s="51"/>
    </row>
    <row r="169" spans="2:20" s="15" customFormat="1" ht="11.5" x14ac:dyDescent="0.25">
      <c r="K169" s="129"/>
      <c r="L169" s="129"/>
      <c r="M169" s="129"/>
      <c r="N169" s="129"/>
      <c r="O169" s="129"/>
      <c r="P169" s="129"/>
      <c r="Q169" s="129"/>
      <c r="R169" s="65"/>
      <c r="S169" s="65"/>
    </row>
    <row r="170" spans="2:20" s="15" customFormat="1" ht="11.5" x14ac:dyDescent="0.25">
      <c r="K170" s="129"/>
      <c r="L170" s="129"/>
      <c r="M170" s="129"/>
      <c r="N170" s="129"/>
      <c r="O170" s="129"/>
      <c r="P170" s="129"/>
      <c r="Q170" s="129"/>
      <c r="R170" s="65"/>
      <c r="S170" s="65"/>
    </row>
    <row r="171" spans="2:20" s="15" customFormat="1" ht="11.5" x14ac:dyDescent="0.25">
      <c r="K171" s="129"/>
      <c r="L171" s="129"/>
      <c r="M171" s="129"/>
      <c r="N171" s="129"/>
      <c r="O171" s="129"/>
      <c r="P171" s="129"/>
      <c r="Q171" s="129"/>
      <c r="R171" s="65"/>
      <c r="S171" s="65"/>
    </row>
    <row r="172" spans="2:20" s="15" customFormat="1" ht="9" customHeight="1" x14ac:dyDescent="0.25">
      <c r="B172" s="52"/>
      <c r="K172" s="52"/>
      <c r="L172" s="52"/>
      <c r="Q172" s="129"/>
      <c r="R172" s="65"/>
      <c r="S172" s="65"/>
    </row>
    <row r="173" spans="2:20" s="15" customFormat="1" ht="27.75" customHeight="1" x14ac:dyDescent="0.25">
      <c r="B173" s="130" t="s">
        <v>92</v>
      </c>
      <c r="C173" s="131"/>
      <c r="D173" s="31" t="s">
        <v>3</v>
      </c>
      <c r="E173" s="132" t="s">
        <v>23</v>
      </c>
      <c r="F173" s="133" t="s">
        <v>24</v>
      </c>
      <c r="K173" s="79" t="s">
        <v>92</v>
      </c>
      <c r="L173" s="80"/>
      <c r="M173" s="31" t="s">
        <v>3</v>
      </c>
      <c r="N173" s="54" t="s">
        <v>37</v>
      </c>
      <c r="O173" s="134" t="s">
        <v>38</v>
      </c>
      <c r="P173" s="134" t="s">
        <v>39</v>
      </c>
      <c r="Q173" s="135" t="s">
        <v>40</v>
      </c>
      <c r="R173" s="65"/>
      <c r="S173" s="136"/>
      <c r="T173" s="137"/>
    </row>
    <row r="174" spans="2:20" s="36" customFormat="1" ht="22.5" customHeight="1" x14ac:dyDescent="0.25">
      <c r="B174" s="16" t="s">
        <v>93</v>
      </c>
      <c r="C174" s="17"/>
      <c r="D174" s="17">
        <f>SUM(E174:F174)</f>
        <v>318</v>
      </c>
      <c r="E174" s="18">
        <v>263</v>
      </c>
      <c r="F174" s="18">
        <v>55</v>
      </c>
      <c r="G174" s="138"/>
      <c r="H174" s="138"/>
      <c r="I174" s="138"/>
      <c r="J174" s="138"/>
      <c r="K174" s="16" t="s">
        <v>93</v>
      </c>
      <c r="L174" s="17"/>
      <c r="M174" s="17">
        <f>SUM(N174:Q174)</f>
        <v>318</v>
      </c>
      <c r="N174" s="18">
        <v>1</v>
      </c>
      <c r="O174" s="18">
        <v>115</v>
      </c>
      <c r="P174" s="18">
        <v>90</v>
      </c>
      <c r="Q174" s="18">
        <v>112</v>
      </c>
      <c r="R174" s="139"/>
    </row>
    <row r="175" spans="2:20" s="36" customFormat="1" ht="22.5" customHeight="1" x14ac:dyDescent="0.25">
      <c r="B175" s="19" t="s">
        <v>94</v>
      </c>
      <c r="C175" s="20"/>
      <c r="D175" s="17">
        <f t="shared" ref="D175:D181" si="28">SUM(E175:F175)</f>
        <v>222</v>
      </c>
      <c r="E175" s="21">
        <v>200</v>
      </c>
      <c r="F175" s="21">
        <v>22</v>
      </c>
      <c r="G175" s="138"/>
      <c r="H175" s="138"/>
      <c r="I175" s="138"/>
      <c r="J175" s="138"/>
      <c r="K175" s="19" t="s">
        <v>94</v>
      </c>
      <c r="L175" s="20"/>
      <c r="M175" s="20">
        <f t="shared" ref="M175:M181" si="29">SUM(N175:Q175)</f>
        <v>222</v>
      </c>
      <c r="N175" s="21">
        <v>0</v>
      </c>
      <c r="O175" s="21">
        <v>16</v>
      </c>
      <c r="P175" s="21">
        <v>81</v>
      </c>
      <c r="Q175" s="21">
        <v>125</v>
      </c>
      <c r="R175" s="139"/>
    </row>
    <row r="176" spans="2:20" s="36" customFormat="1" ht="22.5" customHeight="1" x14ac:dyDescent="0.25">
      <c r="B176" s="19" t="s">
        <v>95</v>
      </c>
      <c r="C176" s="20"/>
      <c r="D176" s="17">
        <f t="shared" si="28"/>
        <v>178</v>
      </c>
      <c r="E176" s="21">
        <v>148</v>
      </c>
      <c r="F176" s="21">
        <v>30</v>
      </c>
      <c r="G176" s="138"/>
      <c r="H176" s="138"/>
      <c r="I176" s="138"/>
      <c r="J176" s="138"/>
      <c r="K176" s="19" t="s">
        <v>95</v>
      </c>
      <c r="L176" s="20"/>
      <c r="M176" s="20">
        <f t="shared" si="29"/>
        <v>178</v>
      </c>
      <c r="N176" s="21">
        <v>0</v>
      </c>
      <c r="O176" s="21">
        <v>47</v>
      </c>
      <c r="P176" s="21">
        <v>41</v>
      </c>
      <c r="Q176" s="21">
        <v>90</v>
      </c>
    </row>
    <row r="177" spans="2:19" s="36" customFormat="1" ht="22.5" customHeight="1" x14ac:dyDescent="0.25">
      <c r="B177" s="19" t="s">
        <v>96</v>
      </c>
      <c r="C177" s="20"/>
      <c r="D177" s="17">
        <f t="shared" si="28"/>
        <v>262</v>
      </c>
      <c r="E177" s="21">
        <v>241</v>
      </c>
      <c r="F177" s="21">
        <v>21</v>
      </c>
      <c r="G177" s="138"/>
      <c r="H177" s="138"/>
      <c r="I177" s="138"/>
      <c r="J177" s="138"/>
      <c r="K177" s="19" t="s">
        <v>96</v>
      </c>
      <c r="L177" s="20"/>
      <c r="M177" s="20">
        <f t="shared" si="29"/>
        <v>262</v>
      </c>
      <c r="N177" s="21">
        <v>0</v>
      </c>
      <c r="O177" s="21">
        <v>54</v>
      </c>
      <c r="P177" s="21">
        <v>86</v>
      </c>
      <c r="Q177" s="21">
        <v>122</v>
      </c>
      <c r="R177" s="139"/>
    </row>
    <row r="178" spans="2:19" s="36" customFormat="1" ht="22.5" customHeight="1" x14ac:dyDescent="0.25">
      <c r="B178" s="19" t="s">
        <v>97</v>
      </c>
      <c r="C178" s="20"/>
      <c r="D178" s="17">
        <f t="shared" si="28"/>
        <v>323</v>
      </c>
      <c r="E178" s="21">
        <v>266</v>
      </c>
      <c r="F178" s="21">
        <v>57</v>
      </c>
      <c r="G178" s="138"/>
      <c r="H178" s="138"/>
      <c r="I178" s="138"/>
      <c r="J178" s="138"/>
      <c r="K178" s="19" t="s">
        <v>97</v>
      </c>
      <c r="L178" s="20"/>
      <c r="M178" s="20">
        <f t="shared" si="29"/>
        <v>323</v>
      </c>
      <c r="N178" s="21">
        <v>0</v>
      </c>
      <c r="O178" s="21">
        <v>147</v>
      </c>
      <c r="P178" s="21">
        <v>141</v>
      </c>
      <c r="Q178" s="21">
        <v>35</v>
      </c>
      <c r="R178" s="139"/>
    </row>
    <row r="179" spans="2:19" s="36" customFormat="1" ht="22.5" customHeight="1" x14ac:dyDescent="0.25">
      <c r="B179" s="19" t="s">
        <v>98</v>
      </c>
      <c r="C179" s="20"/>
      <c r="D179" s="17">
        <f t="shared" si="28"/>
        <v>711</v>
      </c>
      <c r="E179" s="140">
        <v>539</v>
      </c>
      <c r="F179" s="21">
        <v>172</v>
      </c>
      <c r="G179" s="138"/>
      <c r="H179" s="138"/>
      <c r="I179" s="138"/>
      <c r="J179" s="138"/>
      <c r="K179" s="19" t="s">
        <v>98</v>
      </c>
      <c r="L179" s="20"/>
      <c r="M179" s="72">
        <f t="shared" si="29"/>
        <v>711</v>
      </c>
      <c r="N179" s="21">
        <v>5</v>
      </c>
      <c r="O179" s="21">
        <v>217</v>
      </c>
      <c r="P179" s="140">
        <v>343</v>
      </c>
      <c r="Q179" s="21">
        <v>146</v>
      </c>
      <c r="R179" s="139"/>
    </row>
    <row r="180" spans="2:19" s="36" customFormat="1" ht="22.5" customHeight="1" x14ac:dyDescent="0.25">
      <c r="B180" s="19" t="s">
        <v>99</v>
      </c>
      <c r="C180" s="20"/>
      <c r="D180" s="17">
        <f t="shared" si="28"/>
        <v>218</v>
      </c>
      <c r="E180" s="21">
        <v>183</v>
      </c>
      <c r="F180" s="21">
        <v>35</v>
      </c>
      <c r="G180" s="138"/>
      <c r="H180" s="138"/>
      <c r="I180" s="138"/>
      <c r="J180" s="138"/>
      <c r="K180" s="19" t="s">
        <v>99</v>
      </c>
      <c r="L180" s="20"/>
      <c r="M180" s="20">
        <f t="shared" si="29"/>
        <v>218</v>
      </c>
      <c r="N180" s="21">
        <v>0</v>
      </c>
      <c r="O180" s="21">
        <v>77</v>
      </c>
      <c r="P180" s="21">
        <v>90</v>
      </c>
      <c r="Q180" s="21">
        <v>51</v>
      </c>
      <c r="R180" s="139"/>
    </row>
    <row r="181" spans="2:19" s="36" customFormat="1" ht="22.5" customHeight="1" thickBot="1" x14ac:dyDescent="0.3">
      <c r="B181" s="22" t="s">
        <v>100</v>
      </c>
      <c r="C181" s="74"/>
      <c r="D181" s="74">
        <f t="shared" si="28"/>
        <v>142</v>
      </c>
      <c r="E181" s="24">
        <v>113</v>
      </c>
      <c r="F181" s="24">
        <v>29</v>
      </c>
      <c r="G181" s="138"/>
      <c r="H181" s="138"/>
      <c r="I181" s="138"/>
      <c r="J181" s="138"/>
      <c r="K181" s="22" t="s">
        <v>100</v>
      </c>
      <c r="L181" s="74"/>
      <c r="M181" s="74">
        <f t="shared" si="29"/>
        <v>142</v>
      </c>
      <c r="N181" s="24">
        <v>0</v>
      </c>
      <c r="O181" s="24">
        <v>37</v>
      </c>
      <c r="P181" s="24">
        <v>60</v>
      </c>
      <c r="Q181" s="24">
        <v>45</v>
      </c>
      <c r="R181" s="139"/>
    </row>
    <row r="182" spans="2:19" s="15" customFormat="1" ht="22.5" customHeight="1" x14ac:dyDescent="0.25">
      <c r="B182" s="84" t="s">
        <v>3</v>
      </c>
      <c r="C182" s="84"/>
      <c r="D182" s="76">
        <f>SUM(D174:D181)</f>
        <v>2374</v>
      </c>
      <c r="E182" s="76">
        <f t="shared" ref="E182:F182" si="30">SUM(E174:E181)</f>
        <v>1953</v>
      </c>
      <c r="F182" s="76">
        <f t="shared" si="30"/>
        <v>421</v>
      </c>
      <c r="G182" s="141"/>
      <c r="H182" s="141"/>
      <c r="I182" s="141"/>
      <c r="J182" s="141"/>
      <c r="K182" s="84" t="s">
        <v>3</v>
      </c>
      <c r="L182" s="84"/>
      <c r="M182" s="76">
        <f>SUM(M174:M181)</f>
        <v>2374</v>
      </c>
      <c r="N182" s="76">
        <f t="shared" ref="N182:Q182" si="31">SUM(N174:N181)</f>
        <v>6</v>
      </c>
      <c r="O182" s="76">
        <f t="shared" si="31"/>
        <v>710</v>
      </c>
      <c r="P182" s="76">
        <f t="shared" si="31"/>
        <v>932</v>
      </c>
      <c r="Q182" s="76">
        <f t="shared" si="31"/>
        <v>726</v>
      </c>
      <c r="R182" s="65"/>
      <c r="S182" s="65"/>
    </row>
    <row r="183" spans="2:19" s="15" customFormat="1" ht="15" customHeight="1" x14ac:dyDescent="0.25">
      <c r="B183" s="142"/>
      <c r="C183" s="136"/>
      <c r="D183" s="143"/>
      <c r="E183" s="143"/>
      <c r="F183" s="143"/>
      <c r="G183" s="141"/>
      <c r="H183" s="141"/>
      <c r="I183" s="141"/>
      <c r="J183" s="141"/>
      <c r="K183" s="142"/>
      <c r="L183" s="144"/>
      <c r="M183" s="145"/>
      <c r="N183" s="146"/>
      <c r="O183" s="146"/>
      <c r="P183" s="146"/>
      <c r="Q183" s="147"/>
      <c r="R183" s="65"/>
      <c r="S183" s="65"/>
    </row>
    <row r="184" spans="2:19" s="15" customFormat="1" ht="15" customHeight="1" x14ac:dyDescent="0.25">
      <c r="B184" s="136"/>
      <c r="C184" s="136"/>
      <c r="D184" s="143"/>
      <c r="E184" s="143"/>
      <c r="F184" s="143"/>
      <c r="G184" s="141"/>
      <c r="H184" s="141"/>
      <c r="I184" s="141"/>
      <c r="J184" s="141"/>
      <c r="K184" s="144"/>
      <c r="L184" s="144"/>
      <c r="M184" s="145"/>
      <c r="N184" s="146"/>
      <c r="O184" s="146"/>
      <c r="P184" s="146"/>
      <c r="Q184" s="147"/>
      <c r="R184" s="65"/>
      <c r="S184" s="65"/>
    </row>
    <row r="185" spans="2:19" s="15" customFormat="1" ht="15" customHeight="1" x14ac:dyDescent="0.25">
      <c r="B185" s="136"/>
      <c r="C185" s="136"/>
      <c r="D185" s="143"/>
      <c r="E185" s="143"/>
      <c r="F185" s="143"/>
      <c r="G185" s="141"/>
      <c r="H185" s="141"/>
      <c r="I185" s="141"/>
      <c r="J185" s="141"/>
      <c r="K185" s="144"/>
      <c r="L185" s="144"/>
      <c r="M185" s="145"/>
      <c r="N185" s="146"/>
      <c r="O185" s="146"/>
      <c r="P185" s="146"/>
      <c r="Q185" s="147"/>
      <c r="R185" s="65"/>
      <c r="S185" s="65"/>
    </row>
    <row r="186" spans="2:19" s="15" customFormat="1" ht="11.5" x14ac:dyDescent="0.25">
      <c r="B186" s="52"/>
    </row>
    <row r="187" spans="2:19" s="15" customFormat="1" ht="11.5" x14ac:dyDescent="0.25">
      <c r="B187" s="52"/>
    </row>
    <row r="188" spans="2:19" s="15" customFormat="1" ht="24" customHeight="1" x14ac:dyDescent="0.25">
      <c r="B188" s="57" t="s">
        <v>92</v>
      </c>
      <c r="C188" s="31" t="s">
        <v>3</v>
      </c>
      <c r="D188" s="133" t="s">
        <v>10</v>
      </c>
      <c r="E188" s="133" t="s">
        <v>11</v>
      </c>
      <c r="F188" s="133" t="s">
        <v>12</v>
      </c>
      <c r="G188" s="133" t="s">
        <v>13</v>
      </c>
    </row>
    <row r="189" spans="2:19" s="15" customFormat="1" ht="22.5" customHeight="1" x14ac:dyDescent="0.25">
      <c r="B189" s="16" t="s">
        <v>93</v>
      </c>
      <c r="C189" s="17">
        <f>SUM(D189:O189)</f>
        <v>318</v>
      </c>
      <c r="D189" s="18">
        <v>67</v>
      </c>
      <c r="E189" s="18">
        <v>73</v>
      </c>
      <c r="F189" s="18">
        <v>96</v>
      </c>
      <c r="G189" s="18">
        <v>82</v>
      </c>
    </row>
    <row r="190" spans="2:19" s="15" customFormat="1" ht="22.5" customHeight="1" x14ac:dyDescent="0.25">
      <c r="B190" s="19" t="s">
        <v>94</v>
      </c>
      <c r="C190" s="17">
        <f t="shared" ref="C190:C196" si="32">SUM(D190:O190)</f>
        <v>222</v>
      </c>
      <c r="D190" s="21">
        <v>48</v>
      </c>
      <c r="E190" s="21">
        <v>54</v>
      </c>
      <c r="F190" s="21">
        <v>54</v>
      </c>
      <c r="G190" s="21">
        <v>66</v>
      </c>
    </row>
    <row r="191" spans="2:19" s="15" customFormat="1" ht="22.5" customHeight="1" x14ac:dyDescent="0.25">
      <c r="B191" s="19" t="s">
        <v>95</v>
      </c>
      <c r="C191" s="17">
        <f t="shared" si="32"/>
        <v>178</v>
      </c>
      <c r="D191" s="21">
        <v>40</v>
      </c>
      <c r="E191" s="21">
        <v>49</v>
      </c>
      <c r="F191" s="21">
        <v>48</v>
      </c>
      <c r="G191" s="21">
        <v>41</v>
      </c>
    </row>
    <row r="192" spans="2:19" s="15" customFormat="1" ht="22.5" customHeight="1" x14ac:dyDescent="0.25">
      <c r="B192" s="19" t="s">
        <v>96</v>
      </c>
      <c r="C192" s="17">
        <f t="shared" si="32"/>
        <v>262</v>
      </c>
      <c r="D192" s="21">
        <v>56</v>
      </c>
      <c r="E192" s="21">
        <v>64</v>
      </c>
      <c r="F192" s="21">
        <v>75</v>
      </c>
      <c r="G192" s="21">
        <v>67</v>
      </c>
    </row>
    <row r="193" spans="2:7" s="15" customFormat="1" ht="22.5" customHeight="1" x14ac:dyDescent="0.25">
      <c r="B193" s="19" t="s">
        <v>97</v>
      </c>
      <c r="C193" s="17">
        <f t="shared" si="32"/>
        <v>323</v>
      </c>
      <c r="D193" s="21">
        <v>85</v>
      </c>
      <c r="E193" s="21">
        <v>71</v>
      </c>
      <c r="F193" s="21">
        <v>87</v>
      </c>
      <c r="G193" s="21">
        <v>80</v>
      </c>
    </row>
    <row r="194" spans="2:7" s="15" customFormat="1" ht="22.5" customHeight="1" x14ac:dyDescent="0.25">
      <c r="B194" s="19" t="s">
        <v>98</v>
      </c>
      <c r="C194" s="17">
        <f t="shared" si="32"/>
        <v>711</v>
      </c>
      <c r="D194" s="21">
        <v>150</v>
      </c>
      <c r="E194" s="21">
        <v>181</v>
      </c>
      <c r="F194" s="21">
        <v>201</v>
      </c>
      <c r="G194" s="21">
        <v>179</v>
      </c>
    </row>
    <row r="195" spans="2:7" s="15" customFormat="1" ht="22.5" customHeight="1" x14ac:dyDescent="0.25">
      <c r="B195" s="19" t="s">
        <v>99</v>
      </c>
      <c r="C195" s="17">
        <f t="shared" si="32"/>
        <v>218</v>
      </c>
      <c r="D195" s="21">
        <v>48</v>
      </c>
      <c r="E195" s="21">
        <v>65</v>
      </c>
      <c r="F195" s="21">
        <v>56</v>
      </c>
      <c r="G195" s="21">
        <v>49</v>
      </c>
    </row>
    <row r="196" spans="2:7" s="15" customFormat="1" ht="22.5" customHeight="1" thickBot="1" x14ac:dyDescent="0.3">
      <c r="B196" s="22" t="s">
        <v>100</v>
      </c>
      <c r="C196" s="17">
        <f t="shared" si="32"/>
        <v>142</v>
      </c>
      <c r="D196" s="24">
        <v>37</v>
      </c>
      <c r="E196" s="24">
        <v>38</v>
      </c>
      <c r="F196" s="24">
        <v>30</v>
      </c>
      <c r="G196" s="24">
        <v>37</v>
      </c>
    </row>
    <row r="197" spans="2:7" s="15" customFormat="1" ht="22.5" customHeight="1" x14ac:dyDescent="0.25">
      <c r="B197" s="25" t="s">
        <v>3</v>
      </c>
      <c r="C197" s="148">
        <f>SUM(C189:C196)</f>
        <v>2374</v>
      </c>
      <c r="D197" s="148">
        <f t="shared" ref="D197:G197" si="33">SUM(D189:D196)</f>
        <v>531</v>
      </c>
      <c r="E197" s="148">
        <f t="shared" si="33"/>
        <v>595</v>
      </c>
      <c r="F197" s="148">
        <f t="shared" si="33"/>
        <v>647</v>
      </c>
      <c r="G197" s="148">
        <f t="shared" si="33"/>
        <v>601</v>
      </c>
    </row>
    <row r="198" spans="2:7" s="15" customFormat="1" ht="18.75" customHeight="1" x14ac:dyDescent="0.25"/>
    <row r="199" spans="2:7" s="15" customFormat="1" ht="18.75" customHeight="1" x14ac:dyDescent="0.25"/>
    <row r="200" spans="2:7" s="15" customFormat="1" ht="18.75" customHeight="1" x14ac:dyDescent="0.25"/>
    <row r="201" spans="2:7" s="15" customFormat="1" ht="18.75" customHeight="1" x14ac:dyDescent="0.25"/>
    <row r="202" spans="2:7" s="15" customFormat="1" ht="18.75" customHeight="1" x14ac:dyDescent="0.25"/>
    <row r="203" spans="2:7" s="15" customFormat="1" ht="18.75" customHeight="1" x14ac:dyDescent="0.25"/>
    <row r="204" spans="2:7" s="15" customFormat="1" ht="18.75" customHeight="1" x14ac:dyDescent="0.25"/>
    <row r="205" spans="2:7" s="15" customFormat="1" ht="18.75" customHeight="1" x14ac:dyDescent="0.25"/>
    <row r="206" spans="2:7" s="15" customFormat="1" ht="18.75" customHeight="1" x14ac:dyDescent="0.25"/>
    <row r="207" spans="2:7" s="15" customFormat="1" ht="18.75" customHeight="1" x14ac:dyDescent="0.25"/>
    <row r="208" spans="2:7" s="15" customFormat="1" ht="18.75" customHeight="1" x14ac:dyDescent="0.25"/>
    <row r="209" spans="2:19" s="15" customFormat="1" ht="18.75" customHeight="1" x14ac:dyDescent="0.25"/>
    <row r="210" spans="2:19" s="15" customFormat="1" ht="18.75" customHeight="1" x14ac:dyDescent="0.25"/>
    <row r="211" spans="2:19" s="15" customFormat="1" ht="18.75" customHeight="1" x14ac:dyDescent="0.25"/>
    <row r="212" spans="2:19" s="15" customFormat="1" ht="18.75" customHeight="1" x14ac:dyDescent="0.25"/>
    <row r="213" spans="2:19" s="15" customFormat="1" ht="18.75" customHeight="1" x14ac:dyDescent="0.25"/>
    <row r="214" spans="2:19" s="15" customFormat="1" ht="18.75" customHeight="1" x14ac:dyDescent="0.25"/>
    <row r="215" spans="2:19" s="15" customFormat="1" ht="15" customHeight="1" x14ac:dyDescent="0.25">
      <c r="B215" s="136"/>
      <c r="C215" s="136"/>
      <c r="D215" s="143"/>
      <c r="E215" s="143"/>
      <c r="F215" s="143"/>
      <c r="G215" s="141"/>
      <c r="H215" s="141"/>
      <c r="I215" s="141"/>
      <c r="J215" s="141"/>
      <c r="K215" s="149"/>
      <c r="L215" s="149"/>
      <c r="M215" s="143"/>
      <c r="N215" s="146"/>
      <c r="O215" s="146"/>
      <c r="P215" s="146"/>
      <c r="Q215" s="147"/>
      <c r="R215" s="65"/>
      <c r="S215" s="65"/>
    </row>
    <row r="216" spans="2:19" s="15" customFormat="1" ht="11.5" x14ac:dyDescent="0.25">
      <c r="B216" s="52"/>
      <c r="K216" s="41"/>
      <c r="L216" s="41"/>
      <c r="M216" s="41"/>
      <c r="N216" s="41"/>
    </row>
    <row r="217" spans="2:19" s="15" customFormat="1" ht="11.5" x14ac:dyDescent="0.25">
      <c r="B217" s="52"/>
      <c r="K217" s="41"/>
      <c r="L217" s="41" t="s">
        <v>101</v>
      </c>
      <c r="M217" s="41" t="s">
        <v>102</v>
      </c>
      <c r="N217" s="41"/>
    </row>
    <row r="218" spans="2:19" s="15" customFormat="1" ht="24" customHeight="1" x14ac:dyDescent="0.25">
      <c r="B218" s="57" t="s">
        <v>92</v>
      </c>
      <c r="C218" s="31" t="s">
        <v>3</v>
      </c>
      <c r="D218" s="150">
        <v>2022</v>
      </c>
      <c r="E218" s="151">
        <v>2023</v>
      </c>
      <c r="F218" s="151">
        <v>2024</v>
      </c>
      <c r="G218" s="151">
        <v>2025</v>
      </c>
      <c r="H218" s="151" t="s">
        <v>103</v>
      </c>
      <c r="J218" s="41"/>
      <c r="K218" s="152" t="s">
        <v>98</v>
      </c>
      <c r="L218" s="153">
        <f t="shared" ref="L218:L225" si="34">VLOOKUP(K218,$B$219:$C$226,2,0)</f>
        <v>11213</v>
      </c>
      <c r="M218" s="41"/>
    </row>
    <row r="219" spans="2:19" s="15" customFormat="1" ht="22.5" customHeight="1" x14ac:dyDescent="0.25">
      <c r="B219" s="16" t="s">
        <v>98</v>
      </c>
      <c r="C219" s="72">
        <f t="shared" ref="C219:C226" si="35">SUM(D219:H219)</f>
        <v>11213</v>
      </c>
      <c r="D219" s="140">
        <v>2498</v>
      </c>
      <c r="E219" s="140">
        <v>2836</v>
      </c>
      <c r="F219" s="21">
        <v>2734</v>
      </c>
      <c r="G219" s="21">
        <v>2434</v>
      </c>
      <c r="H219" s="21">
        <f>VLOOKUP(B219,$B$189:$C$196,2,0)</f>
        <v>711</v>
      </c>
      <c r="J219" s="41"/>
      <c r="K219" s="152" t="s">
        <v>93</v>
      </c>
      <c r="L219" s="153">
        <f t="shared" si="34"/>
        <v>4191</v>
      </c>
      <c r="M219" s="41"/>
    </row>
    <row r="220" spans="2:19" s="15" customFormat="1" ht="22.5" customHeight="1" x14ac:dyDescent="0.25">
      <c r="B220" s="19" t="s">
        <v>93</v>
      </c>
      <c r="C220" s="72">
        <f t="shared" si="35"/>
        <v>4191</v>
      </c>
      <c r="D220" s="21">
        <v>776</v>
      </c>
      <c r="E220" s="21">
        <v>1080</v>
      </c>
      <c r="F220" s="21">
        <v>1045</v>
      </c>
      <c r="G220" s="21">
        <v>972</v>
      </c>
      <c r="H220" s="21">
        <f t="shared" ref="H220:H226" si="36">VLOOKUP(B220,$B$189:$C$196,2,0)</f>
        <v>318</v>
      </c>
      <c r="J220" s="41"/>
      <c r="K220" s="152" t="s">
        <v>97</v>
      </c>
      <c r="L220" s="153">
        <f t="shared" si="34"/>
        <v>3993</v>
      </c>
      <c r="M220" s="41"/>
    </row>
    <row r="221" spans="2:19" s="15" customFormat="1" ht="22.5" customHeight="1" x14ac:dyDescent="0.25">
      <c r="B221" s="19" t="s">
        <v>99</v>
      </c>
      <c r="C221" s="72">
        <f t="shared" si="35"/>
        <v>2426</v>
      </c>
      <c r="D221" s="21">
        <v>302</v>
      </c>
      <c r="E221" s="18">
        <v>455</v>
      </c>
      <c r="F221" s="21">
        <v>702</v>
      </c>
      <c r="G221" s="21">
        <v>749</v>
      </c>
      <c r="H221" s="21">
        <f t="shared" si="36"/>
        <v>218</v>
      </c>
      <c r="J221" s="41"/>
      <c r="K221" s="152" t="s">
        <v>96</v>
      </c>
      <c r="L221" s="153">
        <f t="shared" si="34"/>
        <v>3859</v>
      </c>
      <c r="M221" s="41"/>
    </row>
    <row r="222" spans="2:19" s="15" customFormat="1" ht="22.5" customHeight="1" x14ac:dyDescent="0.25">
      <c r="B222" s="19" t="s">
        <v>96</v>
      </c>
      <c r="C222" s="72">
        <f t="shared" si="35"/>
        <v>3859</v>
      </c>
      <c r="D222" s="21">
        <v>864</v>
      </c>
      <c r="E222" s="18">
        <v>855</v>
      </c>
      <c r="F222" s="21">
        <v>988</v>
      </c>
      <c r="G222" s="21">
        <v>890</v>
      </c>
      <c r="H222" s="21">
        <f t="shared" si="36"/>
        <v>262</v>
      </c>
      <c r="J222" s="41"/>
      <c r="K222" s="152" t="s">
        <v>94</v>
      </c>
      <c r="L222" s="153">
        <f t="shared" si="34"/>
        <v>2595</v>
      </c>
      <c r="M222" s="41"/>
    </row>
    <row r="223" spans="2:19" s="15" customFormat="1" ht="22.5" customHeight="1" x14ac:dyDescent="0.25">
      <c r="B223" s="19" t="s">
        <v>97</v>
      </c>
      <c r="C223" s="72">
        <f t="shared" si="35"/>
        <v>3993</v>
      </c>
      <c r="D223" s="21">
        <v>880</v>
      </c>
      <c r="E223" s="18">
        <v>989</v>
      </c>
      <c r="F223" s="21">
        <v>822</v>
      </c>
      <c r="G223" s="21">
        <v>979</v>
      </c>
      <c r="H223" s="21">
        <f t="shared" si="36"/>
        <v>323</v>
      </c>
      <c r="J223" s="41"/>
      <c r="K223" s="152" t="s">
        <v>95</v>
      </c>
      <c r="L223" s="153">
        <f t="shared" si="34"/>
        <v>2445</v>
      </c>
      <c r="M223" s="41"/>
    </row>
    <row r="224" spans="2:19" s="15" customFormat="1" ht="22.5" customHeight="1" x14ac:dyDescent="0.25">
      <c r="B224" s="19" t="s">
        <v>94</v>
      </c>
      <c r="C224" s="72">
        <f t="shared" si="35"/>
        <v>2595</v>
      </c>
      <c r="D224" s="21">
        <v>480</v>
      </c>
      <c r="E224" s="18">
        <v>624</v>
      </c>
      <c r="F224" s="21">
        <v>644</v>
      </c>
      <c r="G224" s="21">
        <v>625</v>
      </c>
      <c r="H224" s="21">
        <f t="shared" si="36"/>
        <v>222</v>
      </c>
      <c r="J224" s="41"/>
      <c r="K224" s="152" t="s">
        <v>99</v>
      </c>
      <c r="L224" s="153">
        <f t="shared" si="34"/>
        <v>2426</v>
      </c>
      <c r="M224" s="41"/>
    </row>
    <row r="225" spans="2:18" s="15" customFormat="1" ht="22.5" customHeight="1" x14ac:dyDescent="0.25">
      <c r="B225" s="19" t="s">
        <v>95</v>
      </c>
      <c r="C225" s="72">
        <f t="shared" si="35"/>
        <v>2445</v>
      </c>
      <c r="D225" s="21">
        <v>487</v>
      </c>
      <c r="E225" s="18">
        <v>611</v>
      </c>
      <c r="F225" s="21">
        <v>588</v>
      </c>
      <c r="G225" s="21">
        <v>581</v>
      </c>
      <c r="H225" s="21">
        <f t="shared" si="36"/>
        <v>178</v>
      </c>
      <c r="J225" s="41"/>
      <c r="K225" s="152" t="s">
        <v>100</v>
      </c>
      <c r="L225" s="153">
        <f t="shared" si="34"/>
        <v>2095</v>
      </c>
      <c r="M225" s="41"/>
    </row>
    <row r="226" spans="2:18" s="15" customFormat="1" ht="22.5" customHeight="1" thickBot="1" x14ac:dyDescent="0.3">
      <c r="B226" s="22" t="s">
        <v>100</v>
      </c>
      <c r="C226" s="72">
        <f t="shared" si="35"/>
        <v>2095</v>
      </c>
      <c r="D226" s="24">
        <v>448</v>
      </c>
      <c r="E226" s="18">
        <v>439</v>
      </c>
      <c r="F226" s="21">
        <v>592</v>
      </c>
      <c r="G226" s="21">
        <v>474</v>
      </c>
      <c r="H226" s="21">
        <f t="shared" si="36"/>
        <v>142</v>
      </c>
      <c r="J226" s="41"/>
      <c r="K226" s="41"/>
      <c r="L226" s="41"/>
      <c r="M226" s="41"/>
    </row>
    <row r="227" spans="2:18" s="15" customFormat="1" ht="22.5" customHeight="1" x14ac:dyDescent="0.25">
      <c r="B227" s="25" t="s">
        <v>3</v>
      </c>
      <c r="C227" s="148">
        <f t="shared" ref="C227:G227" si="37">SUM(C219:C226)</f>
        <v>32817</v>
      </c>
      <c r="D227" s="148">
        <f t="shared" si="37"/>
        <v>6735</v>
      </c>
      <c r="E227" s="148">
        <f t="shared" si="37"/>
        <v>7889</v>
      </c>
      <c r="F227" s="148">
        <f t="shared" si="37"/>
        <v>8115</v>
      </c>
      <c r="G227" s="148">
        <f t="shared" si="37"/>
        <v>7704</v>
      </c>
      <c r="H227" s="148">
        <f>SUM(H219:H226)</f>
        <v>2374</v>
      </c>
      <c r="J227" s="48"/>
      <c r="K227" s="48"/>
      <c r="L227" s="48"/>
      <c r="M227" s="48"/>
    </row>
    <row r="228" spans="2:18" s="15" customFormat="1" ht="18.75" customHeight="1" x14ac:dyDescent="0.25">
      <c r="B228" s="15" t="s">
        <v>104</v>
      </c>
    </row>
    <row r="229" spans="2:18" s="15" customFormat="1" ht="18.75" customHeight="1" x14ac:dyDescent="0.25"/>
    <row r="230" spans="2:18" s="15" customFormat="1" ht="18.75" customHeight="1" x14ac:dyDescent="0.25"/>
    <row r="231" spans="2:18" customFormat="1" ht="14.5" x14ac:dyDescent="0.35">
      <c r="G231" s="154"/>
      <c r="H231" s="154"/>
    </row>
    <row r="232" spans="2:18" s="155" customFormat="1" ht="15" customHeight="1" x14ac:dyDescent="0.3">
      <c r="G232" s="156"/>
      <c r="H232" s="156"/>
    </row>
    <row r="233" spans="2:18" s="155" customFormat="1" ht="16.5" customHeight="1" x14ac:dyDescent="0.3">
      <c r="B233" s="157"/>
      <c r="C233" s="157"/>
      <c r="D233" s="157"/>
      <c r="E233" s="157"/>
      <c r="F233" s="157"/>
      <c r="G233" s="157"/>
      <c r="H233" s="157"/>
      <c r="I233" s="157"/>
      <c r="J233" s="157"/>
      <c r="K233" s="157"/>
      <c r="L233" s="157"/>
      <c r="M233" s="157"/>
      <c r="N233" s="157"/>
      <c r="O233" s="157"/>
      <c r="P233" s="157"/>
    </row>
    <row r="234" spans="2:18" s="155" customFormat="1" ht="2.25" customHeight="1" x14ac:dyDescent="0.3">
      <c r="B234" s="158"/>
      <c r="C234" s="158"/>
      <c r="D234" s="158"/>
      <c r="E234" s="159"/>
      <c r="F234" s="159"/>
      <c r="G234" s="160"/>
      <c r="H234" s="160"/>
      <c r="I234" s="159"/>
      <c r="J234" s="159"/>
      <c r="K234" s="159"/>
      <c r="L234" s="159"/>
      <c r="M234" s="159"/>
      <c r="N234" s="159"/>
      <c r="O234" s="159"/>
      <c r="P234" s="159"/>
    </row>
    <row r="235" spans="2:18" s="155" customFormat="1" ht="10.5" customHeight="1" x14ac:dyDescent="0.3">
      <c r="B235" s="158"/>
      <c r="C235" s="158"/>
      <c r="D235" s="158"/>
      <c r="E235" s="159"/>
      <c r="F235" s="159"/>
      <c r="G235" s="160"/>
      <c r="H235" s="160"/>
      <c r="I235" s="159"/>
      <c r="J235" s="159"/>
      <c r="K235" s="159"/>
      <c r="L235" s="159"/>
      <c r="M235" s="159"/>
      <c r="N235" s="159"/>
      <c r="O235" s="159"/>
      <c r="P235" s="159"/>
    </row>
    <row r="236" spans="2:18" s="155" customFormat="1" ht="36.75" customHeight="1" x14ac:dyDescent="0.3">
      <c r="B236" s="161"/>
      <c r="C236" s="162"/>
      <c r="D236" s="162"/>
      <c r="E236" s="162"/>
      <c r="F236" s="162"/>
      <c r="G236" s="163"/>
      <c r="H236" s="164"/>
      <c r="J236" s="165"/>
      <c r="K236" s="165"/>
      <c r="L236" s="165"/>
      <c r="M236" s="165"/>
      <c r="N236" s="165"/>
      <c r="O236" s="166"/>
    </row>
    <row r="237" spans="2:18" s="155" customFormat="1" ht="3" customHeight="1" x14ac:dyDescent="0.3">
      <c r="B237" s="167"/>
      <c r="C237" s="158"/>
      <c r="D237" s="158"/>
      <c r="E237" s="159"/>
      <c r="F237" s="159"/>
      <c r="G237" s="160"/>
      <c r="H237" s="168"/>
      <c r="I237" s="159"/>
      <c r="J237" s="159"/>
      <c r="K237" s="159"/>
      <c r="L237" s="159"/>
      <c r="M237" s="159"/>
      <c r="N237" s="159"/>
      <c r="O237" s="159"/>
      <c r="P237" s="159"/>
    </row>
    <row r="238" spans="2:18" s="155" customFormat="1" ht="38.25" customHeight="1" x14ac:dyDescent="0.3">
      <c r="B238" s="169" t="s">
        <v>2</v>
      </c>
      <c r="C238" s="170" t="s">
        <v>3</v>
      </c>
      <c r="D238" s="171" t="s">
        <v>105</v>
      </c>
      <c r="E238" s="171" t="s">
        <v>106</v>
      </c>
      <c r="F238" s="172" t="s">
        <v>107</v>
      </c>
      <c r="G238" s="173"/>
      <c r="I238" s="174" t="s">
        <v>2</v>
      </c>
      <c r="J238" s="170" t="s">
        <v>3</v>
      </c>
      <c r="K238" s="171" t="s">
        <v>93</v>
      </c>
      <c r="L238" s="171" t="s">
        <v>94</v>
      </c>
      <c r="M238" s="171" t="s">
        <v>95</v>
      </c>
      <c r="N238" s="171" t="s">
        <v>96</v>
      </c>
      <c r="O238" s="171" t="s">
        <v>97</v>
      </c>
      <c r="P238" s="171" t="s">
        <v>98</v>
      </c>
      <c r="Q238" s="171" t="s">
        <v>99</v>
      </c>
      <c r="R238" s="171" t="s">
        <v>100</v>
      </c>
    </row>
    <row r="239" spans="2:18" s="155" customFormat="1" ht="23.25" customHeight="1" x14ac:dyDescent="0.3">
      <c r="B239" s="175" t="s">
        <v>10</v>
      </c>
      <c r="C239" s="176">
        <f t="shared" ref="C239:C250" si="38">SUM(D239:F239)</f>
        <v>7315</v>
      </c>
      <c r="D239" s="177">
        <v>2405</v>
      </c>
      <c r="E239" s="177">
        <v>1841</v>
      </c>
      <c r="F239" s="177">
        <v>3069</v>
      </c>
      <c r="G239" s="173"/>
      <c r="I239" s="175" t="s">
        <v>10</v>
      </c>
      <c r="J239" s="176">
        <f>SUM(K239:R239)</f>
        <v>7315</v>
      </c>
      <c r="K239" s="178">
        <v>1049</v>
      </c>
      <c r="L239" s="177">
        <v>818</v>
      </c>
      <c r="M239" s="177">
        <v>629</v>
      </c>
      <c r="N239" s="177">
        <v>856</v>
      </c>
      <c r="O239" s="177">
        <v>663</v>
      </c>
      <c r="P239" s="177">
        <v>1717</v>
      </c>
      <c r="Q239" s="177">
        <v>898</v>
      </c>
      <c r="R239" s="177">
        <v>685</v>
      </c>
    </row>
    <row r="240" spans="2:18" s="155" customFormat="1" ht="23.25" customHeight="1" x14ac:dyDescent="0.3">
      <c r="B240" s="179" t="s">
        <v>11</v>
      </c>
      <c r="C240" s="176">
        <f t="shared" si="38"/>
        <v>8132</v>
      </c>
      <c r="D240" s="178">
        <v>2651</v>
      </c>
      <c r="E240" s="178">
        <v>1955</v>
      </c>
      <c r="F240" s="178">
        <v>3526</v>
      </c>
      <c r="G240" s="173"/>
      <c r="I240" s="179" t="s">
        <v>11</v>
      </c>
      <c r="J240" s="176">
        <f t="shared" ref="J240:J250" si="39">SUM(K240:R240)</f>
        <v>8132</v>
      </c>
      <c r="K240" s="178">
        <v>1261</v>
      </c>
      <c r="L240" s="178">
        <v>981</v>
      </c>
      <c r="M240" s="178">
        <v>702</v>
      </c>
      <c r="N240" s="178">
        <v>988</v>
      </c>
      <c r="O240" s="178">
        <v>502</v>
      </c>
      <c r="P240" s="178">
        <v>1922</v>
      </c>
      <c r="Q240" s="178">
        <v>1118</v>
      </c>
      <c r="R240" s="178">
        <v>658</v>
      </c>
    </row>
    <row r="241" spans="2:18" s="155" customFormat="1" ht="23.25" customHeight="1" x14ac:dyDescent="0.3">
      <c r="B241" s="179" t="s">
        <v>12</v>
      </c>
      <c r="C241" s="176">
        <f t="shared" si="38"/>
        <v>9008</v>
      </c>
      <c r="D241" s="178">
        <v>3218</v>
      </c>
      <c r="E241" s="178">
        <v>2261</v>
      </c>
      <c r="F241" s="178">
        <v>3529</v>
      </c>
      <c r="G241" s="173"/>
      <c r="I241" s="179" t="s">
        <v>12</v>
      </c>
      <c r="J241" s="176">
        <f t="shared" si="39"/>
        <v>9008</v>
      </c>
      <c r="K241" s="178">
        <v>1653</v>
      </c>
      <c r="L241" s="178">
        <v>977</v>
      </c>
      <c r="M241" s="178">
        <v>760</v>
      </c>
      <c r="N241" s="178">
        <v>1106</v>
      </c>
      <c r="O241" s="178">
        <v>615</v>
      </c>
      <c r="P241" s="178">
        <v>2297</v>
      </c>
      <c r="Q241" s="178">
        <v>1005</v>
      </c>
      <c r="R241" s="178">
        <v>595</v>
      </c>
    </row>
    <row r="242" spans="2:18" s="155" customFormat="1" ht="23.25" customHeight="1" thickBot="1" x14ac:dyDescent="0.35">
      <c r="B242" s="179" t="s">
        <v>13</v>
      </c>
      <c r="C242" s="176">
        <f t="shared" si="38"/>
        <v>8479</v>
      </c>
      <c r="D242" s="178">
        <v>2739</v>
      </c>
      <c r="E242" s="178">
        <v>2171</v>
      </c>
      <c r="F242" s="178">
        <v>3569</v>
      </c>
      <c r="G242" s="173"/>
      <c r="I242" s="179" t="s">
        <v>13</v>
      </c>
      <c r="J242" s="176">
        <f t="shared" si="39"/>
        <v>8479</v>
      </c>
      <c r="K242" s="178">
        <v>1579</v>
      </c>
      <c r="L242" s="178">
        <v>1231</v>
      </c>
      <c r="M242" s="178">
        <v>599</v>
      </c>
      <c r="N242" s="178">
        <v>988</v>
      </c>
      <c r="O242" s="178">
        <v>555</v>
      </c>
      <c r="P242" s="178">
        <v>1980</v>
      </c>
      <c r="Q242" s="178">
        <v>842</v>
      </c>
      <c r="R242" s="178">
        <v>705</v>
      </c>
    </row>
    <row r="243" spans="2:18" s="155" customFormat="1" ht="23.25" hidden="1" customHeight="1" x14ac:dyDescent="0.3">
      <c r="B243" s="179" t="s">
        <v>14</v>
      </c>
      <c r="C243" s="176">
        <f t="shared" si="38"/>
        <v>0</v>
      </c>
      <c r="D243" s="178"/>
      <c r="E243" s="178"/>
      <c r="F243" s="178"/>
      <c r="G243" s="173"/>
      <c r="I243" s="179" t="s">
        <v>14</v>
      </c>
      <c r="J243" s="176">
        <f t="shared" si="39"/>
        <v>0</v>
      </c>
      <c r="K243" s="178"/>
      <c r="L243" s="178"/>
      <c r="M243" s="178"/>
      <c r="N243" s="178"/>
      <c r="O243" s="178"/>
      <c r="P243" s="178"/>
      <c r="Q243" s="178"/>
      <c r="R243" s="178"/>
    </row>
    <row r="244" spans="2:18" s="155" customFormat="1" ht="23.25" hidden="1" customHeight="1" x14ac:dyDescent="0.3">
      <c r="B244" s="179" t="s">
        <v>15</v>
      </c>
      <c r="C244" s="176">
        <f t="shared" si="38"/>
        <v>0</v>
      </c>
      <c r="D244" s="178"/>
      <c r="E244" s="178"/>
      <c r="F244" s="178"/>
      <c r="G244" s="173"/>
      <c r="I244" s="179" t="s">
        <v>15</v>
      </c>
      <c r="J244" s="176">
        <f t="shared" si="39"/>
        <v>0</v>
      </c>
      <c r="K244" s="178"/>
      <c r="L244" s="178"/>
      <c r="M244" s="178"/>
      <c r="N244" s="178"/>
      <c r="O244" s="178"/>
      <c r="P244" s="178"/>
      <c r="Q244" s="178"/>
      <c r="R244" s="178"/>
    </row>
    <row r="245" spans="2:18" s="155" customFormat="1" ht="23.25" hidden="1" customHeight="1" x14ac:dyDescent="0.3">
      <c r="B245" s="179" t="s">
        <v>16</v>
      </c>
      <c r="C245" s="176">
        <f t="shared" si="38"/>
        <v>0</v>
      </c>
      <c r="D245" s="178"/>
      <c r="E245" s="178"/>
      <c r="F245" s="178"/>
      <c r="G245" s="173"/>
      <c r="I245" s="179" t="s">
        <v>16</v>
      </c>
      <c r="J245" s="176">
        <f t="shared" si="39"/>
        <v>0</v>
      </c>
      <c r="K245" s="178"/>
      <c r="L245" s="178"/>
      <c r="M245" s="178"/>
      <c r="N245" s="178"/>
      <c r="O245" s="178"/>
      <c r="P245" s="178"/>
      <c r="Q245" s="178"/>
      <c r="R245" s="178"/>
    </row>
    <row r="246" spans="2:18" s="155" customFormat="1" ht="23.25" hidden="1" customHeight="1" x14ac:dyDescent="0.3">
      <c r="B246" s="179" t="s">
        <v>17</v>
      </c>
      <c r="C246" s="176">
        <f t="shared" si="38"/>
        <v>0</v>
      </c>
      <c r="D246" s="178"/>
      <c r="E246" s="178"/>
      <c r="F246" s="178"/>
      <c r="G246" s="173"/>
      <c r="I246" s="179" t="s">
        <v>17</v>
      </c>
      <c r="J246" s="176">
        <f t="shared" si="39"/>
        <v>0</v>
      </c>
      <c r="K246" s="178"/>
      <c r="L246" s="178"/>
      <c r="M246" s="178"/>
      <c r="N246" s="178"/>
      <c r="O246" s="178"/>
      <c r="P246" s="178"/>
      <c r="Q246" s="178"/>
      <c r="R246" s="178"/>
    </row>
    <row r="247" spans="2:18" s="155" customFormat="1" ht="23.25" hidden="1" customHeight="1" x14ac:dyDescent="0.3">
      <c r="B247" s="179" t="s">
        <v>18</v>
      </c>
      <c r="C247" s="176">
        <f t="shared" si="38"/>
        <v>0</v>
      </c>
      <c r="D247" s="178"/>
      <c r="E247" s="178"/>
      <c r="F247" s="178"/>
      <c r="G247" s="173"/>
      <c r="I247" s="179" t="s">
        <v>18</v>
      </c>
      <c r="J247" s="176">
        <f t="shared" si="39"/>
        <v>0</v>
      </c>
      <c r="K247" s="178"/>
      <c r="L247" s="178"/>
      <c r="M247" s="178"/>
      <c r="N247" s="178"/>
      <c r="O247" s="178"/>
      <c r="P247" s="178"/>
      <c r="Q247" s="178"/>
      <c r="R247" s="178"/>
    </row>
    <row r="248" spans="2:18" s="155" customFormat="1" ht="23.25" hidden="1" customHeight="1" x14ac:dyDescent="0.3">
      <c r="B248" s="179" t="s">
        <v>19</v>
      </c>
      <c r="C248" s="176">
        <f t="shared" si="38"/>
        <v>0</v>
      </c>
      <c r="D248" s="178"/>
      <c r="E248" s="178"/>
      <c r="F248" s="178"/>
      <c r="G248" s="173"/>
      <c r="I248" s="179" t="s">
        <v>19</v>
      </c>
      <c r="J248" s="176">
        <f t="shared" si="39"/>
        <v>0</v>
      </c>
      <c r="K248" s="178"/>
      <c r="L248" s="178"/>
      <c r="M248" s="178"/>
      <c r="N248" s="178"/>
      <c r="O248" s="178"/>
      <c r="P248" s="178"/>
      <c r="Q248" s="178"/>
      <c r="R248" s="178"/>
    </row>
    <row r="249" spans="2:18" s="155" customFormat="1" ht="23.25" hidden="1" customHeight="1" x14ac:dyDescent="0.3">
      <c r="B249" s="179" t="s">
        <v>20</v>
      </c>
      <c r="C249" s="176">
        <f t="shared" si="38"/>
        <v>0</v>
      </c>
      <c r="D249" s="178"/>
      <c r="E249" s="178"/>
      <c r="F249" s="178"/>
      <c r="G249" s="173"/>
      <c r="I249" s="179" t="s">
        <v>20</v>
      </c>
      <c r="J249" s="176">
        <f t="shared" si="39"/>
        <v>0</v>
      </c>
      <c r="K249" s="178"/>
      <c r="L249" s="178"/>
      <c r="M249" s="178"/>
      <c r="N249" s="178"/>
      <c r="O249" s="178"/>
      <c r="P249" s="178"/>
      <c r="Q249" s="178"/>
      <c r="R249" s="178"/>
    </row>
    <row r="250" spans="2:18" s="155" customFormat="1" ht="25.5" hidden="1" customHeight="1" thickBot="1" x14ac:dyDescent="0.35">
      <c r="B250" s="180" t="s">
        <v>21</v>
      </c>
      <c r="C250" s="176">
        <f t="shared" si="38"/>
        <v>0</v>
      </c>
      <c r="D250" s="181"/>
      <c r="E250" s="181"/>
      <c r="F250" s="181"/>
      <c r="G250" s="173"/>
      <c r="I250" s="180" t="s">
        <v>21</v>
      </c>
      <c r="J250" s="176">
        <f t="shared" si="39"/>
        <v>0</v>
      </c>
      <c r="K250" s="181"/>
      <c r="L250" s="181"/>
      <c r="M250" s="181"/>
      <c r="N250" s="181"/>
      <c r="O250" s="181"/>
      <c r="P250" s="181"/>
      <c r="Q250" s="181"/>
      <c r="R250" s="181"/>
    </row>
    <row r="251" spans="2:18" s="155" customFormat="1" ht="20.25" customHeight="1" x14ac:dyDescent="0.3">
      <c r="B251" s="182" t="s">
        <v>3</v>
      </c>
      <c r="C251" s="183">
        <f>SUM(C239:C250)</f>
        <v>32934</v>
      </c>
      <c r="D251" s="183">
        <f t="shared" ref="D251:F251" si="40">SUM(D239:D250)</f>
        <v>11013</v>
      </c>
      <c r="E251" s="183">
        <f t="shared" si="40"/>
        <v>8228</v>
      </c>
      <c r="F251" s="183">
        <f t="shared" si="40"/>
        <v>13693</v>
      </c>
      <c r="G251" s="173"/>
      <c r="I251" s="182" t="s">
        <v>3</v>
      </c>
      <c r="J251" s="183">
        <f t="shared" ref="J251:R251" si="41">SUM(J239:J250)</f>
        <v>32934</v>
      </c>
      <c r="K251" s="183">
        <f t="shared" si="41"/>
        <v>5542</v>
      </c>
      <c r="L251" s="183">
        <f t="shared" si="41"/>
        <v>4007</v>
      </c>
      <c r="M251" s="183">
        <f t="shared" si="41"/>
        <v>2690</v>
      </c>
      <c r="N251" s="183">
        <f t="shared" si="41"/>
        <v>3938</v>
      </c>
      <c r="O251" s="183">
        <f t="shared" si="41"/>
        <v>2335</v>
      </c>
      <c r="P251" s="183">
        <f t="shared" si="41"/>
        <v>7916</v>
      </c>
      <c r="Q251" s="183">
        <f t="shared" si="41"/>
        <v>3863</v>
      </c>
      <c r="R251" s="183">
        <f t="shared" si="41"/>
        <v>2643</v>
      </c>
    </row>
    <row r="252" spans="2:18" s="155" customFormat="1" ht="20.25" customHeight="1" thickBot="1" x14ac:dyDescent="0.4">
      <c r="B252" s="184" t="s">
        <v>22</v>
      </c>
      <c r="C252" s="185">
        <f>SUM(D252:F252)</f>
        <v>1</v>
      </c>
      <c r="D252" s="185">
        <f>D251/$C$251</f>
        <v>0.3343960648569867</v>
      </c>
      <c r="E252" s="185">
        <f t="shared" ref="E252:F252" si="42">E251/$C$251</f>
        <v>0.24983299933199732</v>
      </c>
      <c r="F252" s="185">
        <f t="shared" si="42"/>
        <v>0.41577093581101598</v>
      </c>
      <c r="G252" s="186"/>
      <c r="H252" s="187"/>
      <c r="I252" s="184" t="s">
        <v>22</v>
      </c>
      <c r="J252" s="185">
        <f>SUM(K252:R252)</f>
        <v>0.99999999999999989</v>
      </c>
      <c r="K252" s="185">
        <f>K251/$J$251</f>
        <v>0.16827594583105604</v>
      </c>
      <c r="L252" s="185">
        <f t="shared" ref="L252:R252" si="43">L251/$J$251</f>
        <v>0.12166757757940122</v>
      </c>
      <c r="M252" s="185">
        <f t="shared" si="43"/>
        <v>8.1678508532215949E-2</v>
      </c>
      <c r="N252" s="185">
        <f t="shared" si="43"/>
        <v>0.11957247828991316</v>
      </c>
      <c r="O252" s="185">
        <f t="shared" si="43"/>
        <v>7.0899374506588939E-2</v>
      </c>
      <c r="P252" s="185">
        <f t="shared" si="43"/>
        <v>0.24035950689257302</v>
      </c>
      <c r="Q252" s="185">
        <f t="shared" si="43"/>
        <v>0.11729519645351309</v>
      </c>
      <c r="R252" s="185">
        <f t="shared" si="43"/>
        <v>8.0251411914738571E-2</v>
      </c>
    </row>
    <row r="253" spans="2:18" s="155" customFormat="1" ht="8.25" customHeight="1" x14ac:dyDescent="0.35">
      <c r="B253" s="188"/>
      <c r="C253" s="187"/>
      <c r="D253" s="187"/>
      <c r="E253" s="187"/>
      <c r="F253" s="187"/>
      <c r="G253" s="187"/>
      <c r="H253" s="187"/>
      <c r="I253" s="188"/>
      <c r="J253" s="188"/>
      <c r="K253" s="187"/>
      <c r="L253" s="187"/>
      <c r="M253" s="187"/>
      <c r="N253" s="187"/>
      <c r="O253" s="187"/>
    </row>
    <row r="254" spans="2:18" s="155" customFormat="1" ht="6" customHeight="1" x14ac:dyDescent="0.3">
      <c r="G254" s="156"/>
      <c r="H254" s="156"/>
    </row>
    <row r="255" spans="2:18" s="155" customFormat="1" ht="12" customHeight="1" x14ac:dyDescent="0.3">
      <c r="G255" s="156"/>
      <c r="H255" s="156"/>
    </row>
    <row r="256" spans="2:18" s="155" customFormat="1" ht="12" customHeight="1" x14ac:dyDescent="0.3">
      <c r="G256" s="156"/>
      <c r="H256" s="156"/>
    </row>
    <row r="257" spans="2:9" s="155" customFormat="1" ht="3" customHeight="1" x14ac:dyDescent="0.3">
      <c r="G257" s="156"/>
      <c r="H257" s="156"/>
    </row>
    <row r="258" spans="2:9" s="155" customFormat="1" ht="23.25" customHeight="1" x14ac:dyDescent="0.3">
      <c r="B258" s="189" t="s">
        <v>108</v>
      </c>
      <c r="C258" s="189"/>
      <c r="D258" s="189"/>
      <c r="E258" s="189"/>
      <c r="F258" s="190" t="s">
        <v>3</v>
      </c>
      <c r="G258" s="191" t="s">
        <v>105</v>
      </c>
      <c r="H258" s="191" t="s">
        <v>106</v>
      </c>
      <c r="I258" s="172" t="s">
        <v>107</v>
      </c>
    </row>
    <row r="259" spans="2:9" s="155" customFormat="1" ht="18.75" customHeight="1" x14ac:dyDescent="0.35">
      <c r="B259" s="192" t="s">
        <v>109</v>
      </c>
      <c r="C259" s="193"/>
      <c r="D259" s="193"/>
      <c r="E259" s="193"/>
      <c r="F259" s="194">
        <f t="shared" ref="F259:F297" si="44">+SUM(G259:I259)</f>
        <v>2374</v>
      </c>
      <c r="G259" s="177">
        <v>1878</v>
      </c>
      <c r="H259" s="177">
        <v>334</v>
      </c>
      <c r="I259" s="177">
        <v>162</v>
      </c>
    </row>
    <row r="260" spans="2:9" s="155" customFormat="1" ht="18.75" customHeight="1" x14ac:dyDescent="0.35">
      <c r="B260" s="195" t="s">
        <v>110</v>
      </c>
      <c r="C260" s="196"/>
      <c r="D260" s="196"/>
      <c r="E260" s="196"/>
      <c r="F260" s="197">
        <f t="shared" si="44"/>
        <v>2374</v>
      </c>
      <c r="G260" s="178">
        <v>1902</v>
      </c>
      <c r="H260" s="178">
        <v>326</v>
      </c>
      <c r="I260" s="178">
        <v>146</v>
      </c>
    </row>
    <row r="261" spans="2:9" s="155" customFormat="1" ht="18.75" customHeight="1" x14ac:dyDescent="0.35">
      <c r="B261" s="195" t="s">
        <v>111</v>
      </c>
      <c r="C261" s="196"/>
      <c r="D261" s="196"/>
      <c r="E261" s="196"/>
      <c r="F261" s="197">
        <f t="shared" si="44"/>
        <v>1337</v>
      </c>
      <c r="G261" s="178">
        <v>274</v>
      </c>
      <c r="H261" s="178">
        <v>479</v>
      </c>
      <c r="I261" s="178">
        <v>584</v>
      </c>
    </row>
    <row r="262" spans="2:9" s="155" customFormat="1" ht="18.75" customHeight="1" x14ac:dyDescent="0.35">
      <c r="B262" s="195" t="s">
        <v>112</v>
      </c>
      <c r="C262" s="196"/>
      <c r="D262" s="196"/>
      <c r="E262" s="196"/>
      <c r="F262" s="197">
        <f t="shared" si="44"/>
        <v>432</v>
      </c>
      <c r="G262" s="178">
        <v>432</v>
      </c>
      <c r="H262" s="178">
        <v>0</v>
      </c>
      <c r="I262" s="178">
        <v>0</v>
      </c>
    </row>
    <row r="263" spans="2:9" s="155" customFormat="1" ht="18.75" customHeight="1" x14ac:dyDescent="0.35">
      <c r="B263" s="195" t="s">
        <v>113</v>
      </c>
      <c r="C263" s="196"/>
      <c r="D263" s="196"/>
      <c r="E263" s="196"/>
      <c r="F263" s="197">
        <f t="shared" si="44"/>
        <v>2544</v>
      </c>
      <c r="G263" s="178">
        <v>648</v>
      </c>
      <c r="H263" s="178">
        <v>1597</v>
      </c>
      <c r="I263" s="178">
        <v>299</v>
      </c>
    </row>
    <row r="264" spans="2:9" s="155" customFormat="1" ht="18.75" customHeight="1" x14ac:dyDescent="0.35">
      <c r="B264" s="195" t="s">
        <v>114</v>
      </c>
      <c r="C264" s="196"/>
      <c r="D264" s="196"/>
      <c r="E264" s="196"/>
      <c r="F264" s="197">
        <f t="shared" si="44"/>
        <v>1646</v>
      </c>
      <c r="G264" s="178">
        <v>419</v>
      </c>
      <c r="H264" s="178">
        <v>1145</v>
      </c>
      <c r="I264" s="178">
        <v>82</v>
      </c>
    </row>
    <row r="265" spans="2:9" s="155" customFormat="1" ht="18.75" customHeight="1" x14ac:dyDescent="0.35">
      <c r="B265" s="195" t="s">
        <v>115</v>
      </c>
      <c r="C265" s="196"/>
      <c r="D265" s="196"/>
      <c r="E265" s="196"/>
      <c r="F265" s="197">
        <f t="shared" si="44"/>
        <v>190</v>
      </c>
      <c r="G265" s="178">
        <v>67</v>
      </c>
      <c r="H265" s="178">
        <v>110</v>
      </c>
      <c r="I265" s="178">
        <v>13</v>
      </c>
    </row>
    <row r="266" spans="2:9" s="155" customFormat="1" ht="18.75" customHeight="1" x14ac:dyDescent="0.35">
      <c r="B266" s="195" t="s">
        <v>116</v>
      </c>
      <c r="C266" s="196"/>
      <c r="D266" s="196"/>
      <c r="E266" s="196"/>
      <c r="F266" s="197">
        <f t="shared" si="44"/>
        <v>23</v>
      </c>
      <c r="G266" s="178">
        <v>4</v>
      </c>
      <c r="H266" s="178">
        <v>18</v>
      </c>
      <c r="I266" s="178">
        <v>1</v>
      </c>
    </row>
    <row r="267" spans="2:9" s="155" customFormat="1" ht="18.75" customHeight="1" x14ac:dyDescent="0.35">
      <c r="B267" s="195" t="s">
        <v>117</v>
      </c>
      <c r="C267" s="196"/>
      <c r="D267" s="196"/>
      <c r="E267" s="196"/>
      <c r="F267" s="197">
        <f t="shared" si="44"/>
        <v>1195</v>
      </c>
      <c r="G267" s="178">
        <v>674</v>
      </c>
      <c r="H267" s="178">
        <v>435</v>
      </c>
      <c r="I267" s="178">
        <v>86</v>
      </c>
    </row>
    <row r="268" spans="2:9" s="155" customFormat="1" ht="18.75" customHeight="1" x14ac:dyDescent="0.35">
      <c r="B268" s="195" t="s">
        <v>118</v>
      </c>
      <c r="C268" s="196"/>
      <c r="D268" s="196"/>
      <c r="E268" s="196"/>
      <c r="F268" s="197">
        <f t="shared" si="44"/>
        <v>905</v>
      </c>
      <c r="G268" s="178">
        <v>905</v>
      </c>
      <c r="H268" s="178">
        <v>0</v>
      </c>
      <c r="I268" s="178">
        <v>0</v>
      </c>
    </row>
    <row r="269" spans="2:9" s="155" customFormat="1" ht="18.75" customHeight="1" x14ac:dyDescent="0.35">
      <c r="B269" s="195" t="s">
        <v>119</v>
      </c>
      <c r="C269" s="196"/>
      <c r="D269" s="196"/>
      <c r="E269" s="196"/>
      <c r="F269" s="197">
        <f t="shared" si="44"/>
        <v>527</v>
      </c>
      <c r="G269" s="178">
        <v>527</v>
      </c>
      <c r="H269" s="178">
        <v>0</v>
      </c>
      <c r="I269" s="178">
        <v>0</v>
      </c>
    </row>
    <row r="270" spans="2:9" s="155" customFormat="1" ht="18.75" customHeight="1" x14ac:dyDescent="0.35">
      <c r="B270" s="195" t="s">
        <v>120</v>
      </c>
      <c r="C270" s="196"/>
      <c r="D270" s="196"/>
      <c r="E270" s="196"/>
      <c r="F270" s="197">
        <f t="shared" si="44"/>
        <v>535</v>
      </c>
      <c r="G270" s="178">
        <v>535</v>
      </c>
      <c r="H270" s="178">
        <v>0</v>
      </c>
      <c r="I270" s="178">
        <v>0</v>
      </c>
    </row>
    <row r="271" spans="2:9" s="155" customFormat="1" ht="18.75" customHeight="1" x14ac:dyDescent="0.35">
      <c r="B271" s="195" t="s">
        <v>121</v>
      </c>
      <c r="C271" s="196"/>
      <c r="D271" s="196"/>
      <c r="E271" s="196"/>
      <c r="F271" s="197">
        <f t="shared" si="44"/>
        <v>13</v>
      </c>
      <c r="G271" s="178">
        <v>3</v>
      </c>
      <c r="H271" s="178">
        <v>0</v>
      </c>
      <c r="I271" s="178">
        <v>10</v>
      </c>
    </row>
    <row r="272" spans="2:9" s="155" customFormat="1" ht="18.75" customHeight="1" x14ac:dyDescent="0.35">
      <c r="B272" s="195" t="s">
        <v>122</v>
      </c>
      <c r="C272" s="196"/>
      <c r="D272" s="196"/>
      <c r="E272" s="196"/>
      <c r="F272" s="197">
        <f t="shared" si="44"/>
        <v>589</v>
      </c>
      <c r="G272" s="178">
        <v>2</v>
      </c>
      <c r="H272" s="178">
        <v>11</v>
      </c>
      <c r="I272" s="178">
        <v>576</v>
      </c>
    </row>
    <row r="273" spans="2:9" s="155" customFormat="1" ht="18.75" customHeight="1" x14ac:dyDescent="0.35">
      <c r="B273" s="195" t="s">
        <v>123</v>
      </c>
      <c r="C273" s="196"/>
      <c r="D273" s="196"/>
      <c r="E273" s="196"/>
      <c r="F273" s="197">
        <f t="shared" si="44"/>
        <v>361</v>
      </c>
      <c r="G273" s="178">
        <v>2</v>
      </c>
      <c r="H273" s="178">
        <v>11</v>
      </c>
      <c r="I273" s="178">
        <v>348</v>
      </c>
    </row>
    <row r="274" spans="2:9" s="155" customFormat="1" ht="18.75" customHeight="1" x14ac:dyDescent="0.35">
      <c r="B274" s="195" t="s">
        <v>124</v>
      </c>
      <c r="C274" s="196"/>
      <c r="D274" s="196"/>
      <c r="E274" s="196"/>
      <c r="F274" s="197">
        <f t="shared" si="44"/>
        <v>216</v>
      </c>
      <c r="G274" s="178">
        <v>3</v>
      </c>
      <c r="H274" s="178">
        <v>2</v>
      </c>
      <c r="I274" s="178">
        <v>211</v>
      </c>
    </row>
    <row r="275" spans="2:9" s="155" customFormat="1" ht="18.75" customHeight="1" x14ac:dyDescent="0.35">
      <c r="B275" s="195" t="s">
        <v>125</v>
      </c>
      <c r="C275" s="196"/>
      <c r="D275" s="196"/>
      <c r="E275" s="196"/>
      <c r="F275" s="197">
        <f t="shared" si="44"/>
        <v>0</v>
      </c>
      <c r="G275" s="178">
        <v>0</v>
      </c>
      <c r="H275" s="178">
        <v>0</v>
      </c>
      <c r="I275" s="178">
        <v>0</v>
      </c>
    </row>
    <row r="276" spans="2:9" s="155" customFormat="1" ht="18.75" customHeight="1" x14ac:dyDescent="0.35">
      <c r="B276" s="195" t="s">
        <v>126</v>
      </c>
      <c r="C276" s="196"/>
      <c r="D276" s="196"/>
      <c r="E276" s="196"/>
      <c r="F276" s="197">
        <f t="shared" si="44"/>
        <v>1257</v>
      </c>
      <c r="G276" s="178">
        <v>1084</v>
      </c>
      <c r="H276" s="178">
        <v>137</v>
      </c>
      <c r="I276" s="178">
        <v>36</v>
      </c>
    </row>
    <row r="277" spans="2:9" s="155" customFormat="1" ht="18.75" customHeight="1" x14ac:dyDescent="0.35">
      <c r="B277" s="195" t="s">
        <v>127</v>
      </c>
      <c r="C277" s="196"/>
      <c r="D277" s="196"/>
      <c r="E277" s="196"/>
      <c r="F277" s="197">
        <f t="shared" si="44"/>
        <v>147</v>
      </c>
      <c r="G277" s="178">
        <v>58</v>
      </c>
      <c r="H277" s="178">
        <v>77</v>
      </c>
      <c r="I277" s="178">
        <v>12</v>
      </c>
    </row>
    <row r="278" spans="2:9" s="155" customFormat="1" ht="18.75" customHeight="1" x14ac:dyDescent="0.35">
      <c r="B278" s="195" t="s">
        <v>128</v>
      </c>
      <c r="C278" s="196"/>
      <c r="D278" s="196"/>
      <c r="E278" s="196"/>
      <c r="F278" s="197">
        <f t="shared" si="44"/>
        <v>82</v>
      </c>
      <c r="G278" s="178">
        <v>13</v>
      </c>
      <c r="H278" s="178">
        <v>14</v>
      </c>
      <c r="I278" s="178">
        <v>55</v>
      </c>
    </row>
    <row r="279" spans="2:9" s="155" customFormat="1" ht="18.75" customHeight="1" x14ac:dyDescent="0.35">
      <c r="B279" s="195" t="s">
        <v>129</v>
      </c>
      <c r="C279" s="196"/>
      <c r="D279" s="196"/>
      <c r="E279" s="196"/>
      <c r="F279" s="197">
        <f t="shared" si="44"/>
        <v>440</v>
      </c>
      <c r="G279" s="178">
        <v>111</v>
      </c>
      <c r="H279" s="178">
        <v>113</v>
      </c>
      <c r="I279" s="178">
        <v>216</v>
      </c>
    </row>
    <row r="280" spans="2:9" s="155" customFormat="1" ht="18.75" customHeight="1" x14ac:dyDescent="0.35">
      <c r="B280" s="195" t="s">
        <v>130</v>
      </c>
      <c r="C280" s="196"/>
      <c r="D280" s="196"/>
      <c r="E280" s="196"/>
      <c r="F280" s="197">
        <f t="shared" si="44"/>
        <v>1394</v>
      </c>
      <c r="G280" s="178">
        <v>0</v>
      </c>
      <c r="H280" s="178">
        <v>1394</v>
      </c>
      <c r="I280" s="178">
        <v>0</v>
      </c>
    </row>
    <row r="281" spans="2:9" s="155" customFormat="1" ht="18.75" customHeight="1" x14ac:dyDescent="0.35">
      <c r="B281" s="195" t="s">
        <v>131</v>
      </c>
      <c r="C281" s="196"/>
      <c r="D281" s="196"/>
      <c r="E281" s="196"/>
      <c r="F281" s="197">
        <f t="shared" si="44"/>
        <v>950</v>
      </c>
      <c r="G281" s="178">
        <v>0</v>
      </c>
      <c r="H281" s="178">
        <v>950</v>
      </c>
      <c r="I281" s="178">
        <v>0</v>
      </c>
    </row>
    <row r="282" spans="2:9" s="155" customFormat="1" ht="18.75" customHeight="1" x14ac:dyDescent="0.35">
      <c r="B282" s="195" t="s">
        <v>132</v>
      </c>
      <c r="C282" s="196"/>
      <c r="D282" s="196"/>
      <c r="E282" s="196"/>
      <c r="F282" s="197">
        <f t="shared" si="44"/>
        <v>138</v>
      </c>
      <c r="G282" s="178">
        <v>20</v>
      </c>
      <c r="H282" s="178">
        <v>105</v>
      </c>
      <c r="I282" s="178">
        <v>13</v>
      </c>
    </row>
    <row r="283" spans="2:9" s="155" customFormat="1" ht="18.75" customHeight="1" x14ac:dyDescent="0.35">
      <c r="B283" s="195" t="s">
        <v>133</v>
      </c>
      <c r="C283" s="196"/>
      <c r="D283" s="196"/>
      <c r="E283" s="196"/>
      <c r="F283" s="197">
        <f t="shared" si="44"/>
        <v>93</v>
      </c>
      <c r="G283" s="178">
        <v>38</v>
      </c>
      <c r="H283" s="178">
        <v>31</v>
      </c>
      <c r="I283" s="178">
        <v>24</v>
      </c>
    </row>
    <row r="284" spans="2:9" s="155" customFormat="1" ht="18.75" customHeight="1" x14ac:dyDescent="0.35">
      <c r="B284" s="195" t="s">
        <v>134</v>
      </c>
      <c r="C284" s="196"/>
      <c r="D284" s="196"/>
      <c r="E284" s="196"/>
      <c r="F284" s="197">
        <f t="shared" si="44"/>
        <v>298</v>
      </c>
      <c r="G284" s="178">
        <v>147</v>
      </c>
      <c r="H284" s="178">
        <v>65</v>
      </c>
      <c r="I284" s="178">
        <v>86</v>
      </c>
    </row>
    <row r="285" spans="2:9" s="155" customFormat="1" ht="18.75" customHeight="1" x14ac:dyDescent="0.35">
      <c r="B285" s="195" t="s">
        <v>135</v>
      </c>
      <c r="C285" s="196"/>
      <c r="D285" s="196"/>
      <c r="E285" s="196"/>
      <c r="F285" s="197">
        <f t="shared" si="44"/>
        <v>261</v>
      </c>
      <c r="G285" s="178">
        <v>15</v>
      </c>
      <c r="H285" s="178">
        <v>2</v>
      </c>
      <c r="I285" s="178">
        <v>244</v>
      </c>
    </row>
    <row r="286" spans="2:9" s="155" customFormat="1" ht="18.75" customHeight="1" x14ac:dyDescent="0.35">
      <c r="B286" s="195" t="s">
        <v>136</v>
      </c>
      <c r="C286" s="196"/>
      <c r="D286" s="196"/>
      <c r="E286" s="196"/>
      <c r="F286" s="197">
        <f t="shared" si="44"/>
        <v>861</v>
      </c>
      <c r="G286" s="178">
        <v>32</v>
      </c>
      <c r="H286" s="178">
        <v>64</v>
      </c>
      <c r="I286" s="178">
        <v>765</v>
      </c>
    </row>
    <row r="287" spans="2:9" s="155" customFormat="1" ht="18.75" customHeight="1" x14ac:dyDescent="0.35">
      <c r="B287" s="195" t="s">
        <v>137</v>
      </c>
      <c r="C287" s="196"/>
      <c r="D287" s="196"/>
      <c r="E287" s="196"/>
      <c r="F287" s="197">
        <f t="shared" si="44"/>
        <v>2165</v>
      </c>
      <c r="G287" s="178">
        <v>134</v>
      </c>
      <c r="H287" s="178">
        <v>95</v>
      </c>
      <c r="I287" s="178">
        <v>1936</v>
      </c>
    </row>
    <row r="288" spans="2:9" s="155" customFormat="1" ht="18.75" customHeight="1" x14ac:dyDescent="0.35">
      <c r="B288" s="195" t="s">
        <v>138</v>
      </c>
      <c r="C288" s="196"/>
      <c r="D288" s="196"/>
      <c r="E288" s="196"/>
      <c r="F288" s="197">
        <f t="shared" si="44"/>
        <v>210</v>
      </c>
      <c r="G288" s="178">
        <v>3</v>
      </c>
      <c r="H288" s="178">
        <v>1</v>
      </c>
      <c r="I288" s="178">
        <v>206</v>
      </c>
    </row>
    <row r="289" spans="2:9" s="155" customFormat="1" ht="18.75" customHeight="1" x14ac:dyDescent="0.35">
      <c r="B289" s="195" t="s">
        <v>139</v>
      </c>
      <c r="C289" s="196"/>
      <c r="D289" s="196"/>
      <c r="E289" s="196"/>
      <c r="F289" s="197">
        <f t="shared" si="44"/>
        <v>13</v>
      </c>
      <c r="G289" s="178">
        <v>0</v>
      </c>
      <c r="H289" s="178">
        <v>0</v>
      </c>
      <c r="I289" s="178">
        <v>13</v>
      </c>
    </row>
    <row r="290" spans="2:9" s="155" customFormat="1" ht="18" customHeight="1" x14ac:dyDescent="0.35">
      <c r="B290" s="195" t="s">
        <v>140</v>
      </c>
      <c r="C290" s="196"/>
      <c r="D290" s="196"/>
      <c r="E290" s="196"/>
      <c r="F290" s="197">
        <f t="shared" si="44"/>
        <v>592</v>
      </c>
      <c r="G290" s="178">
        <v>0</v>
      </c>
      <c r="H290" s="178">
        <v>0</v>
      </c>
      <c r="I290" s="178">
        <v>592</v>
      </c>
    </row>
    <row r="291" spans="2:9" s="155" customFormat="1" ht="18" customHeight="1" x14ac:dyDescent="0.35">
      <c r="B291" s="195" t="s">
        <v>141</v>
      </c>
      <c r="C291" s="196"/>
      <c r="D291" s="196"/>
      <c r="E291" s="196"/>
      <c r="F291" s="197">
        <f t="shared" si="44"/>
        <v>102</v>
      </c>
      <c r="G291" s="178">
        <v>0</v>
      </c>
      <c r="H291" s="178">
        <v>0</v>
      </c>
      <c r="I291" s="178">
        <v>102</v>
      </c>
    </row>
    <row r="292" spans="2:9" s="155" customFormat="1" ht="14.5" x14ac:dyDescent="0.35">
      <c r="B292" s="195" t="s">
        <v>142</v>
      </c>
      <c r="C292" s="196"/>
      <c r="D292" s="196"/>
      <c r="E292" s="196"/>
      <c r="F292" s="197">
        <f t="shared" si="44"/>
        <v>1152</v>
      </c>
      <c r="G292" s="178">
        <v>0</v>
      </c>
      <c r="H292" s="178">
        <v>0</v>
      </c>
      <c r="I292" s="178">
        <v>1152</v>
      </c>
    </row>
    <row r="293" spans="2:9" customFormat="1" ht="14.5" x14ac:dyDescent="0.35">
      <c r="B293" s="195" t="s">
        <v>143</v>
      </c>
      <c r="C293" s="196"/>
      <c r="D293" s="196"/>
      <c r="E293" s="196"/>
      <c r="F293" s="197">
        <f t="shared" si="44"/>
        <v>1611</v>
      </c>
      <c r="G293" s="178">
        <v>0</v>
      </c>
      <c r="H293" s="178">
        <v>0</v>
      </c>
      <c r="I293" s="178">
        <v>1611</v>
      </c>
    </row>
    <row r="294" spans="2:9" customFormat="1" ht="14.5" x14ac:dyDescent="0.35">
      <c r="B294" s="195" t="s">
        <v>144</v>
      </c>
      <c r="C294" s="196"/>
      <c r="D294" s="196"/>
      <c r="E294" s="196"/>
      <c r="F294" s="197">
        <f t="shared" si="44"/>
        <v>350</v>
      </c>
      <c r="G294" s="178">
        <v>0</v>
      </c>
      <c r="H294" s="178">
        <v>0</v>
      </c>
      <c r="I294" s="178">
        <v>350</v>
      </c>
    </row>
    <row r="295" spans="2:9" customFormat="1" ht="14.5" x14ac:dyDescent="0.35">
      <c r="B295" s="195" t="s">
        <v>145</v>
      </c>
      <c r="C295" s="196"/>
      <c r="D295" s="196"/>
      <c r="E295" s="196"/>
      <c r="F295" s="197">
        <f t="shared" si="44"/>
        <v>372</v>
      </c>
      <c r="G295" s="178">
        <v>0</v>
      </c>
      <c r="H295" s="178">
        <v>0</v>
      </c>
      <c r="I295" s="178">
        <v>372</v>
      </c>
    </row>
    <row r="296" spans="2:9" customFormat="1" ht="14.5" x14ac:dyDescent="0.35">
      <c r="B296" s="195" t="s">
        <v>146</v>
      </c>
      <c r="C296" s="196"/>
      <c r="D296" s="196"/>
      <c r="E296" s="196"/>
      <c r="F296" s="197">
        <f t="shared" si="44"/>
        <v>2810</v>
      </c>
      <c r="G296" s="178">
        <v>776</v>
      </c>
      <c r="H296" s="178">
        <v>522</v>
      </c>
      <c r="I296" s="178">
        <v>1512</v>
      </c>
    </row>
    <row r="297" spans="2:9" customFormat="1" ht="15" thickBot="1" x14ac:dyDescent="0.4">
      <c r="B297" s="195" t="s">
        <v>147</v>
      </c>
      <c r="C297" s="196"/>
      <c r="D297" s="196"/>
      <c r="E297" s="196"/>
      <c r="F297" s="197">
        <f t="shared" si="44"/>
        <v>2375</v>
      </c>
      <c r="G297" s="178">
        <v>307</v>
      </c>
      <c r="H297" s="178">
        <v>190</v>
      </c>
      <c r="I297" s="178">
        <v>1878</v>
      </c>
    </row>
    <row r="298" spans="2:9" customFormat="1" ht="14.5" x14ac:dyDescent="0.35">
      <c r="B298" s="198" t="s">
        <v>3</v>
      </c>
      <c r="C298" s="198"/>
      <c r="D298" s="198"/>
      <c r="E298" s="198"/>
      <c r="F298" s="183">
        <f>SUM(F259:F297)</f>
        <v>32934</v>
      </c>
      <c r="G298" s="183">
        <f t="shared" ref="G298:I298" si="45">SUM(G259:G297)</f>
        <v>11013</v>
      </c>
      <c r="H298" s="183">
        <f t="shared" si="45"/>
        <v>8228</v>
      </c>
      <c r="I298" s="183">
        <f t="shared" si="45"/>
        <v>13693</v>
      </c>
    </row>
    <row r="299" spans="2:9" customFormat="1" ht="15" thickBot="1" x14ac:dyDescent="0.4">
      <c r="B299" s="199" t="s">
        <v>22</v>
      </c>
      <c r="C299" s="199"/>
      <c r="D299" s="199"/>
      <c r="E299" s="199"/>
      <c r="F299" s="185">
        <f>SUM(G299:I299)</f>
        <v>1</v>
      </c>
      <c r="G299" s="185">
        <f>+G298/F298</f>
        <v>0.3343960648569867</v>
      </c>
      <c r="H299" s="185">
        <f>+H298/F298</f>
        <v>0.24983299933199732</v>
      </c>
      <c r="I299" s="185">
        <f>+I298/F298</f>
        <v>0.41577093581101598</v>
      </c>
    </row>
    <row r="300" spans="2:9" s="15" customFormat="1" ht="12" customHeight="1" x14ac:dyDescent="0.25"/>
    <row r="301" spans="2:9" s="15" customFormat="1" ht="3" customHeight="1" x14ac:dyDescent="0.25"/>
    <row r="302" spans="2:9" s="15" customFormat="1" ht="23.25" customHeight="1" x14ac:dyDescent="0.25"/>
    <row r="303" spans="2:9" s="15" customFormat="1" ht="18.75" customHeight="1" x14ac:dyDescent="0.25">
      <c r="B303" s="142"/>
      <c r="C303" s="200"/>
      <c r="D303" s="200"/>
      <c r="E303" s="200"/>
      <c r="F303" s="200"/>
    </row>
    <row r="304" spans="2:9" s="15" customFormat="1" ht="18.75" customHeight="1" x14ac:dyDescent="0.25">
      <c r="B304" s="142"/>
      <c r="C304" s="200"/>
      <c r="D304" s="200"/>
      <c r="E304" s="200"/>
      <c r="F304" s="200"/>
    </row>
    <row r="305" spans="2:16" s="15" customFormat="1" ht="18.75" customHeight="1" x14ac:dyDescent="0.25">
      <c r="B305" s="142"/>
      <c r="C305" s="200"/>
      <c r="D305" s="200"/>
      <c r="E305" s="200"/>
      <c r="F305" s="200"/>
      <c r="K305" s="201"/>
      <c r="L305" s="136"/>
      <c r="M305" s="200"/>
      <c r="N305" s="200"/>
      <c r="O305" s="200"/>
      <c r="P305" s="200"/>
    </row>
    <row r="306" spans="2:16" s="15" customFormat="1" ht="18.75" customHeight="1" x14ac:dyDescent="0.25">
      <c r="B306" s="142"/>
      <c r="C306" s="200"/>
      <c r="D306" s="200"/>
      <c r="E306" s="200"/>
      <c r="F306" s="200"/>
      <c r="K306" s="201"/>
      <c r="L306" s="136"/>
      <c r="M306" s="200"/>
      <c r="N306" s="200"/>
      <c r="O306" s="200"/>
      <c r="P306" s="200"/>
    </row>
    <row r="307" spans="2:16" s="29" customFormat="1" ht="18.75" customHeight="1" x14ac:dyDescent="0.25">
      <c r="B307" s="201"/>
      <c r="C307" s="200"/>
      <c r="D307" s="200"/>
      <c r="E307" s="200"/>
      <c r="F307" s="200"/>
      <c r="G307" s="15"/>
    </row>
    <row r="308" spans="2:16" s="29" customFormat="1" ht="18.75" customHeight="1" x14ac:dyDescent="0.25">
      <c r="B308" s="201"/>
      <c r="C308" s="200"/>
      <c r="D308" s="200"/>
      <c r="E308" s="200"/>
      <c r="F308" s="200"/>
      <c r="G308" s="15"/>
    </row>
    <row r="309" spans="2:16" s="29" customFormat="1" ht="18.75" customHeight="1" x14ac:dyDescent="0.25">
      <c r="B309" s="201"/>
      <c r="C309" s="200"/>
      <c r="D309" s="200"/>
      <c r="E309" s="200"/>
      <c r="F309" s="200"/>
      <c r="G309" s="15"/>
    </row>
    <row r="310" spans="2:16" s="202" customFormat="1" ht="33" customHeight="1" x14ac:dyDescent="0.25">
      <c r="B310" s="57" t="s">
        <v>2</v>
      </c>
      <c r="C310" s="31">
        <v>2025</v>
      </c>
      <c r="D310" s="31">
        <v>2026</v>
      </c>
      <c r="E310" s="14" t="s">
        <v>148</v>
      </c>
      <c r="K310" s="203"/>
      <c r="L310" s="204"/>
    </row>
    <row r="311" spans="2:16" s="202" customFormat="1" ht="18.75" customHeight="1" x14ac:dyDescent="0.25">
      <c r="B311" s="16" t="s">
        <v>10</v>
      </c>
      <c r="C311" s="18">
        <v>560</v>
      </c>
      <c r="D311" s="18">
        <v>531</v>
      </c>
      <c r="E311" s="205">
        <f>D311/C311-1</f>
        <v>-5.1785714285714324E-2</v>
      </c>
      <c r="K311" s="203"/>
      <c r="L311" s="204"/>
    </row>
    <row r="312" spans="2:16" s="202" customFormat="1" ht="18.75" customHeight="1" x14ac:dyDescent="0.25">
      <c r="B312" s="19" t="s">
        <v>11</v>
      </c>
      <c r="C312" s="18">
        <v>588</v>
      </c>
      <c r="D312" s="21">
        <v>595</v>
      </c>
      <c r="E312" s="205">
        <f>D312/C312-1</f>
        <v>1.1904761904761862E-2</v>
      </c>
      <c r="K312" s="203"/>
      <c r="L312" s="204"/>
    </row>
    <row r="313" spans="2:16" s="202" customFormat="1" ht="18.75" customHeight="1" x14ac:dyDescent="0.25">
      <c r="B313" s="16" t="s">
        <v>12</v>
      </c>
      <c r="C313" s="18">
        <v>607</v>
      </c>
      <c r="D313" s="21">
        <v>647</v>
      </c>
      <c r="E313" s="205">
        <f>D313/C313-1</f>
        <v>6.5897858319604596E-2</v>
      </c>
      <c r="K313" s="203"/>
      <c r="L313" s="204"/>
    </row>
    <row r="314" spans="2:16" s="202" customFormat="1" ht="18.75" customHeight="1" thickBot="1" x14ac:dyDescent="0.3">
      <c r="B314" s="19" t="s">
        <v>13</v>
      </c>
      <c r="C314" s="18">
        <v>637</v>
      </c>
      <c r="D314" s="21">
        <v>601</v>
      </c>
      <c r="E314" s="205">
        <f>D314/C314-1</f>
        <v>-5.6514913657770838E-2</v>
      </c>
      <c r="K314" s="203"/>
      <c r="L314" s="204"/>
    </row>
    <row r="315" spans="2:16" s="202" customFormat="1" ht="18.75" hidden="1" customHeight="1" x14ac:dyDescent="0.25">
      <c r="B315" s="16" t="s">
        <v>14</v>
      </c>
      <c r="C315" s="18">
        <v>653</v>
      </c>
      <c r="D315" s="21"/>
      <c r="E315" s="205">
        <f t="shared" ref="E315:E322" si="46">D315/C315-1</f>
        <v>-1</v>
      </c>
      <c r="K315" s="203"/>
      <c r="L315" s="204"/>
    </row>
    <row r="316" spans="2:16" s="202" customFormat="1" ht="18.75" hidden="1" customHeight="1" x14ac:dyDescent="0.25">
      <c r="B316" s="19" t="s">
        <v>15</v>
      </c>
      <c r="C316" s="18">
        <v>681</v>
      </c>
      <c r="D316" s="21"/>
      <c r="E316" s="205">
        <f t="shared" si="46"/>
        <v>-1</v>
      </c>
      <c r="K316" s="203"/>
      <c r="L316" s="204"/>
    </row>
    <row r="317" spans="2:16" s="202" customFormat="1" ht="18" hidden="1" customHeight="1" x14ac:dyDescent="0.25">
      <c r="B317" s="19" t="s">
        <v>16</v>
      </c>
      <c r="C317" s="18">
        <v>745</v>
      </c>
      <c r="D317" s="21"/>
      <c r="E317" s="205">
        <f t="shared" si="46"/>
        <v>-1</v>
      </c>
      <c r="K317" s="203"/>
      <c r="L317" s="204"/>
    </row>
    <row r="318" spans="2:16" s="202" customFormat="1" ht="18" hidden="1" customHeight="1" x14ac:dyDescent="0.25">
      <c r="B318" s="19" t="s">
        <v>17</v>
      </c>
      <c r="C318" s="18">
        <v>686</v>
      </c>
      <c r="D318" s="21"/>
      <c r="E318" s="205">
        <f t="shared" si="46"/>
        <v>-1</v>
      </c>
      <c r="K318" s="203"/>
      <c r="L318" s="204"/>
    </row>
    <row r="319" spans="2:16" s="202" customFormat="1" ht="16" hidden="1" thickBot="1" x14ac:dyDescent="0.3">
      <c r="B319" s="19" t="s">
        <v>18</v>
      </c>
      <c r="C319" s="18">
        <v>675</v>
      </c>
      <c r="D319" s="21"/>
      <c r="E319" s="205">
        <f t="shared" si="46"/>
        <v>-1</v>
      </c>
      <c r="K319" s="203"/>
      <c r="L319" s="204"/>
    </row>
    <row r="320" spans="2:16" s="202" customFormat="1" ht="16" hidden="1" thickBot="1" x14ac:dyDescent="0.3">
      <c r="B320" s="19" t="s">
        <v>19</v>
      </c>
      <c r="C320" s="18">
        <v>648</v>
      </c>
      <c r="D320" s="21"/>
      <c r="E320" s="205">
        <f t="shared" si="46"/>
        <v>-1</v>
      </c>
      <c r="K320" s="203"/>
      <c r="L320" s="204"/>
    </row>
    <row r="321" spans="2:12" s="202" customFormat="1" ht="16" hidden="1" thickBot="1" x14ac:dyDescent="0.3">
      <c r="B321" s="19" t="s">
        <v>20</v>
      </c>
      <c r="C321" s="18">
        <v>664</v>
      </c>
      <c r="D321" s="21"/>
      <c r="E321" s="205">
        <f t="shared" si="46"/>
        <v>-1</v>
      </c>
      <c r="K321" s="203"/>
      <c r="L321" s="204"/>
    </row>
    <row r="322" spans="2:12" s="202" customFormat="1" ht="16" hidden="1" thickBot="1" x14ac:dyDescent="0.3">
      <c r="B322" s="19" t="s">
        <v>21</v>
      </c>
      <c r="C322" s="18">
        <v>560</v>
      </c>
      <c r="D322" s="21"/>
      <c r="E322" s="205">
        <f t="shared" si="46"/>
        <v>-1</v>
      </c>
      <c r="K322" s="203"/>
      <c r="L322" s="204"/>
    </row>
    <row r="323" spans="2:12" s="202" customFormat="1" ht="15.5" x14ac:dyDescent="0.25">
      <c r="B323" s="25" t="s">
        <v>3</v>
      </c>
      <c r="C323" s="148">
        <f>SUM(C311:C314)</f>
        <v>2392</v>
      </c>
      <c r="D323" s="148">
        <f>SUM(D311:D322)</f>
        <v>2374</v>
      </c>
      <c r="E323" s="206">
        <f>D323/C323-1</f>
        <v>-7.5250836120401843E-3</v>
      </c>
      <c r="K323" s="203"/>
      <c r="L323" s="204"/>
    </row>
    <row r="324" spans="2:12" s="202" customFormat="1" ht="15.5" x14ac:dyDescent="0.25">
      <c r="B324" s="207"/>
      <c r="C324" s="208"/>
      <c r="D324" s="208"/>
      <c r="E324" s="50"/>
      <c r="K324" s="203"/>
      <c r="L324" s="204"/>
    </row>
    <row r="325" spans="2:12" s="15" customFormat="1" ht="11.5" x14ac:dyDescent="0.25">
      <c r="B325" s="209" t="s">
        <v>149</v>
      </c>
    </row>
    <row r="326" spans="2:12" s="15" customFormat="1" ht="11.5" x14ac:dyDescent="0.25"/>
    <row r="327" spans="2:12" s="15" customFormat="1" ht="11.5" x14ac:dyDescent="0.25"/>
    <row r="328" spans="2:12" s="15" customFormat="1" ht="11.5" x14ac:dyDescent="0.25"/>
    <row r="329" spans="2:12" x14ac:dyDescent="0.3">
      <c r="B329" s="15"/>
      <c r="C329" s="15"/>
      <c r="D329" s="15"/>
      <c r="E329" s="15"/>
      <c r="F329" s="15"/>
      <c r="G329" s="15"/>
    </row>
    <row r="330" spans="2:12" x14ac:dyDescent="0.3">
      <c r="B330" s="15"/>
      <c r="C330" s="15"/>
      <c r="D330" s="15"/>
      <c r="E330" s="15"/>
      <c r="F330" s="15"/>
      <c r="G330" s="15"/>
    </row>
    <row r="331" spans="2:12" x14ac:dyDescent="0.3">
      <c r="B331" s="15"/>
      <c r="C331" s="15"/>
      <c r="D331" s="15"/>
      <c r="E331" s="15"/>
      <c r="F331" s="15"/>
      <c r="G331" s="15"/>
    </row>
  </sheetData>
  <mergeCells count="63">
    <mergeCell ref="B298:E298"/>
    <mergeCell ref="B299:E299"/>
    <mergeCell ref="B182:C182"/>
    <mergeCell ref="K182:L182"/>
    <mergeCell ref="B233:P233"/>
    <mergeCell ref="B236:G236"/>
    <mergeCell ref="J236:N236"/>
    <mergeCell ref="B258:E258"/>
    <mergeCell ref="B127:D127"/>
    <mergeCell ref="B128:D128"/>
    <mergeCell ref="B133:E133"/>
    <mergeCell ref="B137:E137"/>
    <mergeCell ref="B138:K138"/>
    <mergeCell ref="B173:C173"/>
    <mergeCell ref="K173:L173"/>
    <mergeCell ref="L95:M95"/>
    <mergeCell ref="N95:O95"/>
    <mergeCell ref="P95:Q95"/>
    <mergeCell ref="K97:Q97"/>
    <mergeCell ref="K98:Q98"/>
    <mergeCell ref="B122:D122"/>
    <mergeCell ref="L93:M93"/>
    <mergeCell ref="N93:O93"/>
    <mergeCell ref="P93:Q93"/>
    <mergeCell ref="L94:M94"/>
    <mergeCell ref="N94:O94"/>
    <mergeCell ref="P94:Q94"/>
    <mergeCell ref="L91:M91"/>
    <mergeCell ref="N91:O91"/>
    <mergeCell ref="P91:Q91"/>
    <mergeCell ref="L92:M92"/>
    <mergeCell ref="N92:O92"/>
    <mergeCell ref="P92:Q92"/>
    <mergeCell ref="L89:M89"/>
    <mergeCell ref="N89:O89"/>
    <mergeCell ref="P89:Q89"/>
    <mergeCell ref="L90:M90"/>
    <mergeCell ref="N90:O90"/>
    <mergeCell ref="P90:Q90"/>
    <mergeCell ref="L87:M87"/>
    <mergeCell ref="N87:O87"/>
    <mergeCell ref="P87:Q87"/>
    <mergeCell ref="L88:M88"/>
    <mergeCell ref="N88:O88"/>
    <mergeCell ref="P88:Q88"/>
    <mergeCell ref="L85:M85"/>
    <mergeCell ref="N85:O85"/>
    <mergeCell ref="P85:Q85"/>
    <mergeCell ref="L86:M86"/>
    <mergeCell ref="N86:O86"/>
    <mergeCell ref="P86:Q86"/>
    <mergeCell ref="L83:M83"/>
    <mergeCell ref="N83:O83"/>
    <mergeCell ref="P83:Q83"/>
    <mergeCell ref="L84:M84"/>
    <mergeCell ref="N84:O84"/>
    <mergeCell ref="P84:Q84"/>
    <mergeCell ref="B3:R3"/>
    <mergeCell ref="B5:R5"/>
    <mergeCell ref="B7:R7"/>
    <mergeCell ref="L82:M82"/>
    <mergeCell ref="N82:O82"/>
    <mergeCell ref="P82:Q82"/>
  </mergeCells>
  <pageMargins left="0.9055118110236221" right="0.51181102362204722" top="0.55118110236220474" bottom="0.55118110236220474" header="0.31496062992125984" footer="0.31496062992125984"/>
  <pageSetup paperSize="9" scale="36" fitToHeight="3" orientation="portrait" r:id="rId1"/>
  <rowBreaks count="2" manualBreakCount="2">
    <brk id="117" max="18" man="1"/>
    <brk id="214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SAU</vt:lpstr>
      <vt:lpstr>SAU!Área_de_impresión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Eckan</dc:creator>
  <cp:lastModifiedBy>Jean Eckan</cp:lastModifiedBy>
  <dcterms:created xsi:type="dcterms:W3CDTF">2026-05-20T17:02:39Z</dcterms:created>
  <dcterms:modified xsi:type="dcterms:W3CDTF">2026-05-20T17:03:11Z</dcterms:modified>
</cp:coreProperties>
</file>