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IC\Downloads\a) Casos de VMIGF, según grupo de edad\"/>
    </mc:Choice>
  </mc:AlternateContent>
  <xr:revisionPtr revIDLastSave="0" documentId="13_ncr:1_{067269EB-7539-45E5-A8B6-6CC413E93ECD}" xr6:coauthVersionLast="47" xr6:coauthVersionMax="47" xr10:uidLastSave="{00000000-0000-0000-0000-000000000000}"/>
  <bookViews>
    <workbookView xWindow="-108" yWindow="-108" windowWidth="23256" windowHeight="12456" tabRatio="795" xr2:uid="{00000000-000D-0000-FFFF-FFFF00000000}"/>
  </bookViews>
  <sheets>
    <sheet name="Casos del CEM" sheetId="6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" localSheetId="0">#REF!</definedName>
    <definedName name="A">#REF!</definedName>
    <definedName name="AAA" localSheetId="0">[1]Casos!#REF!</definedName>
    <definedName name="AAA">[1]Casos!#REF!</definedName>
    <definedName name="aaaaaa" localSheetId="0">#REF!</definedName>
    <definedName name="aaaaaa">#REF!</definedName>
    <definedName name="AB" localSheetId="0">#REF!</definedName>
    <definedName name="AB">#REF!</definedName>
    <definedName name="ABAN" localSheetId="0">#REF!</definedName>
    <definedName name="ABAN">#REF!</definedName>
    <definedName name="ABANCAY" localSheetId="0">#REF!</definedName>
    <definedName name="ABANCAY">#REF!</definedName>
    <definedName name="AMES">'[2]Base 2012'!$E$1</definedName>
    <definedName name="AÑO" localSheetId="0">#REF!</definedName>
    <definedName name="AÑO">#REF!</definedName>
    <definedName name="AÑOS" localSheetId="0">#REF!</definedName>
    <definedName name="AÑOS">#REF!</definedName>
    <definedName name="_xlnm.Print_Area" localSheetId="0">'Casos del CEM'!$A$1:$Q$184</definedName>
    <definedName name="AUTORIA" localSheetId="0">#REF!</definedName>
    <definedName name="AUTORIA">#REF!</definedName>
    <definedName name="CEM" localSheetId="0">#REF!</definedName>
    <definedName name="CEM">#REF!</definedName>
    <definedName name="conocimiento_caso" localSheetId="0">#REF!</definedName>
    <definedName name="conocimiento_caso">#REF!</definedName>
    <definedName name="D" localSheetId="0">#REF!</definedName>
    <definedName name="D">#REF!</definedName>
    <definedName name="DDD" localSheetId="0">[1]Casos!#REF!</definedName>
    <definedName name="DDD">[1]Casos!#REF!</definedName>
    <definedName name="DE" localSheetId="0">#REF!</definedName>
    <definedName name="DE">#REF!</definedName>
    <definedName name="DEPA" localSheetId="0">#REF!</definedName>
    <definedName name="DEPA">#REF!</definedName>
    <definedName name="dia" localSheetId="0">#REF!</definedName>
    <definedName name="dia">#REF!</definedName>
    <definedName name="DIST" localSheetId="0">[3]Casos!#REF!</definedName>
    <definedName name="DIST">[3]Casos!#REF!</definedName>
    <definedName name="DISTRITO" localSheetId="0">#REF!</definedName>
    <definedName name="DISTRITO">#REF!</definedName>
    <definedName name="DPTO" localSheetId="0">[3]Casos!#REF!</definedName>
    <definedName name="DPTO">[3]Casos!#REF!</definedName>
    <definedName name="DR" localSheetId="0">#REF!</definedName>
    <definedName name="DR">#REF!</definedName>
    <definedName name="dsadadssaas" localSheetId="0">[4]Casos!#REF!</definedName>
    <definedName name="dsadadssaas">[4]Casos!#REF!</definedName>
    <definedName name="E" localSheetId="0">#REF!</definedName>
    <definedName name="E">#REF!</definedName>
    <definedName name="EEE" localSheetId="0">[1]Casos!#REF!</definedName>
    <definedName name="EEE">[1]Casos!#REF!</definedName>
    <definedName name="GÉNERO" localSheetId="0">#REF!</definedName>
    <definedName name="GÉNERO">#REF!</definedName>
    <definedName name="genero1" localSheetId="0">#REF!</definedName>
    <definedName name="genero1">#REF!</definedName>
    <definedName name="GENRO" localSheetId="0">#REF!</definedName>
    <definedName name="GENRO">#REF!</definedName>
    <definedName name="GENRO21" localSheetId="0">#REF!</definedName>
    <definedName name="GENRO21">#REF!</definedName>
    <definedName name="GGGGG">'[5]Base 2012'!$B$1</definedName>
    <definedName name="GGGGGGGGGG">'[5]Base 2012'!$D$1</definedName>
    <definedName name="GRADO" localSheetId="0">#REF!</definedName>
    <definedName name="GRADO">#REF!</definedName>
    <definedName name="HIJOS" localSheetId="0">#REF!</definedName>
    <definedName name="HIJOS">#REF!</definedName>
    <definedName name="HOMICIDIO" localSheetId="0">#REF!</definedName>
    <definedName name="HOMICIDIO">#REF!</definedName>
    <definedName name="HOMICIDIO1" localSheetId="0">#REF!</definedName>
    <definedName name="HOMICIDIO1">#REF!</definedName>
    <definedName name="J" localSheetId="0">[6]Casos!#REF!</definedName>
    <definedName name="J">[6]Casos!#REF!</definedName>
    <definedName name="JULIO">[3]Casos!#REF!</definedName>
    <definedName name="LABOR" localSheetId="0">#REF!</definedName>
    <definedName name="LABOR">#REF!</definedName>
    <definedName name="LUGAR" localSheetId="0">#REF!</definedName>
    <definedName name="LUGAR">#REF!</definedName>
    <definedName name="Marca_temporal" localSheetId="0">#REF!</definedName>
    <definedName name="Marca_temporal">#REF!</definedName>
    <definedName name="MEDIDAS" localSheetId="0">#REF!</definedName>
    <definedName name="MEDIDAS">#REF!</definedName>
    <definedName name="Mes" localSheetId="0">[7]Participantes!#REF!</definedName>
    <definedName name="Mes">[7]Participantes!#REF!</definedName>
    <definedName name="N" localSheetId="0">#REF!</definedName>
    <definedName name="N">#REF!</definedName>
    <definedName name="NDDDSFDSF" localSheetId="0">#REF!</definedName>
    <definedName name="NDDDSFDSF">#REF!</definedName>
    <definedName name="Nro_de_oficio" localSheetId="0">#REF!</definedName>
    <definedName name="Nro_de_oficio">#REF!</definedName>
    <definedName name="OK" localSheetId="0">#REF!</definedName>
    <definedName name="OK">#REF!</definedName>
    <definedName name="PROV" localSheetId="0">[3]Casos!#REF!</definedName>
    <definedName name="PROV">[3]Casos!#REF!</definedName>
    <definedName name="PROVINCIA" localSheetId="0">#REF!</definedName>
    <definedName name="PROVINCIA">#REF!</definedName>
    <definedName name="RESPUESTA" localSheetId="0">#REF!</definedName>
    <definedName name="RESPUESTA">#REF!</definedName>
    <definedName name="RITA" localSheetId="0">[1]Casos!#REF!</definedName>
    <definedName name="RITA">[1]Casos!#REF!</definedName>
    <definedName name="S" localSheetId="0">#REF!</definedName>
    <definedName name="S">#REF!</definedName>
    <definedName name="SEXO" localSheetId="0">#REF!</definedName>
    <definedName name="SEXO">#REF!</definedName>
    <definedName name="SITUACION" localSheetId="0">#REF!</definedName>
    <definedName name="SITUACION">#REF!</definedName>
    <definedName name="SS" localSheetId="0">#REF!</definedName>
    <definedName name="SS">#REF!</definedName>
    <definedName name="SSS" localSheetId="0">[4]Casos!#REF!</definedName>
    <definedName name="SSS">[4]Casos!#REF!</definedName>
    <definedName name="SSSS" localSheetId="0">#REF!</definedName>
    <definedName name="SSSS">#REF!</definedName>
    <definedName name="SSSSSSS" localSheetId="0">#REF!</definedName>
    <definedName name="SSSSSSS">#REF!</definedName>
    <definedName name="SSSSSSSSSS">'[8]Base 2012'!$E$1</definedName>
    <definedName name="SSSSSSSSSSS" localSheetId="0">#REF!</definedName>
    <definedName name="SSSSSSSSSSS">#REF!</definedName>
    <definedName name="SSSSSSSSSSSSSS" localSheetId="0">#REF!</definedName>
    <definedName name="SSSSSSSSSSSSSS">#REF!</definedName>
    <definedName name="SSSSSSSSSSSSSSSSSS" localSheetId="0">#REF!</definedName>
    <definedName name="SSSSSSSSSSSSSSSSSS">#REF!</definedName>
    <definedName name="SSSSSSSSSSSSSSSSSSSSSSSSSSSSSS" localSheetId="0">#REF!</definedName>
    <definedName name="SSSSSSSSSSSSSSSSSSSSSSSSSSSSSS">#REF!</definedName>
    <definedName name="Tabla1" localSheetId="0">#REF!</definedName>
    <definedName name="Tabla1">#REF!</definedName>
    <definedName name="Tentativa" localSheetId="0">#REF!</definedName>
    <definedName name="Tentativa">#REF!</definedName>
    <definedName name="VINCULO" localSheetId="0">#REF!</definedName>
    <definedName name="VINCULO">#REF!</definedName>
    <definedName name="VINCULO_A" localSheetId="0">#REF!</definedName>
    <definedName name="VINCULO_A">#REF!</definedName>
    <definedName name="XX" localSheetId="0">[9]Casos!#REF!</definedName>
    <definedName name="XX">[9]Casos!#REF!</definedName>
    <definedName name="ZONA">[3]Casos!#REF!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62" l="1"/>
  <c r="I29" i="62"/>
  <c r="G29" i="62"/>
  <c r="C148" i="62" l="1"/>
  <c r="B148" i="62"/>
  <c r="C50" i="62" l="1"/>
  <c r="D50" i="62"/>
  <c r="E50" i="62"/>
  <c r="F50" i="62"/>
  <c r="G50" i="62"/>
  <c r="B39" i="62"/>
  <c r="B40" i="62"/>
  <c r="B41" i="62"/>
  <c r="B42" i="62"/>
  <c r="B43" i="62"/>
  <c r="B44" i="62"/>
  <c r="B45" i="62"/>
  <c r="B46" i="62"/>
  <c r="B47" i="62"/>
  <c r="B48" i="62"/>
  <c r="B49" i="62"/>
  <c r="C29" i="62"/>
  <c r="D29" i="62"/>
  <c r="B19" i="62"/>
  <c r="B20" i="62"/>
  <c r="B21" i="62"/>
  <c r="B22" i="62"/>
  <c r="B23" i="62"/>
  <c r="B24" i="62"/>
  <c r="B25" i="62"/>
  <c r="B26" i="62"/>
  <c r="B27" i="62"/>
  <c r="B28" i="62"/>
  <c r="B18" i="62"/>
  <c r="K93" i="62" l="1"/>
  <c r="L93" i="62"/>
  <c r="M93" i="62"/>
  <c r="O93" i="62"/>
  <c r="P93" i="62"/>
  <c r="Q93" i="62"/>
  <c r="C93" i="62"/>
  <c r="D93" i="62"/>
  <c r="E93" i="62"/>
  <c r="F93" i="62"/>
  <c r="C71" i="62"/>
  <c r="D71" i="62"/>
  <c r="E71" i="62"/>
  <c r="F71" i="62"/>
  <c r="G71" i="62"/>
  <c r="H71" i="62"/>
  <c r="I71" i="62"/>
  <c r="J71" i="62"/>
  <c r="B70" i="62"/>
  <c r="B124" i="62"/>
  <c r="B125" i="62"/>
  <c r="B126" i="62"/>
  <c r="B123" i="62"/>
  <c r="B62" i="62" l="1"/>
  <c r="B69" i="62"/>
  <c r="K127" i="62" l="1"/>
  <c r="B68" i="62"/>
  <c r="B67" i="62"/>
  <c r="B66" i="62" l="1"/>
  <c r="B65" i="62"/>
  <c r="C104" i="62" l="1"/>
  <c r="D104" i="62"/>
  <c r="E104" i="62"/>
  <c r="F104" i="62"/>
  <c r="G104" i="62"/>
  <c r="H104" i="62"/>
  <c r="I104" i="62"/>
  <c r="J104" i="62"/>
  <c r="B64" i="62"/>
  <c r="B63" i="62" l="1"/>
  <c r="B61" i="62" l="1"/>
  <c r="B60" i="62" l="1"/>
  <c r="D142" i="62" l="1"/>
  <c r="D143" i="62"/>
  <c r="D144" i="62"/>
  <c r="D145" i="62"/>
  <c r="D146" i="62"/>
  <c r="D147" i="62"/>
  <c r="B100" i="62"/>
  <c r="B101" i="62"/>
  <c r="B102" i="62"/>
  <c r="B103" i="62"/>
  <c r="D141" i="62"/>
  <c r="D140" i="62"/>
  <c r="D139" i="62"/>
  <c r="D138" i="62" l="1"/>
  <c r="F180" i="62"/>
  <c r="G180" i="62"/>
  <c r="C180" i="62"/>
  <c r="D180" i="62"/>
  <c r="E180" i="62"/>
  <c r="D137" i="62"/>
  <c r="N81" i="62" l="1"/>
  <c r="C127" i="62" l="1"/>
  <c r="D127" i="62"/>
  <c r="E127" i="62"/>
  <c r="F127" i="62"/>
  <c r="G127" i="62"/>
  <c r="H127" i="62"/>
  <c r="I127" i="62"/>
  <c r="J127" i="62"/>
  <c r="P103" i="62" l="1"/>
  <c r="P102" i="62"/>
  <c r="P101" i="62"/>
  <c r="P104" i="62"/>
  <c r="O104" i="62"/>
  <c r="N104" i="62"/>
  <c r="M104" i="62"/>
  <c r="O102" i="62"/>
  <c r="O103" i="62"/>
  <c r="O101" i="62"/>
  <c r="N103" i="62"/>
  <c r="N102" i="62"/>
  <c r="N101" i="62"/>
  <c r="M103" i="62"/>
  <c r="M102" i="62"/>
  <c r="M101" i="62"/>
  <c r="M113" i="62"/>
  <c r="M114" i="62"/>
  <c r="M115" i="62"/>
  <c r="O105" i="62" l="1"/>
  <c r="M105" i="62"/>
  <c r="N105" i="62"/>
  <c r="P105" i="62"/>
  <c r="B82" i="62"/>
  <c r="B83" i="62"/>
  <c r="B84" i="62"/>
  <c r="B85" i="62"/>
  <c r="B86" i="62"/>
  <c r="B87" i="62"/>
  <c r="B88" i="62"/>
  <c r="B89" i="62"/>
  <c r="B90" i="62"/>
  <c r="B91" i="62"/>
  <c r="B81" i="62"/>
  <c r="B38" i="62"/>
  <c r="B50" i="62" s="1"/>
  <c r="D136" i="62" l="1"/>
  <c r="C113" i="62" l="1"/>
  <c r="C112" i="62"/>
  <c r="B59" i="62"/>
  <c r="B71" i="62" s="1"/>
  <c r="J17" i="62"/>
  <c r="J29" i="62" s="1"/>
  <c r="J18" i="62"/>
  <c r="J19" i="62"/>
  <c r="J20" i="62"/>
  <c r="J81" i="62"/>
  <c r="B17" i="62"/>
  <c r="B29" i="62" s="1"/>
  <c r="K40" i="62"/>
  <c r="I180" i="62"/>
  <c r="H180" i="62"/>
  <c r="B179" i="62"/>
  <c r="B178" i="62"/>
  <c r="B177" i="62"/>
  <c r="B176" i="62"/>
  <c r="B175" i="62"/>
  <c r="B174" i="62"/>
  <c r="B173" i="62"/>
  <c r="B172" i="62"/>
  <c r="B171" i="62"/>
  <c r="B168" i="62"/>
  <c r="B167" i="62"/>
  <c r="B166" i="62"/>
  <c r="B165" i="62"/>
  <c r="B164" i="62"/>
  <c r="B163" i="62"/>
  <c r="B162" i="62"/>
  <c r="B161" i="62"/>
  <c r="B160" i="62"/>
  <c r="B159" i="62"/>
  <c r="B158" i="62"/>
  <c r="B157" i="62"/>
  <c r="B156" i="62"/>
  <c r="B155" i="62"/>
  <c r="O116" i="62"/>
  <c r="N116" i="62"/>
  <c r="E116" i="62"/>
  <c r="D116" i="62"/>
  <c r="C115" i="62"/>
  <c r="C114" i="62"/>
  <c r="M112" i="62"/>
  <c r="I93" i="62"/>
  <c r="I94" i="62" s="1"/>
  <c r="N92" i="62"/>
  <c r="J92" i="62"/>
  <c r="B92" i="62"/>
  <c r="B93" i="62" s="1"/>
  <c r="N91" i="62"/>
  <c r="J91" i="62"/>
  <c r="N90" i="62"/>
  <c r="J90" i="62"/>
  <c r="N89" i="62"/>
  <c r="J89" i="62"/>
  <c r="N88" i="62"/>
  <c r="J88" i="62"/>
  <c r="N87" i="62"/>
  <c r="J87" i="62"/>
  <c r="N86" i="62"/>
  <c r="J86" i="62"/>
  <c r="N85" i="62"/>
  <c r="J85" i="62"/>
  <c r="N84" i="62"/>
  <c r="J84" i="62"/>
  <c r="N83" i="62"/>
  <c r="J83" i="62"/>
  <c r="N82" i="62"/>
  <c r="J82" i="62"/>
  <c r="N93" i="62" l="1"/>
  <c r="J93" i="62"/>
  <c r="B169" i="62"/>
  <c r="L38" i="62"/>
  <c r="L39" i="62"/>
  <c r="M116" i="62"/>
  <c r="O117" i="62" s="1"/>
  <c r="D148" i="62"/>
  <c r="B127" i="62"/>
  <c r="K128" i="62" s="1"/>
  <c r="C116" i="62"/>
  <c r="E117" i="62" s="1"/>
  <c r="B104" i="62"/>
  <c r="H105" i="62" s="1"/>
  <c r="N94" i="62" l="1"/>
  <c r="O94" i="62"/>
  <c r="P94" i="62"/>
  <c r="Q94" i="62"/>
  <c r="K94" i="62"/>
  <c r="L94" i="62"/>
  <c r="M94" i="62"/>
  <c r="G128" i="62"/>
  <c r="H128" i="62"/>
  <c r="D128" i="62"/>
  <c r="E128" i="62"/>
  <c r="J128" i="62"/>
  <c r="F128" i="62"/>
  <c r="I128" i="62"/>
  <c r="G105" i="62"/>
  <c r="F105" i="62"/>
  <c r="J105" i="62"/>
  <c r="E105" i="62"/>
  <c r="I105" i="62"/>
  <c r="D105" i="62"/>
  <c r="C128" i="62"/>
  <c r="C105" i="62"/>
  <c r="L40" i="62"/>
  <c r="B128" i="62"/>
  <c r="N117" i="62"/>
  <c r="M117" i="62" s="1"/>
  <c r="J94" i="62"/>
  <c r="B105" i="62"/>
  <c r="D117" i="62"/>
  <c r="C117" i="62" l="1"/>
  <c r="B170" i="62" l="1"/>
  <c r="B180" i="62" s="1"/>
  <c r="E181" i="62" l="1"/>
  <c r="I181" i="62"/>
  <c r="F181" i="62"/>
  <c r="G181" i="62"/>
  <c r="D181" i="62"/>
  <c r="H181" i="62"/>
  <c r="E94" i="62"/>
  <c r="D94" i="62"/>
  <c r="F94" i="62"/>
  <c r="C181" i="62"/>
  <c r="B94" i="62"/>
  <c r="C94" i="62"/>
  <c r="B181" i="62"/>
  <c r="B72" i="62" l="1"/>
  <c r="H72" i="62"/>
  <c r="I72" i="62"/>
  <c r="M57" i="62"/>
  <c r="E72" i="62"/>
  <c r="G72" i="62"/>
  <c r="M56" i="62"/>
  <c r="J72" i="62"/>
  <c r="C72" i="62"/>
  <c r="M58" i="62"/>
  <c r="F72" i="62"/>
  <c r="D72" i="62"/>
  <c r="M55" i="62"/>
  <c r="M59" i="62" l="1"/>
  <c r="P36" i="62" s="1"/>
  <c r="P37" i="62" l="1"/>
  <c r="P40" i="62"/>
  <c r="P39" i="62"/>
  <c r="P38" i="62"/>
  <c r="B30" i="62" l="1"/>
  <c r="D30" i="62"/>
  <c r="C30" i="62"/>
  <c r="B51" i="62"/>
  <c r="F51" i="62"/>
  <c r="E51" i="62"/>
  <c r="G51" i="62"/>
  <c r="C51" i="62"/>
  <c r="D51" i="62"/>
</calcChain>
</file>

<file path=xl/sharedStrings.xml><?xml version="1.0" encoding="utf-8"?>
<sst xmlns="http://schemas.openxmlformats.org/spreadsheetml/2006/main" count="279" uniqueCount="146">
  <si>
    <t xml:space="preserve">Mes </t>
  </si>
  <si>
    <t>Total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</si>
  <si>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</si>
  <si>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</si>
  <si>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</si>
  <si>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</si>
  <si>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</si>
  <si>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</si>
  <si>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</si>
  <si>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</si>
  <si>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</si>
  <si>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</si>
  <si>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</si>
  <si>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</si>
  <si>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Enero</t>
  </si>
  <si>
    <t>Junio</t>
  </si>
  <si>
    <t>Julio</t>
  </si>
  <si>
    <t>Agosto</t>
  </si>
  <si>
    <t>Octubre</t>
  </si>
  <si>
    <t>Noviembre</t>
  </si>
  <si>
    <t>Otro</t>
  </si>
  <si>
    <t>%</t>
  </si>
  <si>
    <t>Mujer</t>
  </si>
  <si>
    <t>Hombre</t>
  </si>
  <si>
    <t>Económica o patrimonial</t>
  </si>
  <si>
    <t>Sexual</t>
  </si>
  <si>
    <t>Física</t>
  </si>
  <si>
    <t>Psicológica</t>
  </si>
  <si>
    <t>Setiembre</t>
  </si>
  <si>
    <t>Personas Adultas Mayores</t>
  </si>
  <si>
    <t>Personas Adultas</t>
  </si>
  <si>
    <t>Adolescentes</t>
  </si>
  <si>
    <t>Niños y niñas</t>
  </si>
  <si>
    <t>60 +
años</t>
  </si>
  <si>
    <t>46-59
años</t>
  </si>
  <si>
    <t>36-45
años</t>
  </si>
  <si>
    <t>26-35
años</t>
  </si>
  <si>
    <t>18-25
años</t>
  </si>
  <si>
    <t>12-17
años</t>
  </si>
  <si>
    <t>6-11
años</t>
  </si>
  <si>
    <t>0-5
años</t>
  </si>
  <si>
    <t>Mes</t>
  </si>
  <si>
    <t>Casos atendidos por grupos de edad de la persona usuaria según mes</t>
  </si>
  <si>
    <t>Continuador</t>
  </si>
  <si>
    <t>Derivado</t>
  </si>
  <si>
    <t>Reincidente</t>
  </si>
  <si>
    <t>Reingreso</t>
  </si>
  <si>
    <t>Nuevo</t>
  </si>
  <si>
    <t>Casos atendidos por condición del caso según mes</t>
  </si>
  <si>
    <r>
      <t>CASOS ATENDIDOS</t>
    </r>
    <r>
      <rPr>
        <b/>
        <sz val="17"/>
        <color indexed="9"/>
        <rFont val="Arial"/>
        <family val="2"/>
      </rPr>
      <t xml:space="preserve"> A PERSONAS AFECTADAS POR HECHOS DE VIOLENCIA CONTRA LAS MUJERES, LOS INTEGRANTES </t>
    </r>
  </si>
  <si>
    <t>No</t>
  </si>
  <si>
    <t>Si</t>
  </si>
  <si>
    <t>Económica</t>
  </si>
  <si>
    <t>Moderado</t>
  </si>
  <si>
    <t>Leve</t>
  </si>
  <si>
    <t>Puno</t>
  </si>
  <si>
    <t>Lima</t>
  </si>
  <si>
    <t>La Libertad</t>
  </si>
  <si>
    <t>Cusco</t>
  </si>
  <si>
    <t>Ayacucho</t>
  </si>
  <si>
    <t>Arequipa</t>
  </si>
  <si>
    <t>Violación sexual</t>
  </si>
  <si>
    <t>60 a más
años</t>
  </si>
  <si>
    <t>46 - 59
años</t>
  </si>
  <si>
    <t>36 - 45
años</t>
  </si>
  <si>
    <t>26 - 35
años</t>
  </si>
  <si>
    <t>18 - 25
años</t>
  </si>
  <si>
    <t>12 - 17
años</t>
  </si>
  <si>
    <t>6 - 11
años</t>
  </si>
  <si>
    <t>0 - 5
años</t>
  </si>
  <si>
    <t>Tipo de Violencia</t>
  </si>
  <si>
    <t>Tumbes</t>
  </si>
  <si>
    <t>Pasco</t>
  </si>
  <si>
    <t>Huancavelica</t>
  </si>
  <si>
    <t>Amazonas</t>
  </si>
  <si>
    <t>Ucayali</t>
  </si>
  <si>
    <t>Loreto</t>
  </si>
  <si>
    <t>Apurimac</t>
  </si>
  <si>
    <t>San Martin</t>
  </si>
  <si>
    <t>Tacna</t>
  </si>
  <si>
    <t>Huanuco</t>
  </si>
  <si>
    <t>Cajamarca</t>
  </si>
  <si>
    <t>Ancash</t>
  </si>
  <si>
    <t>Ica</t>
  </si>
  <si>
    <t>Junin</t>
  </si>
  <si>
    <t>Lambayeque</t>
  </si>
  <si>
    <t>Piura</t>
  </si>
  <si>
    <t>Departamento</t>
  </si>
  <si>
    <t>Moquegua</t>
  </si>
  <si>
    <t>Madre De Dios</t>
  </si>
  <si>
    <t>Callao</t>
  </si>
  <si>
    <t>Efectos de alcohol</t>
  </si>
  <si>
    <t>0-17 años</t>
  </si>
  <si>
    <t>60 + años</t>
  </si>
  <si>
    <t>Variación %</t>
  </si>
  <si>
    <t>Severo</t>
  </si>
  <si>
    <t>Valoración del riesgo para la integridad de la victima</t>
  </si>
  <si>
    <t>Total de Casos</t>
  </si>
  <si>
    <t>Variación %
(2015 - 2016)</t>
  </si>
  <si>
    <t>Mestizo</t>
  </si>
  <si>
    <t>Blanco</t>
  </si>
  <si>
    <t>Aimara</t>
  </si>
  <si>
    <t>Quechua</t>
  </si>
  <si>
    <t>(*) Alcohol / Drogas</t>
  </si>
  <si>
    <t>Ambos (*)</t>
  </si>
  <si>
    <t>Efectos de drogas</t>
  </si>
  <si>
    <t>Efectos de acohol</t>
  </si>
  <si>
    <t>Sobrio/a</t>
  </si>
  <si>
    <t>Total
Casos</t>
  </si>
  <si>
    <t>Estado en la última agresión</t>
  </si>
  <si>
    <t>Casos atendidos por sexo de la persona usuaria según su estado en la última agresión</t>
  </si>
  <si>
    <t>Casos atendidos por sexo de la presunta persona agresora según su estado en la última agresión</t>
  </si>
  <si>
    <t>Casos atendidos por grupos de edad de la persona usuaria según tipo de violencia</t>
  </si>
  <si>
    <r>
      <rPr>
        <b/>
        <sz val="8"/>
        <rFont val="Arial"/>
        <family val="2"/>
      </rPr>
      <t>/2</t>
    </r>
    <r>
      <rPr>
        <sz val="8"/>
        <rFont val="Arial"/>
        <family val="2"/>
      </rPr>
      <t xml:space="preserve"> Acciones u omisiones cometidas permanentemente por parte de una persona responsable o ciudadora que genera daños físicos y/o psicológicos inminentes en algún niño, niña, adolescente, persona adulta mayor o persona con discapacidad.</t>
    </r>
    <r>
      <rPr>
        <sz val="10"/>
        <rFont val="Arial"/>
        <family val="2"/>
      </rPr>
      <t xml:space="preserve"> </t>
    </r>
  </si>
  <si>
    <t>18-59 años</t>
  </si>
  <si>
    <r>
      <t xml:space="preserve">Abandono </t>
    </r>
    <r>
      <rPr>
        <b/>
        <vertAlign val="superscript"/>
        <sz val="10"/>
        <color indexed="9"/>
        <rFont val="Arial"/>
        <family val="2"/>
      </rPr>
      <t>/2</t>
    </r>
  </si>
  <si>
    <t>Casos atendidos por tipo de violencia según mes</t>
  </si>
  <si>
    <t>Cantidad</t>
  </si>
  <si>
    <t>Víctima ha interpuesto denuncia?</t>
  </si>
  <si>
    <t>Centro de Salud</t>
  </si>
  <si>
    <t>Comisaría</t>
  </si>
  <si>
    <t>7 x 24</t>
  </si>
  <si>
    <t>Regular</t>
  </si>
  <si>
    <t>Casos atendidos por sexo según mes</t>
  </si>
  <si>
    <t>SECCIÓN I : CARACTERÍSTICAS DE LOS CASOS ATENDIDOS</t>
  </si>
  <si>
    <r>
      <t>Casos atendidos por etnia</t>
    </r>
    <r>
      <rPr>
        <b/>
        <vertAlign val="superscript"/>
        <sz val="12"/>
        <color theme="1"/>
        <rFont val="Arial"/>
        <family val="2"/>
      </rPr>
      <t>3/</t>
    </r>
    <r>
      <rPr>
        <b/>
        <sz val="12"/>
        <color theme="1"/>
        <rFont val="Arial"/>
        <family val="2"/>
      </rPr>
      <t xml:space="preserve"> o grupo de población de acuerdo a sus costumbres y antepasados que se identifica la persona usuaria según tipo de violencia </t>
    </r>
  </si>
  <si>
    <t>Casos atendidos por nivel de riesgo, características del caso, según departamento</t>
  </si>
  <si>
    <t>Indígena u originario de la Amazonía</t>
  </si>
  <si>
    <t>Perteneciente o parte de otro pueblo indígena u originario</t>
  </si>
  <si>
    <t>Negro, moreno, zambo, mulato o afrodescendiente</t>
  </si>
  <si>
    <t>Sep</t>
  </si>
  <si>
    <t>No sabe/no responde</t>
  </si>
  <si>
    <t>3/ Se considera aquellos casos donde la persona usuaria es mayor a 11 años, según los lineamientos para la generación de servicios con pertinencia cultural a través de la incorporación de la variable étnica en las entidades públicas, aprobado por Decreto Supremo N° 010-2021-MC.</t>
  </si>
  <si>
    <t>CASOS ESPECIALES: Abandono, Violación sexual y Trata de personas con fines de explotación sexual</t>
  </si>
  <si>
    <t>Trata de personas con fines de explotación sexual</t>
  </si>
  <si>
    <t>POBLACIÓN TOTAL</t>
  </si>
  <si>
    <t xml:space="preserve">Económica </t>
  </si>
  <si>
    <t>DEL GRUPO FAMILIAR Y PERSONAS AFECTADAS POR VIOLENCIA SEXUAL EN LOS CENTROS EMERGENCIA MUJER Y FAMILIA A NIVEL NACIONAL</t>
  </si>
  <si>
    <t>Casos atendidos por sexo según categoría del Centro Emergencia Mujer y Familia</t>
  </si>
  <si>
    <t>Víctima interpuso denuncia por violencia previo a la intervención del Centro Emergencia Mujer y Familia</t>
  </si>
  <si>
    <t>Víctima solicitó patrocinio legal del Centro Emergencia Mujer y Familia</t>
  </si>
  <si>
    <r>
      <rPr>
        <b/>
        <sz val="8"/>
        <color theme="1"/>
        <rFont val="Calibri"/>
        <family val="2"/>
        <scheme val="minor"/>
      </rPr>
      <t>Fuente:</t>
    </r>
    <r>
      <rPr>
        <sz val="8"/>
        <color theme="1"/>
        <rFont val="Calibri"/>
        <family val="2"/>
        <scheme val="minor"/>
      </rPr>
      <t xml:space="preserve"> Registro de casos del Centro Emergencia Mujer y Familia / SGIC / Warmi Ñan / MIMP</t>
    </r>
  </si>
  <si>
    <t>Categoría del Centro Emergencia Mujer y Familia</t>
  </si>
  <si>
    <t>N° Centro Emergencia Mujer y Familia</t>
  </si>
  <si>
    <t>Variación porcentual de los casos atendidos en los Centro Emergencia Mujer y Familia del año 2026 en relación al año 2025 en cada mes</t>
  </si>
  <si>
    <t>Período: Enero - Abril, 2026 (Preliminar)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</si>
</sst>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S/&quot;* #,##0.00_-;\-&quot;S/&quot;* #,##0.00_-;_-&quot;S/&quot;* &quot;-&quot;??_-;_-@_-"/>
    <numFmt numFmtId="165" formatCode="0.0%"/>
    <numFmt numFmtId="166" formatCode="_(* #,##0.00_);_(* \(#,##0.00\);_(* &quot;-&quot;?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sz val="8"/>
      <name val="Arial Narrow"/>
      <family val="2"/>
    </font>
    <font>
      <b/>
      <sz val="12"/>
      <color theme="1"/>
      <name val="Arial"/>
      <family val="2"/>
    </font>
    <font>
      <b/>
      <sz val="14"/>
      <color indexed="9"/>
      <name val="Arial"/>
      <family val="2"/>
    </font>
    <font>
      <b/>
      <sz val="12"/>
      <color theme="0"/>
      <name val="Arial"/>
      <family val="2"/>
    </font>
    <font>
      <b/>
      <sz val="12"/>
      <color rgb="FFFF8080"/>
      <name val="Arial"/>
      <family val="2"/>
    </font>
    <font>
      <sz val="10"/>
      <color theme="0"/>
      <name val="Arial"/>
      <family val="2"/>
    </font>
    <font>
      <sz val="10"/>
      <name val="Arial Narrow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b/>
      <sz val="14"/>
      <color theme="0"/>
      <name val="Arial"/>
      <family val="2"/>
    </font>
    <font>
      <b/>
      <u/>
      <sz val="15"/>
      <color theme="0"/>
      <name val="Arial"/>
      <family val="2"/>
    </font>
    <font>
      <b/>
      <sz val="17"/>
      <color theme="0"/>
      <name val="Arial"/>
      <family val="2"/>
    </font>
    <font>
      <b/>
      <sz val="17"/>
      <color indexed="9"/>
      <name val="Arial"/>
      <family val="2"/>
    </font>
    <font>
      <b/>
      <sz val="15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</font>
    <font>
      <sz val="10"/>
      <color rgb="FFFF0000"/>
      <name val="Arial"/>
      <family val="2"/>
    </font>
    <font>
      <b/>
      <sz val="11"/>
      <color theme="0"/>
      <name val="Arial Narrow"/>
      <family val="2"/>
    </font>
    <font>
      <b/>
      <vertAlign val="superscript"/>
      <sz val="10"/>
      <color indexed="9"/>
      <name val="Arial"/>
      <family val="2"/>
    </font>
    <font>
      <sz val="8"/>
      <name val="Calibri"/>
      <family val="2"/>
      <scheme val="minor"/>
    </font>
    <font>
      <b/>
      <vertAlign val="superscript"/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43434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hair">
        <color rgb="FF305496"/>
      </bottom>
      <diagonal/>
    </border>
    <border>
      <left/>
      <right/>
      <top style="hair">
        <color rgb="FF305496"/>
      </top>
      <bottom style="hair">
        <color rgb="FF305496"/>
      </bottom>
      <diagonal/>
    </border>
    <border>
      <left/>
      <right/>
      <top style="hair">
        <color rgb="FF305496"/>
      </top>
      <bottom/>
      <diagonal/>
    </border>
    <border>
      <left/>
      <right/>
      <top/>
      <bottom style="medium">
        <color rgb="FF3054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medium">
        <color rgb="FF305496"/>
      </bottom>
      <diagonal/>
    </border>
    <border>
      <left/>
      <right/>
      <top style="thin">
        <color theme="0"/>
      </top>
      <bottom/>
      <diagonal/>
    </border>
    <border>
      <left/>
      <right style="thin">
        <color rgb="FF305496"/>
      </right>
      <top style="hair">
        <color rgb="FF305496"/>
      </top>
      <bottom/>
      <diagonal/>
    </border>
    <border>
      <left/>
      <right style="thin">
        <color rgb="FF305496"/>
      </right>
      <top/>
      <bottom style="hair">
        <color rgb="FF305496"/>
      </bottom>
      <diagonal/>
    </border>
    <border>
      <left/>
      <right/>
      <top style="thick">
        <color theme="0"/>
      </top>
      <bottom/>
      <diagonal/>
    </border>
    <border>
      <left/>
      <right style="thick">
        <color rgb="FF305496"/>
      </right>
      <top style="thick">
        <color theme="0"/>
      </top>
      <bottom/>
      <diagonal/>
    </border>
    <border>
      <left/>
      <right style="thick">
        <color rgb="FF305496"/>
      </right>
      <top/>
      <bottom/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rgb="FFDDEBF7"/>
      </top>
      <bottom/>
      <diagonal/>
    </border>
    <border>
      <left/>
      <right/>
      <top/>
      <bottom style="thick">
        <color theme="0"/>
      </bottom>
      <diagonal/>
    </border>
    <border>
      <left/>
      <right style="thick">
        <color rgb="FF305496"/>
      </right>
      <top/>
      <bottom style="thick">
        <color theme="0"/>
      </bottom>
      <diagonal/>
    </border>
    <border>
      <left/>
      <right/>
      <top style="medium">
        <color rgb="FF305496"/>
      </top>
      <bottom/>
      <diagonal/>
    </border>
    <border>
      <left/>
      <right/>
      <top style="hair">
        <color indexed="64"/>
      </top>
      <bottom/>
      <diagonal/>
    </border>
  </borders>
  <cellStyleXfs count="20">
    <xf numFmtId="0" fontId="0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>
      <alignment vertical="center"/>
    </xf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1" fillId="0" borderId="0"/>
    <xf numFmtId="0" fontId="27" fillId="0" borderId="0" applyBorder="0"/>
    <xf numFmtId="0" fontId="3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5">
    <xf numFmtId="0" fontId="0" fillId="0" borderId="0" xfId="0"/>
    <xf numFmtId="0" fontId="0" fillId="3" borderId="0" xfId="0" applyFill="1" applyAlignment="1">
      <alignment vertical="center"/>
    </xf>
    <xf numFmtId="0" fontId="3" fillId="3" borderId="0" xfId="3" applyFill="1" applyAlignment="1">
      <alignment vertical="center"/>
    </xf>
    <xf numFmtId="3" fontId="3" fillId="3" borderId="0" xfId="3" applyNumberFormat="1" applyFill="1" applyAlignment="1">
      <alignment vertical="center"/>
    </xf>
    <xf numFmtId="0" fontId="6" fillId="4" borderId="1" xfId="3" applyFont="1" applyFill="1" applyBorder="1" applyAlignment="1">
      <alignment vertical="center"/>
    </xf>
    <xf numFmtId="0" fontId="3" fillId="3" borderId="4" xfId="3" applyFill="1" applyBorder="1" applyAlignment="1">
      <alignment vertical="center"/>
    </xf>
    <xf numFmtId="0" fontId="7" fillId="3" borderId="4" xfId="3" applyFont="1" applyFill="1" applyBorder="1" applyAlignment="1">
      <alignment vertical="center"/>
    </xf>
    <xf numFmtId="0" fontId="3" fillId="2" borderId="0" xfId="3" applyFill="1" applyAlignment="1">
      <alignment vertical="center"/>
    </xf>
    <xf numFmtId="3" fontId="3" fillId="2" borderId="0" xfId="3" applyNumberFormat="1" applyFill="1" applyAlignment="1">
      <alignment horizontal="center" vertical="center"/>
    </xf>
    <xf numFmtId="165" fontId="6" fillId="4" borderId="4" xfId="4" applyNumberFormat="1" applyFont="1" applyFill="1" applyBorder="1" applyAlignment="1">
      <alignment horizontal="center" vertical="center"/>
    </xf>
    <xf numFmtId="0" fontId="6" fillId="4" borderId="4" xfId="3" applyFont="1" applyFill="1" applyBorder="1" applyAlignment="1">
      <alignment vertical="center"/>
    </xf>
    <xf numFmtId="3" fontId="4" fillId="5" borderId="5" xfId="3" applyNumberFormat="1" applyFont="1" applyFill="1" applyBorder="1" applyAlignment="1">
      <alignment horizontal="center" vertical="center"/>
    </xf>
    <xf numFmtId="3" fontId="5" fillId="4" borderId="1" xfId="3" applyNumberFormat="1" applyFont="1" applyFill="1" applyBorder="1" applyAlignment="1">
      <alignment horizontal="center" vertical="center"/>
    </xf>
    <xf numFmtId="3" fontId="6" fillId="4" borderId="1" xfId="3" applyNumberFormat="1" applyFont="1" applyFill="1" applyBorder="1" applyAlignment="1">
      <alignment horizontal="center" vertical="center"/>
    </xf>
    <xf numFmtId="0" fontId="6" fillId="4" borderId="2" xfId="3" applyFont="1" applyFill="1" applyBorder="1" applyAlignment="1">
      <alignment horizontal="left" vertical="center"/>
    </xf>
    <xf numFmtId="0" fontId="9" fillId="3" borderId="0" xfId="3" applyFont="1" applyFill="1" applyAlignment="1">
      <alignment horizontal="center" vertical="center" wrapText="1"/>
    </xf>
    <xf numFmtId="0" fontId="4" fillId="5" borderId="0" xfId="3" applyFont="1" applyFill="1" applyAlignment="1">
      <alignment vertical="center" wrapText="1"/>
    </xf>
    <xf numFmtId="0" fontId="10" fillId="3" borderId="4" xfId="3" applyFont="1" applyFill="1" applyBorder="1" applyAlignment="1">
      <alignment vertical="center"/>
    </xf>
    <xf numFmtId="0" fontId="5" fillId="3" borderId="0" xfId="3" applyFont="1" applyFill="1" applyAlignment="1">
      <alignment vertical="center"/>
    </xf>
    <xf numFmtId="9" fontId="6" fillId="4" borderId="6" xfId="4" applyFont="1" applyFill="1" applyBorder="1" applyAlignment="1">
      <alignment horizontal="center" vertical="center"/>
    </xf>
    <xf numFmtId="0" fontId="6" fillId="4" borderId="6" xfId="3" applyFont="1" applyFill="1" applyBorder="1" applyAlignment="1">
      <alignment horizontal="left" vertical="center"/>
    </xf>
    <xf numFmtId="0" fontId="4" fillId="5" borderId="5" xfId="3" applyFont="1" applyFill="1" applyBorder="1" applyAlignment="1">
      <alignment horizontal="left" vertical="center"/>
    </xf>
    <xf numFmtId="3" fontId="6" fillId="4" borderId="2" xfId="3" applyNumberFormat="1" applyFont="1" applyFill="1" applyBorder="1" applyAlignment="1">
      <alignment horizontal="center" vertical="center"/>
    </xf>
    <xf numFmtId="0" fontId="6" fillId="4" borderId="2" xfId="3" applyFont="1" applyFill="1" applyBorder="1" applyAlignment="1">
      <alignment horizontal="justify" vertical="center"/>
    </xf>
    <xf numFmtId="3" fontId="5" fillId="3" borderId="0" xfId="3" applyNumberFormat="1" applyFont="1" applyFill="1" applyAlignment="1">
      <alignment horizontal="left" vertical="center"/>
    </xf>
    <xf numFmtId="0" fontId="11" fillId="3" borderId="0" xfId="3" applyFont="1" applyFill="1" applyAlignment="1">
      <alignment horizontal="center" vertical="center"/>
    </xf>
    <xf numFmtId="0" fontId="12" fillId="3" borderId="4" xfId="3" applyFont="1" applyFill="1" applyBorder="1" applyAlignment="1">
      <alignment vertical="center"/>
    </xf>
    <xf numFmtId="0" fontId="13" fillId="3" borderId="4" xfId="3" applyFont="1" applyFill="1" applyBorder="1" applyAlignment="1">
      <alignment vertical="center"/>
    </xf>
    <xf numFmtId="0" fontId="3" fillId="3" borderId="0" xfId="3" applyFill="1" applyAlignment="1">
      <alignment horizontal="center" vertical="center"/>
    </xf>
    <xf numFmtId="0" fontId="14" fillId="3" borderId="0" xfId="3" applyFont="1" applyFill="1" applyAlignment="1">
      <alignment vertical="center"/>
    </xf>
    <xf numFmtId="0" fontId="15" fillId="3" borderId="0" xfId="3" applyFont="1" applyFill="1" applyAlignment="1">
      <alignment vertical="center"/>
    </xf>
    <xf numFmtId="0" fontId="16" fillId="3" borderId="0" xfId="3" applyFont="1" applyFill="1" applyAlignment="1">
      <alignment vertical="center"/>
    </xf>
    <xf numFmtId="0" fontId="16" fillId="3" borderId="0" xfId="3" applyFont="1" applyFill="1" applyAlignment="1">
      <alignment horizontal="center" vertical="center"/>
    </xf>
    <xf numFmtId="9" fontId="6" fillId="4" borderId="4" xfId="4" applyFont="1" applyFill="1" applyBorder="1" applyAlignment="1">
      <alignment horizontal="center" vertical="center"/>
    </xf>
    <xf numFmtId="9" fontId="16" fillId="3" borderId="0" xfId="4" applyFont="1" applyFill="1" applyAlignment="1">
      <alignment horizontal="center" vertical="center"/>
    </xf>
    <xf numFmtId="3" fontId="4" fillId="5" borderId="0" xfId="3" applyNumberFormat="1" applyFont="1" applyFill="1" applyAlignment="1">
      <alignment horizontal="center" vertical="center"/>
    </xf>
    <xf numFmtId="9" fontId="16" fillId="3" borderId="0" xfId="3" applyNumberFormat="1" applyFont="1" applyFill="1" applyAlignment="1">
      <alignment horizontal="center" vertical="center"/>
    </xf>
    <xf numFmtId="3" fontId="5" fillId="4" borderId="3" xfId="3" applyNumberFormat="1" applyFont="1" applyFill="1" applyBorder="1" applyAlignment="1">
      <alignment horizontal="center" vertical="center"/>
    </xf>
    <xf numFmtId="0" fontId="6" fillId="4" borderId="3" xfId="3" applyFont="1" applyFill="1" applyBorder="1" applyAlignment="1">
      <alignment horizontal="left" vertical="center"/>
    </xf>
    <xf numFmtId="0" fontId="3" fillId="3" borderId="0" xfId="3" applyFill="1" applyAlignment="1">
      <alignment horizontal="left" vertical="center"/>
    </xf>
    <xf numFmtId="0" fontId="6" fillId="4" borderId="1" xfId="3" applyFont="1" applyFill="1" applyBorder="1" applyAlignment="1">
      <alignment horizontal="left" vertical="center"/>
    </xf>
    <xf numFmtId="0" fontId="13" fillId="3" borderId="0" xfId="3" applyFont="1" applyFill="1" applyAlignment="1">
      <alignment vertical="center"/>
    </xf>
    <xf numFmtId="0" fontId="10" fillId="3" borderId="0" xfId="3" applyFont="1" applyFill="1" applyAlignment="1">
      <alignment vertical="center"/>
    </xf>
    <xf numFmtId="9" fontId="3" fillId="3" borderId="0" xfId="4" applyFill="1" applyAlignment="1">
      <alignment horizontal="center" vertical="center"/>
    </xf>
    <xf numFmtId="0" fontId="4" fillId="2" borderId="0" xfId="3" applyFont="1" applyFill="1" applyAlignment="1">
      <alignment horizontal="left" vertical="center"/>
    </xf>
    <xf numFmtId="9" fontId="17" fillId="3" borderId="0" xfId="4" applyFont="1" applyFill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6" fillId="2" borderId="0" xfId="3" applyFont="1" applyFill="1" applyAlignment="1">
      <alignment horizontal="left" vertical="center"/>
    </xf>
    <xf numFmtId="165" fontId="17" fillId="4" borderId="4" xfId="4" applyNumberFormat="1" applyFont="1" applyFill="1" applyBorder="1" applyAlignment="1">
      <alignment horizontal="center" vertical="center"/>
    </xf>
    <xf numFmtId="0" fontId="17" fillId="4" borderId="4" xfId="3" applyFont="1" applyFill="1" applyBorder="1" applyAlignment="1">
      <alignment vertical="center"/>
    </xf>
    <xf numFmtId="0" fontId="17" fillId="2" borderId="0" xfId="3" applyFont="1" applyFill="1" applyAlignment="1">
      <alignment horizontal="left" vertical="center"/>
    </xf>
    <xf numFmtId="0" fontId="3" fillId="2" borderId="0" xfId="3" applyFill="1" applyAlignment="1">
      <alignment horizontal="center" vertical="center"/>
    </xf>
    <xf numFmtId="3" fontId="6" fillId="4" borderId="3" xfId="3" applyNumberFormat="1" applyFont="1" applyFill="1" applyBorder="1" applyAlignment="1">
      <alignment horizontal="center" vertical="center"/>
    </xf>
    <xf numFmtId="0" fontId="8" fillId="2" borderId="0" xfId="3" applyFont="1" applyFill="1" applyAlignment="1">
      <alignment vertical="center" wrapText="1"/>
    </xf>
    <xf numFmtId="0" fontId="18" fillId="5" borderId="0" xfId="3" applyFont="1" applyFill="1" applyAlignment="1">
      <alignment horizontal="center" vertical="center"/>
    </xf>
    <xf numFmtId="0" fontId="13" fillId="3" borderId="0" xfId="3" applyFont="1" applyFill="1" applyAlignment="1">
      <alignment horizontal="left" vertical="center"/>
    </xf>
    <xf numFmtId="165" fontId="6" fillId="2" borderId="0" xfId="4" applyNumberFormat="1" applyFont="1" applyFill="1" applyAlignment="1">
      <alignment horizontal="center" vertical="center"/>
    </xf>
    <xf numFmtId="0" fontId="6" fillId="2" borderId="0" xfId="3" applyFont="1" applyFill="1" applyAlignment="1">
      <alignment vertical="center"/>
    </xf>
    <xf numFmtId="0" fontId="6" fillId="4" borderId="1" xfId="3" applyFont="1" applyFill="1" applyBorder="1" applyAlignment="1">
      <alignment horizontal="justify" vertical="center"/>
    </xf>
    <xf numFmtId="0" fontId="7" fillId="3" borderId="0" xfId="3" applyFont="1" applyFill="1" applyAlignment="1">
      <alignment vertical="center"/>
    </xf>
    <xf numFmtId="0" fontId="19" fillId="5" borderId="4" xfId="3" applyFont="1" applyFill="1" applyBorder="1" applyAlignment="1" applyProtection="1">
      <alignment vertical="center"/>
      <protection hidden="1"/>
    </xf>
    <xf numFmtId="0" fontId="3" fillId="6" borderId="0" xfId="3" applyFill="1" applyAlignment="1">
      <alignment vertical="center"/>
    </xf>
    <xf numFmtId="0" fontId="8" fillId="6" borderId="0" xfId="3" applyFont="1" applyFill="1" applyAlignment="1">
      <alignment horizontal="centerContinuous" vertical="center"/>
    </xf>
    <xf numFmtId="0" fontId="14" fillId="6" borderId="0" xfId="3" applyFont="1" applyFill="1" applyAlignment="1">
      <alignment horizontal="centerContinuous" vertical="center"/>
    </xf>
    <xf numFmtId="0" fontId="12" fillId="6" borderId="0" xfId="3" applyFont="1" applyFill="1" applyAlignment="1">
      <alignment horizontal="centerContinuous" vertical="center"/>
    </xf>
    <xf numFmtId="0" fontId="3" fillId="3" borderId="0" xfId="3" applyFill="1" applyAlignment="1">
      <alignment horizontal="centerContinuous" vertical="center"/>
    </xf>
    <xf numFmtId="0" fontId="17" fillId="3" borderId="0" xfId="5" applyFont="1" applyFill="1" applyAlignment="1">
      <alignment horizontal="centerContinuous" vertical="center"/>
    </xf>
    <xf numFmtId="9" fontId="6" fillId="4" borderId="1" xfId="1" applyFont="1" applyFill="1" applyBorder="1" applyAlignment="1">
      <alignment horizontal="center" vertical="center"/>
    </xf>
    <xf numFmtId="3" fontId="6" fillId="2" borderId="0" xfId="3" applyNumberFormat="1" applyFont="1" applyFill="1" applyAlignment="1">
      <alignment vertical="center"/>
    </xf>
    <xf numFmtId="3" fontId="5" fillId="4" borderId="0" xfId="3" applyNumberFormat="1" applyFont="1" applyFill="1" applyAlignment="1">
      <alignment horizontal="center" vertical="center"/>
    </xf>
    <xf numFmtId="3" fontId="6" fillId="4" borderId="8" xfId="3" applyNumberFormat="1" applyFont="1" applyFill="1" applyBorder="1" applyAlignment="1">
      <alignment horizontal="center" vertical="center"/>
    </xf>
    <xf numFmtId="3" fontId="5" fillId="4" borderId="8" xfId="3" applyNumberFormat="1" applyFont="1" applyFill="1" applyBorder="1" applyAlignment="1">
      <alignment vertical="center"/>
    </xf>
    <xf numFmtId="3" fontId="6" fillId="4" borderId="9" xfId="3" applyNumberFormat="1" applyFont="1" applyFill="1" applyBorder="1" applyAlignment="1">
      <alignment horizontal="center" vertical="center"/>
    </xf>
    <xf numFmtId="3" fontId="5" fillId="4" borderId="9" xfId="3" applyNumberFormat="1" applyFont="1" applyFill="1" applyBorder="1" applyAlignment="1">
      <alignment vertical="center"/>
    </xf>
    <xf numFmtId="0" fontId="18" fillId="2" borderId="0" xfId="3" applyFont="1" applyFill="1" applyAlignment="1">
      <alignment vertical="center" wrapText="1"/>
    </xf>
    <xf numFmtId="0" fontId="4" fillId="5" borderId="11" xfId="3" applyFont="1" applyFill="1" applyBorder="1" applyAlignment="1">
      <alignment horizontal="center" vertical="center" wrapText="1"/>
    </xf>
    <xf numFmtId="0" fontId="4" fillId="5" borderId="10" xfId="3" applyFont="1" applyFill="1" applyBorder="1" applyAlignment="1">
      <alignment horizontal="center" vertical="center" wrapText="1"/>
    </xf>
    <xf numFmtId="0" fontId="8" fillId="5" borderId="11" xfId="3" applyFont="1" applyFill="1" applyBorder="1" applyAlignment="1">
      <alignment horizontal="center" vertical="center" wrapText="1"/>
    </xf>
    <xf numFmtId="0" fontId="8" fillId="5" borderId="10" xfId="3" applyFont="1" applyFill="1" applyBorder="1" applyAlignment="1">
      <alignment horizontal="center" vertical="center" wrapText="1"/>
    </xf>
    <xf numFmtId="0" fontId="4" fillId="2" borderId="0" xfId="3" applyFont="1" applyFill="1" applyAlignment="1">
      <alignment vertical="center" wrapText="1"/>
    </xf>
    <xf numFmtId="0" fontId="7" fillId="3" borderId="4" xfId="3" applyFont="1" applyFill="1" applyBorder="1" applyAlignment="1">
      <alignment horizontal="left" vertical="center"/>
    </xf>
    <xf numFmtId="0" fontId="28" fillId="3" borderId="0" xfId="3" applyFont="1" applyFill="1" applyAlignment="1">
      <alignment vertical="center"/>
    </xf>
    <xf numFmtId="165" fontId="14" fillId="3" borderId="0" xfId="4" applyNumberFormat="1" applyFont="1" applyFill="1" applyAlignment="1">
      <alignment vertical="center"/>
    </xf>
    <xf numFmtId="0" fontId="14" fillId="3" borderId="0" xfId="3" applyFont="1" applyFill="1" applyAlignment="1">
      <alignment vertical="center" wrapText="1"/>
    </xf>
    <xf numFmtId="165" fontId="4" fillId="5" borderId="0" xfId="4" applyNumberFormat="1" applyFont="1" applyFill="1" applyAlignment="1">
      <alignment horizontal="right" vertical="center"/>
    </xf>
    <xf numFmtId="165" fontId="6" fillId="4" borderId="1" xfId="4" applyNumberFormat="1" applyFont="1" applyFill="1" applyBorder="1" applyAlignment="1">
      <alignment horizontal="right" vertical="center"/>
    </xf>
    <xf numFmtId="3" fontId="5" fillId="4" borderId="2" xfId="3" applyNumberFormat="1" applyFont="1" applyFill="1" applyBorder="1" applyAlignment="1">
      <alignment horizontal="center" vertical="center"/>
    </xf>
    <xf numFmtId="3" fontId="28" fillId="3" borderId="0" xfId="3" applyNumberFormat="1" applyFont="1" applyFill="1" applyAlignment="1">
      <alignment vertical="center"/>
    </xf>
    <xf numFmtId="0" fontId="25" fillId="3" borderId="0" xfId="3" applyFont="1" applyFill="1" applyAlignment="1">
      <alignment vertical="center"/>
    </xf>
    <xf numFmtId="0" fontId="3" fillId="2" borderId="0" xfId="17" applyFill="1" applyAlignment="1">
      <alignment vertical="center"/>
    </xf>
    <xf numFmtId="10" fontId="6" fillId="4" borderId="4" xfId="4" applyNumberFormat="1" applyFont="1" applyFill="1" applyBorder="1" applyAlignment="1">
      <alignment horizontal="center" vertical="center"/>
    </xf>
    <xf numFmtId="3" fontId="4" fillId="5" borderId="13" xfId="3" applyNumberFormat="1" applyFont="1" applyFill="1" applyBorder="1" applyAlignment="1">
      <alignment horizontal="center" vertical="center"/>
    </xf>
    <xf numFmtId="0" fontId="4" fillId="5" borderId="14" xfId="3" applyFont="1" applyFill="1" applyBorder="1" applyAlignment="1">
      <alignment horizontal="justify" vertical="center"/>
    </xf>
    <xf numFmtId="3" fontId="6" fillId="4" borderId="0" xfId="3" applyNumberFormat="1" applyFont="1" applyFill="1" applyAlignment="1">
      <alignment horizontal="center" vertical="center"/>
    </xf>
    <xf numFmtId="0" fontId="6" fillId="4" borderId="3" xfId="3" applyFont="1" applyFill="1" applyBorder="1" applyAlignment="1">
      <alignment horizontal="justify" vertical="center"/>
    </xf>
    <xf numFmtId="0" fontId="7" fillId="3" borderId="0" xfId="3" applyFont="1" applyFill="1" applyAlignment="1">
      <alignment vertical="center" wrapText="1"/>
    </xf>
    <xf numFmtId="3" fontId="6" fillId="4" borderId="1" xfId="3" applyNumberFormat="1" applyFont="1" applyFill="1" applyBorder="1" applyAlignment="1">
      <alignment horizontal="center" vertical="center" wrapText="1"/>
    </xf>
    <xf numFmtId="0" fontId="6" fillId="4" borderId="4" xfId="3" applyFont="1" applyFill="1" applyBorder="1" applyAlignment="1">
      <alignment horizontal="left" vertical="center"/>
    </xf>
    <xf numFmtId="0" fontId="4" fillId="5" borderId="0" xfId="3" applyFont="1" applyFill="1" applyAlignment="1">
      <alignment horizontal="justify" vertical="center"/>
    </xf>
    <xf numFmtId="0" fontId="29" fillId="5" borderId="15" xfId="3" applyFont="1" applyFill="1" applyBorder="1" applyAlignment="1">
      <alignment horizontal="center" vertical="center" wrapText="1"/>
    </xf>
    <xf numFmtId="0" fontId="29" fillId="5" borderId="7" xfId="3" applyFont="1" applyFill="1" applyBorder="1" applyAlignment="1">
      <alignment horizontal="center" vertical="center" wrapText="1"/>
    </xf>
    <xf numFmtId="9" fontId="4" fillId="5" borderId="0" xfId="1" applyFont="1" applyFill="1" applyAlignment="1">
      <alignment horizontal="center" vertical="center"/>
    </xf>
    <xf numFmtId="3" fontId="3" fillId="3" borderId="0" xfId="3" applyNumberFormat="1" applyFill="1" applyAlignment="1">
      <alignment horizontal="center" vertical="center"/>
    </xf>
    <xf numFmtId="3" fontId="0" fillId="3" borderId="0" xfId="0" applyNumberFormat="1" applyFill="1" applyAlignment="1">
      <alignment vertical="center"/>
    </xf>
    <xf numFmtId="0" fontId="4" fillId="5" borderId="0" xfId="3" applyFont="1" applyFill="1" applyAlignment="1">
      <alignment horizontal="center" vertical="center" wrapText="1"/>
    </xf>
    <xf numFmtId="0" fontId="4" fillId="5" borderId="0" xfId="3" applyFont="1" applyFill="1" applyAlignment="1">
      <alignment horizontal="center" vertical="center"/>
    </xf>
    <xf numFmtId="0" fontId="6" fillId="4" borderId="1" xfId="3" applyFont="1" applyFill="1" applyBorder="1" applyAlignment="1">
      <alignment horizontal="left" vertical="center" wrapText="1"/>
    </xf>
    <xf numFmtId="0" fontId="6" fillId="4" borderId="0" xfId="3" applyFont="1" applyFill="1" applyAlignment="1">
      <alignment horizontal="left" vertical="center"/>
    </xf>
    <xf numFmtId="0" fontId="4" fillId="5" borderId="0" xfId="3" applyFont="1" applyFill="1" applyAlignment="1">
      <alignment horizontal="left" vertical="center"/>
    </xf>
    <xf numFmtId="0" fontId="8" fillId="5" borderId="0" xfId="3" applyFont="1" applyFill="1" applyAlignment="1">
      <alignment horizontal="center" vertical="center" wrapText="1"/>
    </xf>
    <xf numFmtId="9" fontId="6" fillId="4" borderId="0" xfId="4" applyFont="1" applyFill="1" applyBorder="1" applyAlignment="1">
      <alignment horizontal="center" vertical="center"/>
    </xf>
    <xf numFmtId="165" fontId="6" fillId="4" borderId="0" xfId="4" applyNumberFormat="1" applyFont="1" applyFill="1" applyBorder="1" applyAlignment="1">
      <alignment horizontal="center" vertical="center"/>
    </xf>
    <xf numFmtId="3" fontId="5" fillId="0" borderId="0" xfId="3" applyNumberFormat="1" applyFont="1" applyAlignment="1">
      <alignment horizontal="center" vertical="center"/>
    </xf>
    <xf numFmtId="0" fontId="6" fillId="0" borderId="0" xfId="3" applyFont="1" applyAlignment="1">
      <alignment vertical="center" wrapText="1"/>
    </xf>
    <xf numFmtId="3" fontId="5" fillId="4" borderId="9" xfId="3" applyNumberFormat="1" applyFont="1" applyFill="1" applyBorder="1" applyAlignment="1">
      <alignment horizontal="center" vertical="center"/>
    </xf>
    <xf numFmtId="0" fontId="3" fillId="0" borderId="0" xfId="3" applyAlignment="1">
      <alignment vertical="center"/>
    </xf>
    <xf numFmtId="0" fontId="6" fillId="4" borderId="2" xfId="3" applyFont="1" applyFill="1" applyBorder="1" applyAlignment="1">
      <alignment horizontal="center" vertical="center"/>
    </xf>
    <xf numFmtId="3" fontId="3" fillId="3" borderId="0" xfId="3" applyNumberFormat="1" applyFill="1" applyAlignment="1">
      <alignment horizontal="center"/>
    </xf>
    <xf numFmtId="3" fontId="6" fillId="4" borderId="1" xfId="3" applyNumberFormat="1" applyFont="1" applyFill="1" applyBorder="1" applyAlignment="1">
      <alignment horizontal="center"/>
    </xf>
    <xf numFmtId="3" fontId="5" fillId="4" borderId="1" xfId="3" applyNumberFormat="1" applyFont="1" applyFill="1" applyBorder="1" applyAlignment="1">
      <alignment horizontal="center"/>
    </xf>
    <xf numFmtId="0" fontId="3" fillId="3" borderId="0" xfId="3" applyFill="1" applyAlignment="1">
      <alignment horizontal="center"/>
    </xf>
    <xf numFmtId="0" fontId="17" fillId="4" borderId="1" xfId="3" applyFont="1" applyFill="1" applyBorder="1" applyAlignment="1">
      <alignment horizontal="left" vertical="center"/>
    </xf>
    <xf numFmtId="0" fontId="17" fillId="4" borderId="2" xfId="3" applyFont="1" applyFill="1" applyBorder="1" applyAlignment="1">
      <alignment horizontal="left"/>
    </xf>
    <xf numFmtId="0" fontId="33" fillId="0" borderId="0" xfId="0" applyFont="1"/>
    <xf numFmtId="0" fontId="17" fillId="4" borderId="2" xfId="3" applyFont="1" applyFill="1" applyBorder="1" applyAlignment="1">
      <alignment horizontal="left" vertical="center"/>
    </xf>
    <xf numFmtId="0" fontId="17" fillId="4" borderId="3" xfId="3" applyFont="1" applyFill="1" applyBorder="1" applyAlignment="1">
      <alignment horizontal="left" vertical="center"/>
    </xf>
    <xf numFmtId="0" fontId="5" fillId="4" borderId="2" xfId="3" applyFont="1" applyFill="1" applyBorder="1" applyAlignment="1">
      <alignment horizontal="center" vertical="center"/>
    </xf>
    <xf numFmtId="0" fontId="24" fillId="3" borderId="3" xfId="3" applyFont="1" applyFill="1" applyBorder="1" applyAlignment="1">
      <alignment vertical="center" wrapText="1"/>
    </xf>
    <xf numFmtId="0" fontId="34" fillId="3" borderId="0" xfId="0" applyFont="1" applyFill="1" applyAlignment="1">
      <alignment vertical="center"/>
    </xf>
    <xf numFmtId="0" fontId="6" fillId="4" borderId="3" xfId="3" applyFont="1" applyFill="1" applyBorder="1" applyAlignment="1">
      <alignment vertical="center"/>
    </xf>
    <xf numFmtId="3" fontId="5" fillId="4" borderId="1" xfId="3" applyNumberFormat="1" applyFont="1" applyFill="1" applyBorder="1" applyAlignment="1">
      <alignment horizontal="center" vertical="center" wrapText="1"/>
    </xf>
    <xf numFmtId="165" fontId="16" fillId="3" borderId="0" xfId="3" applyNumberFormat="1" applyFont="1" applyFill="1" applyAlignment="1">
      <alignment horizontal="center" vertical="center"/>
    </xf>
    <xf numFmtId="43" fontId="0" fillId="0" borderId="0" xfId="19" applyFont="1"/>
    <xf numFmtId="9" fontId="0" fillId="0" borderId="0" xfId="1" applyFont="1"/>
    <xf numFmtId="165" fontId="6" fillId="4" borderId="6" xfId="4" applyNumberFormat="1" applyFont="1" applyFill="1" applyBorder="1" applyAlignment="1">
      <alignment horizontal="center" vertical="center"/>
    </xf>
    <xf numFmtId="165" fontId="6" fillId="4" borderId="4" xfId="1" applyNumberFormat="1" applyFont="1" applyFill="1" applyBorder="1" applyAlignment="1">
      <alignment horizontal="center" vertical="center"/>
    </xf>
    <xf numFmtId="165" fontId="6" fillId="4" borderId="1" xfId="1" applyNumberFormat="1" applyFont="1" applyFill="1" applyBorder="1" applyAlignment="1">
      <alignment horizontal="center" vertical="center"/>
    </xf>
    <xf numFmtId="3" fontId="6" fillId="4" borderId="19" xfId="3" applyNumberFormat="1" applyFont="1" applyFill="1" applyBorder="1" applyAlignment="1">
      <alignment horizontal="center" vertical="center"/>
    </xf>
    <xf numFmtId="3" fontId="5" fillId="4" borderId="19" xfId="3" applyNumberFormat="1" applyFont="1" applyFill="1" applyBorder="1" applyAlignment="1">
      <alignment horizontal="center" vertical="center"/>
    </xf>
    <xf numFmtId="0" fontId="14" fillId="3" borderId="0" xfId="3" applyFont="1" applyFill="1" applyAlignment="1">
      <alignment horizontal="left" vertical="center"/>
    </xf>
    <xf numFmtId="3" fontId="14" fillId="3" borderId="0" xfId="3" applyNumberFormat="1" applyFont="1" applyFill="1" applyAlignment="1">
      <alignment horizontal="center" vertical="center"/>
    </xf>
    <xf numFmtId="165" fontId="14" fillId="3" borderId="0" xfId="4" applyNumberFormat="1" applyFont="1" applyFill="1" applyAlignment="1">
      <alignment horizontal="center" vertical="center"/>
    </xf>
    <xf numFmtId="165" fontId="14" fillId="3" borderId="0" xfId="3" applyNumberFormat="1" applyFont="1" applyFill="1" applyAlignment="1">
      <alignment horizontal="center" vertical="center"/>
    </xf>
    <xf numFmtId="0" fontId="14" fillId="3" borderId="0" xfId="3" applyFont="1" applyFill="1" applyAlignment="1">
      <alignment horizontal="center" vertical="center"/>
    </xf>
    <xf numFmtId="165" fontId="6" fillId="4" borderId="3" xfId="1" applyNumberFormat="1" applyFont="1" applyFill="1" applyBorder="1" applyAlignment="1">
      <alignment horizontal="center" vertical="center"/>
    </xf>
    <xf numFmtId="0" fontId="36" fillId="0" borderId="0" xfId="0" applyFont="1" applyAlignment="1">
      <alignment vertical="center"/>
    </xf>
    <xf numFmtId="0" fontId="24" fillId="3" borderId="0" xfId="3" applyFont="1" applyFill="1" applyAlignment="1">
      <alignment vertical="center" wrapText="1"/>
    </xf>
    <xf numFmtId="0" fontId="28" fillId="3" borderId="0" xfId="3" applyFont="1" applyFill="1" applyAlignment="1">
      <alignment horizontal="left" vertical="center"/>
    </xf>
    <xf numFmtId="3" fontId="28" fillId="3" borderId="0" xfId="3" applyNumberFormat="1" applyFont="1" applyFill="1" applyAlignment="1">
      <alignment horizontal="center" vertical="center"/>
    </xf>
    <xf numFmtId="0" fontId="37" fillId="0" borderId="0" xfId="0" applyFont="1"/>
    <xf numFmtId="3" fontId="38" fillId="2" borderId="0" xfId="3" applyNumberFormat="1" applyFont="1" applyFill="1" applyAlignment="1">
      <alignment horizontal="center" vertical="center"/>
    </xf>
    <xf numFmtId="3" fontId="28" fillId="2" borderId="0" xfId="3" applyNumberFormat="1" applyFont="1" applyFill="1" applyAlignment="1">
      <alignment horizontal="center" vertical="center"/>
    </xf>
    <xf numFmtId="0" fontId="6" fillId="4" borderId="0" xfId="3" applyFont="1" applyFill="1" applyAlignment="1">
      <alignment horizontal="center" vertical="center"/>
    </xf>
    <xf numFmtId="0" fontId="4" fillId="5" borderId="0" xfId="3" applyFont="1" applyFill="1" applyAlignment="1">
      <alignment horizontal="center" vertical="center"/>
    </xf>
    <xf numFmtId="0" fontId="6" fillId="4" borderId="4" xfId="3" applyFont="1" applyFill="1" applyBorder="1" applyAlignment="1">
      <alignment horizontal="center" vertical="center"/>
    </xf>
    <xf numFmtId="0" fontId="4" fillId="5" borderId="0" xfId="3" applyFont="1" applyFill="1" applyAlignment="1">
      <alignment horizontal="center" vertical="center" wrapText="1"/>
    </xf>
    <xf numFmtId="0" fontId="4" fillId="5" borderId="16" xfId="3" applyFont="1" applyFill="1" applyBorder="1" applyAlignment="1">
      <alignment horizontal="center" vertical="center" wrapText="1"/>
    </xf>
    <xf numFmtId="0" fontId="4" fillId="5" borderId="17" xfId="3" applyFont="1" applyFill="1" applyBorder="1" applyAlignment="1">
      <alignment horizontal="center" vertical="center" wrapText="1"/>
    </xf>
    <xf numFmtId="0" fontId="4" fillId="5" borderId="12" xfId="3" applyFont="1" applyFill="1" applyBorder="1" applyAlignment="1">
      <alignment horizontal="center" vertical="center" wrapText="1"/>
    </xf>
    <xf numFmtId="0" fontId="25" fillId="0" borderId="18" xfId="3" applyFont="1" applyBorder="1" applyAlignment="1">
      <alignment horizontal="left" vertical="center" wrapText="1"/>
    </xf>
    <xf numFmtId="0" fontId="25" fillId="0" borderId="0" xfId="3" applyFont="1" applyAlignment="1">
      <alignment horizontal="left" vertical="center" wrapText="1"/>
    </xf>
    <xf numFmtId="0" fontId="7" fillId="3" borderId="0" xfId="3" applyFont="1" applyFill="1" applyAlignment="1">
      <alignment horizontal="left" vertical="center" wrapText="1"/>
    </xf>
    <xf numFmtId="0" fontId="7" fillId="3" borderId="4" xfId="3" applyFont="1" applyFill="1" applyBorder="1" applyAlignment="1">
      <alignment horizontal="left" vertical="center" wrapText="1"/>
    </xf>
    <xf numFmtId="0" fontId="6" fillId="4" borderId="1" xfId="3" applyFont="1" applyFill="1" applyBorder="1" applyAlignment="1">
      <alignment horizontal="left" vertical="center" wrapText="1"/>
    </xf>
    <xf numFmtId="0" fontId="6" fillId="4" borderId="0" xfId="3" applyFont="1" applyFill="1" applyAlignment="1">
      <alignment horizontal="left" vertical="center"/>
    </xf>
    <xf numFmtId="0" fontId="4" fillId="5" borderId="0" xfId="3" applyFont="1" applyFill="1" applyAlignment="1">
      <alignment horizontal="left" vertical="center"/>
    </xf>
    <xf numFmtId="0" fontId="8" fillId="5" borderId="0" xfId="3" applyFont="1" applyFill="1" applyAlignment="1">
      <alignment horizontal="center" vertical="center" wrapText="1"/>
    </xf>
    <xf numFmtId="0" fontId="3" fillId="3" borderId="0" xfId="3" applyFill="1" applyAlignment="1">
      <alignment horizontal="justify" vertical="center" wrapText="1"/>
    </xf>
    <xf numFmtId="0" fontId="8" fillId="5" borderId="0" xfId="3" applyFont="1" applyFill="1" applyAlignment="1">
      <alignment horizontal="left" vertical="center" wrapText="1"/>
    </xf>
    <xf numFmtId="0" fontId="23" fillId="3" borderId="0" xfId="3" applyFont="1" applyFill="1" applyAlignment="1">
      <alignment horizontal="center" vertical="center" wrapText="1"/>
    </xf>
    <xf numFmtId="0" fontId="21" fillId="6" borderId="0" xfId="3" applyFont="1" applyFill="1" applyAlignment="1">
      <alignment horizontal="center" vertical="center"/>
    </xf>
    <xf numFmtId="0" fontId="20" fillId="6" borderId="0" xfId="3" applyFont="1" applyFill="1" applyAlignment="1">
      <alignment horizontal="center" vertical="center"/>
    </xf>
    <xf numFmtId="0" fontId="19" fillId="6" borderId="0" xfId="3" applyFont="1" applyFill="1" applyAlignment="1">
      <alignment horizontal="center" vertical="center"/>
    </xf>
    <xf numFmtId="0" fontId="7" fillId="3" borderId="0" xfId="3" applyFont="1" applyFill="1" applyAlignment="1">
      <alignment horizontal="left" wrapText="1"/>
    </xf>
    <xf numFmtId="0" fontId="7" fillId="3" borderId="4" xfId="3" applyFont="1" applyFill="1" applyBorder="1" applyAlignment="1">
      <alignment horizontal="left" wrapText="1"/>
    </xf>
  </cellXfs>
  <cellStyles count="20">
    <cellStyle name="Millares" xfId="19" builtinId="3"/>
    <cellStyle name="Millares 2" xfId="12" xr:uid="{00000000-0005-0000-0000-000001000000}"/>
    <cellStyle name="Moneda 2" xfId="13" xr:uid="{00000000-0005-0000-0000-000002000000}"/>
    <cellStyle name="Normal" xfId="0" builtinId="0"/>
    <cellStyle name="Normal 2" xfId="14" xr:uid="{00000000-0005-0000-0000-000004000000}"/>
    <cellStyle name="Normal 2 2" xfId="15" xr:uid="{00000000-0005-0000-0000-000005000000}"/>
    <cellStyle name="Normal 2 2 2" xfId="9" xr:uid="{00000000-0005-0000-0000-000006000000}"/>
    <cellStyle name="Normal 2 2 3" xfId="6" xr:uid="{00000000-0005-0000-0000-000007000000}"/>
    <cellStyle name="Normal 2 3" xfId="3" xr:uid="{00000000-0005-0000-0000-000008000000}"/>
    <cellStyle name="Normal 2 3 2" xfId="11" xr:uid="{00000000-0005-0000-0000-000009000000}"/>
    <cellStyle name="Normal 2 4" xfId="16" xr:uid="{00000000-0005-0000-0000-00000A000000}"/>
    <cellStyle name="Normal 3 2" xfId="17" xr:uid="{00000000-0005-0000-0000-00000B000000}"/>
    <cellStyle name="Normal_Directorio CEMs - agos - 2009 - UGTAI" xfId="5" xr:uid="{00000000-0005-0000-0000-00000C000000}"/>
    <cellStyle name="Porcentaje" xfId="1" builtinId="5"/>
    <cellStyle name="Porcentaje 10" xfId="7" xr:uid="{00000000-0005-0000-0000-00000E000000}"/>
    <cellStyle name="Porcentaje 2" xfId="4" xr:uid="{00000000-0005-0000-0000-00000F000000}"/>
    <cellStyle name="Porcentaje 3 2" xfId="8" xr:uid="{00000000-0005-0000-0000-000010000000}"/>
    <cellStyle name="Porcentual 2" xfId="2" xr:uid="{00000000-0005-0000-0000-000011000000}"/>
    <cellStyle name="Porcentual 2 2" xfId="10" xr:uid="{00000000-0005-0000-0000-000012000000}"/>
    <cellStyle name="Porcentual 2 2 2" xfId="18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550493470968523"/>
          <c:y val="1.066018353500978E-2"/>
          <c:w val="0.62607808119606567"/>
          <c:h val="0.98933975593878432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horzBrick">
              <a:fgClr>
                <a:schemeClr val="bg1">
                  <a:lumMod val="85000"/>
                </a:schemeClr>
              </a:fgClr>
              <a:bgClr>
                <a:srgbClr val="969696"/>
              </a:bgClr>
            </a:pattFill>
            <a:ln w="12700">
              <a:solidFill>
                <a:srgbClr val="969696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1.236713078166004E-3"/>
                  <c:y val="-6.7628555377496484E-1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38-4F14-B833-E9A311003EC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'Casos del CEM'!$L$55:$L$58</c:f>
              <c:strCache>
                <c:ptCount val="4"/>
                <c:pt idx="0">
                  <c:v>Niños y niñas</c:v>
                </c:pt>
                <c:pt idx="1">
                  <c:v>Adolescentes</c:v>
                </c:pt>
                <c:pt idx="2">
                  <c:v>Personas Adultas</c:v>
                </c:pt>
                <c:pt idx="3">
                  <c:v>Personas Adultas Mayores</c:v>
                </c:pt>
              </c:strCache>
            </c:strRef>
          </c:cat>
          <c:val>
            <c:numRef>
              <c:f>'Casos del CEM'!$M$55:$M$58</c:f>
              <c:numCache>
                <c:formatCode>#,##0</c:formatCode>
                <c:ptCount val="4"/>
                <c:pt idx="0">
                  <c:v>10621</c:v>
                </c:pt>
                <c:pt idx="1">
                  <c:v>9852</c:v>
                </c:pt>
                <c:pt idx="2">
                  <c:v>33054</c:v>
                </c:pt>
                <c:pt idx="3">
                  <c:v>3969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38-4F14-B833-E9A311003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1"/>
        <c:overlap val="12"/>
        <c:axId val="330859728"/>
        <c:axId val="330858944"/>
      </c:barChart>
      <c:catAx>
        <c:axId val="33085972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ln/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es-PE"/>
          </a:p>
        </c:txPr>
        <c:crossAx val="330858944"/>
        <c:crosses val="autoZero"/>
        <c:auto val="0"/>
        <c:lblAlgn val="ctr"/>
        <c:lblOffset val="100"/>
        <c:noMultiLvlLbl val="0"/>
      </c:catAx>
      <c:valAx>
        <c:axId val="330858944"/>
        <c:scaling>
          <c:orientation val="minMax"/>
        </c:scaling>
        <c:delete val="1"/>
        <c:axPos val="t"/>
        <c:numFmt formatCode="#,##0" sourceLinked="1"/>
        <c:majorTickMark val="out"/>
        <c:minorTickMark val="none"/>
        <c:tickLblPos val="nextTo"/>
        <c:crossAx val="330859728"/>
        <c:crosses val="autoZero"/>
        <c:crossBetween val="between"/>
      </c:valAx>
      <c:spPr>
        <a:solidFill>
          <a:srgbClr val="FFFFFF"/>
        </a:solidFill>
        <a:ln w="12700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  <c:printSettings>
    <c:headerFooter alignWithMargins="0"/>
    <c:pageMargins b="1" l="0.75000000000000233" r="0.75000000000000233" t="1" header="0" footer="0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64105922403511"/>
          <c:y val="0"/>
          <c:w val="0.82335894077596483"/>
          <c:h val="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'Casos del CEM'!$L$101</c:f>
              <c:strCache>
                <c:ptCount val="1"/>
                <c:pt idx="0">
                  <c:v>Psicológica</c:v>
                </c:pt>
              </c:strCache>
            </c:strRef>
          </c:tx>
          <c:spPr>
            <a:pattFill prst="wd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chemeClr val="tx1"/>
              </a:solidFill>
            </a:ln>
          </c:spPr>
          <c:invertIfNegative val="0"/>
          <c:cat>
            <c:strRef>
              <c:f>'Casos del CEM'!$M$100:$P$100</c:f>
              <c:strCache>
                <c:ptCount val="4"/>
                <c:pt idx="0">
                  <c:v>Niños y niñas</c:v>
                </c:pt>
                <c:pt idx="1">
                  <c:v>Adolescentes</c:v>
                </c:pt>
                <c:pt idx="2">
                  <c:v>Personas Adultas</c:v>
                </c:pt>
                <c:pt idx="3">
                  <c:v>Personas Adultas Mayores</c:v>
                </c:pt>
              </c:strCache>
            </c:strRef>
          </c:cat>
          <c:val>
            <c:numRef>
              <c:f>'Casos del CEM'!$M$101:$P$101</c:f>
              <c:numCache>
                <c:formatCode>#,##0</c:formatCode>
                <c:ptCount val="4"/>
                <c:pt idx="0">
                  <c:v>5823</c:v>
                </c:pt>
                <c:pt idx="1">
                  <c:v>2940</c:v>
                </c:pt>
                <c:pt idx="2">
                  <c:v>14592</c:v>
                </c:pt>
                <c:pt idx="3">
                  <c:v>2435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0-45E9-A8B8-C793391CEE28}"/>
            </c:ext>
          </c:extLst>
        </c:ser>
        <c:ser>
          <c:idx val="1"/>
          <c:order val="1"/>
          <c:tx>
            <c:strRef>
              <c:f>'Casos del CEM'!$L$102</c:f>
              <c:strCache>
                <c:ptCount val="1"/>
                <c:pt idx="0">
                  <c:v>Física</c:v>
                </c:pt>
              </c:strCache>
            </c:strRef>
          </c:tx>
          <c:spPr>
            <a:pattFill prst="pct80">
              <a:fgClr>
                <a:srgbClr val="305496"/>
              </a:fgClr>
              <a:bgClr>
                <a:srgbClr val="FFFFFF"/>
              </a:bgClr>
            </a:pattFill>
            <a:ln w="12700">
              <a:solidFill>
                <a:sysClr val="windowText" lastClr="000000"/>
              </a:solidFill>
            </a:ln>
          </c:spPr>
          <c:invertIfNegative val="0"/>
          <c:cat>
            <c:strRef>
              <c:f>'Casos del CEM'!$M$100:$P$100</c:f>
              <c:strCache>
                <c:ptCount val="4"/>
                <c:pt idx="0">
                  <c:v>Niños y niñas</c:v>
                </c:pt>
                <c:pt idx="1">
                  <c:v>Adolescentes</c:v>
                </c:pt>
                <c:pt idx="2">
                  <c:v>Personas Adultas</c:v>
                </c:pt>
                <c:pt idx="3">
                  <c:v>Personas Adultas Mayores</c:v>
                </c:pt>
              </c:strCache>
            </c:strRef>
          </c:cat>
          <c:val>
            <c:numRef>
              <c:f>'Casos del CEM'!$M$102:$P$102</c:f>
              <c:numCache>
                <c:formatCode>#,##0</c:formatCode>
                <c:ptCount val="4"/>
                <c:pt idx="0">
                  <c:v>2822</c:v>
                </c:pt>
                <c:pt idx="1">
                  <c:v>2439</c:v>
                </c:pt>
                <c:pt idx="2">
                  <c:v>14722</c:v>
                </c:pt>
                <c:pt idx="3">
                  <c:v>1404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10-45E9-A8B8-C793391CEE28}"/>
            </c:ext>
          </c:extLst>
        </c:ser>
        <c:ser>
          <c:idx val="2"/>
          <c:order val="2"/>
          <c:tx>
            <c:strRef>
              <c:f>'Casos del CEM'!$L$103</c:f>
              <c:strCache>
                <c:ptCount val="1"/>
                <c:pt idx="0">
                  <c:v>Sexual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'Casos del CEM'!$M$100:$P$100</c:f>
              <c:strCache>
                <c:ptCount val="4"/>
                <c:pt idx="0">
                  <c:v>Niños y niñas</c:v>
                </c:pt>
                <c:pt idx="1">
                  <c:v>Adolescentes</c:v>
                </c:pt>
                <c:pt idx="2">
                  <c:v>Personas Adultas</c:v>
                </c:pt>
                <c:pt idx="3">
                  <c:v>Personas Adultas Mayores</c:v>
                </c:pt>
              </c:strCache>
            </c:strRef>
          </c:cat>
          <c:val>
            <c:numRef>
              <c:f>'Casos del CEM'!$M$103:$P$103</c:f>
              <c:numCache>
                <c:formatCode>#,##0</c:formatCode>
                <c:ptCount val="4"/>
                <c:pt idx="0">
                  <c:v>1931</c:v>
                </c:pt>
                <c:pt idx="1">
                  <c:v>4458</c:v>
                </c:pt>
                <c:pt idx="2">
                  <c:v>3654</c:v>
                </c:pt>
                <c:pt idx="3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10-45E9-A8B8-C793391CEE28}"/>
            </c:ext>
          </c:extLst>
        </c:ser>
        <c:ser>
          <c:idx val="3"/>
          <c:order val="3"/>
          <c:tx>
            <c:strRef>
              <c:f>'Casos del CEM'!$L$104</c:f>
              <c:strCache>
                <c:ptCount val="1"/>
                <c:pt idx="0">
                  <c:v>Económica o patrimonial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'Casos del CEM'!$M$100:$P$100</c:f>
              <c:strCache>
                <c:ptCount val="4"/>
                <c:pt idx="0">
                  <c:v>Niños y niñas</c:v>
                </c:pt>
                <c:pt idx="1">
                  <c:v>Adolescentes</c:v>
                </c:pt>
                <c:pt idx="2">
                  <c:v>Personas Adultas</c:v>
                </c:pt>
                <c:pt idx="3">
                  <c:v>Personas Adultas Mayores</c:v>
                </c:pt>
              </c:strCache>
            </c:strRef>
          </c:cat>
          <c:val>
            <c:numRef>
              <c:f>'Casos del CEM'!$M$104:$P$104</c:f>
              <c:numCache>
                <c:formatCode>#,##0</c:formatCode>
                <c:ptCount val="4"/>
                <c:pt idx="0">
                  <c:v>45</c:v>
                </c:pt>
                <c:pt idx="1">
                  <c:v>15</c:v>
                </c:pt>
                <c:pt idx="2">
                  <c:v>86</c:v>
                </c:pt>
                <c:pt idx="3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10-45E9-A8B8-C793391CE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0859336"/>
        <c:axId val="330862080"/>
      </c:barChart>
      <c:catAx>
        <c:axId val="33085933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Calibri"/>
                <a:cs typeface="Calibri"/>
              </a:defRPr>
            </a:pPr>
            <a:endParaRPr lang="es-PE"/>
          </a:p>
        </c:txPr>
        <c:crossAx val="330862080"/>
        <c:crosses val="autoZero"/>
        <c:auto val="1"/>
        <c:lblAlgn val="ctr"/>
        <c:lblOffset val="100"/>
        <c:noMultiLvlLbl val="0"/>
      </c:catAx>
      <c:valAx>
        <c:axId val="330862080"/>
        <c:scaling>
          <c:orientation val="minMax"/>
        </c:scaling>
        <c:delete val="1"/>
        <c:axPos val="t"/>
        <c:numFmt formatCode="#,##0" sourceLinked="1"/>
        <c:majorTickMark val="out"/>
        <c:minorTickMark val="none"/>
        <c:tickLblPos val="nextTo"/>
        <c:crossAx val="3308593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0339484435548385"/>
          <c:y val="3.1317037061835439E-2"/>
          <c:w val="0.39396842816806227"/>
          <c:h val="0.4701104210955067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14855514185949"/>
          <c:y val="1.8361089819524852E-4"/>
          <c:w val="0.66008069177149231"/>
          <c:h val="0.98496821230679499"/>
        </c:manualLayout>
      </c:layout>
      <c:barChart>
        <c:barDir val="bar"/>
        <c:grouping val="clustered"/>
        <c:varyColors val="0"/>
        <c:ser>
          <c:idx val="0"/>
          <c:order val="0"/>
          <c:spPr>
            <a:pattFill prst="horzBrick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/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'Casos del CEM'!$I$38:$I$39</c:f>
              <c:strCache>
                <c:ptCount val="2"/>
                <c:pt idx="0">
                  <c:v>No</c:v>
                </c:pt>
                <c:pt idx="1">
                  <c:v>Si</c:v>
                </c:pt>
              </c:strCache>
            </c:strRef>
          </c:cat>
          <c:val>
            <c:numRef>
              <c:f>'Casos del CEM'!$K$38:$K$39</c:f>
              <c:numCache>
                <c:formatCode>#,##0</c:formatCode>
                <c:ptCount val="2"/>
                <c:pt idx="0">
                  <c:v>7175</c:v>
                </c:pt>
                <c:pt idx="1">
                  <c:v>50321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D7-4F0C-822D-E0920C6A4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694144"/>
        <c:axId val="185697280"/>
      </c:barChart>
      <c:catAx>
        <c:axId val="18569414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PE"/>
          </a:p>
        </c:txPr>
        <c:crossAx val="185697280"/>
        <c:crosses val="autoZero"/>
        <c:auto val="1"/>
        <c:lblAlgn val="ctr"/>
        <c:lblOffset val="100"/>
        <c:noMultiLvlLbl val="0"/>
      </c:catAx>
      <c:valAx>
        <c:axId val="185697280"/>
        <c:scaling>
          <c:orientation val="minMax"/>
        </c:scaling>
        <c:delete val="1"/>
        <c:axPos val="t"/>
        <c:numFmt formatCode="#,##0" sourceLinked="1"/>
        <c:majorTickMark val="none"/>
        <c:minorTickMark val="none"/>
        <c:tickLblPos val="nextTo"/>
        <c:crossAx val="185694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PE" sz="1180" b="1" i="0" u="none" strike="noStrike" kern="1200" baseline="0">
                <a:solidFill>
                  <a:srgbClr val="000000"/>
                </a:solidFill>
                <a:latin typeface="Arial"/>
                <a:ea typeface="Calibri"/>
                <a:cs typeface="Arial"/>
              </a:defRPr>
            </a:pPr>
            <a:r>
              <a:rPr lang="es-PE" sz="1180" b="1" i="0" u="none" strike="noStrike" kern="1200" baseline="0">
                <a:solidFill>
                  <a:srgbClr val="000000"/>
                </a:solidFill>
                <a:latin typeface="Arial"/>
                <a:ea typeface="Calibri"/>
                <a:cs typeface="Arial"/>
              </a:rPr>
              <a:t>Casos atendidos según sexo de la persona usuaria</a:t>
            </a:r>
          </a:p>
          <a:p>
            <a:pPr algn="ctr" rtl="0">
              <a:defRPr lang="es-PE" sz="1180" b="1" i="0" u="none" strike="noStrike" kern="1200" baseline="0">
                <a:solidFill>
                  <a:srgbClr val="000000"/>
                </a:solidFill>
                <a:latin typeface="Arial"/>
                <a:ea typeface="Calibri"/>
                <a:cs typeface="Arial"/>
              </a:defRPr>
            </a:pPr>
            <a:r>
              <a:rPr lang="es-PE" sz="1180" b="1" i="0" u="none" strike="noStrike" kern="1200" baseline="0">
                <a:solidFill>
                  <a:srgbClr val="000000"/>
                </a:solidFill>
                <a:latin typeface="Arial"/>
                <a:ea typeface="Calibri"/>
                <a:cs typeface="Arial"/>
              </a:rPr>
              <a:t>(Porcentaje)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PE" sz="1180" b="1" i="0" u="none" strike="noStrike" kern="1200" baseline="0">
              <a:solidFill>
                <a:srgbClr val="000000"/>
              </a:solidFill>
              <a:latin typeface="Arial"/>
              <a:ea typeface="Calibri"/>
              <a:cs typeface="Arial"/>
            </a:defRPr>
          </a:pPr>
          <a:endParaRPr lang="es-P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6A40-473B-8E66-5CE1F4E2EE13}"/>
              </c:ext>
            </c:extLst>
          </c:dPt>
          <c:dPt>
            <c:idx val="1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2-6A40-473B-8E66-5CE1F4E2EE13}"/>
              </c:ext>
            </c:extLst>
          </c:dPt>
          <c:dLbls>
            <c:dLbl>
              <c:idx val="0"/>
              <c:layout>
                <c:manualLayout>
                  <c:x val="0.11388888888888889"/>
                  <c:y val="-4.629629629629629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40-473B-8E66-5CE1F4E2EE13}"/>
                </c:ext>
              </c:extLst>
            </c:dLbl>
            <c:dLbl>
              <c:idx val="1"/>
              <c:layout>
                <c:manualLayout>
                  <c:x val="-7.6021676896661269E-2"/>
                  <c:y val="7.403233434561078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794899865625883"/>
                      <c:h val="0.1471105891301844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6A40-473B-8E66-5CE1F4E2EE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127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'Casos del CEM'!$C$16:$D$16</c:f>
              <c:strCache>
                <c:ptCount val="2"/>
                <c:pt idx="0">
                  <c:v>Mujer</c:v>
                </c:pt>
                <c:pt idx="1">
                  <c:v>Hombre</c:v>
                </c:pt>
              </c:strCache>
            </c:strRef>
          </c:cat>
          <c:val>
            <c:numRef>
              <c:f>'Casos del CEM'!$C$30:$D$30</c:f>
              <c:numCache>
                <c:formatCode>0.0%</c:formatCode>
                <c:ptCount val="2"/>
                <c:pt idx="0">
                  <c:v>0.83325796577153188</c:v>
                </c:pt>
                <c:pt idx="1">
                  <c:v>0.16674203422846806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0-473B-8E66-5CE1F4E2EE1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image" Target="../media/image1.png"/><Relationship Id="rId7" Type="http://schemas.openxmlformats.org/officeDocument/2006/relationships/chart" Target="../charts/chart4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5" Type="http://schemas.openxmlformats.org/officeDocument/2006/relationships/image" Target="../media/image2.jp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322745</xdr:colOff>
      <xdr:row>53</xdr:row>
      <xdr:rowOff>217713</xdr:rowOff>
    </xdr:from>
    <xdr:to>
      <xdr:col>16</xdr:col>
      <xdr:colOff>693965</xdr:colOff>
      <xdr:row>75</xdr:row>
      <xdr:rowOff>149678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0DC758D1-F632-476D-9CEE-FD6540195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129249</xdr:colOff>
      <xdr:row>97</xdr:row>
      <xdr:rowOff>42406</xdr:rowOff>
    </xdr:from>
    <xdr:to>
      <xdr:col>16</xdr:col>
      <xdr:colOff>655625</xdr:colOff>
      <xdr:row>105</xdr:row>
      <xdr:rowOff>150638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A474972D-38BB-4FE9-919E-FB26A0A7F7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51</xdr:row>
      <xdr:rowOff>176893</xdr:rowOff>
    </xdr:from>
    <xdr:to>
      <xdr:col>16</xdr:col>
      <xdr:colOff>872290</xdr:colOff>
      <xdr:row>53</xdr:row>
      <xdr:rowOff>231322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ED651F15-B192-4E31-8590-F893AE0090D5}"/>
            </a:ext>
          </a:extLst>
        </xdr:cNvPr>
        <xdr:cNvSpPr txBox="1"/>
      </xdr:nvSpPr>
      <xdr:spPr>
        <a:xfrm>
          <a:off x="0" y="7647214"/>
          <a:ext cx="14942076" cy="43542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i="0">
              <a:solidFill>
                <a:schemeClr val="tx1"/>
              </a:solidFill>
            </a:rPr>
            <a:t>Casos </a:t>
          </a:r>
          <a:r>
            <a:rPr lang="es-MX" b="1" i="0">
              <a:solidFill>
                <a:schemeClr val="tx1"/>
              </a:solidFill>
            </a:rPr>
            <a:t>"Nuevos" </a:t>
          </a:r>
          <a:r>
            <a:rPr lang="es-MX" i="0">
              <a:solidFill>
                <a:schemeClr val="tx1"/>
              </a:solidFill>
            </a:rPr>
            <a:t>de personas que acuden por primera vez a un CEM, casos </a:t>
          </a:r>
          <a:r>
            <a:rPr lang="es-MX" b="1" i="0">
              <a:solidFill>
                <a:schemeClr val="tx1"/>
              </a:solidFill>
            </a:rPr>
            <a:t>"Reingresos" </a:t>
          </a:r>
          <a:r>
            <a:rPr lang="es-MX" i="0">
              <a:solidFill>
                <a:schemeClr val="tx1"/>
              </a:solidFill>
            </a:rPr>
            <a:t>de personas agredidas por otra persona por primera vez, casos </a:t>
          </a:r>
          <a:r>
            <a:rPr lang="es-MX" b="1" i="0">
              <a:solidFill>
                <a:schemeClr val="tx1"/>
              </a:solidFill>
            </a:rPr>
            <a:t>"Reincidentes" </a:t>
          </a:r>
          <a:r>
            <a:rPr lang="es-MX" i="0">
              <a:solidFill>
                <a:schemeClr val="tx1"/>
              </a:solidFill>
            </a:rPr>
            <a:t>de personas que reinciden en violencia con la misma persona agresora, casos </a:t>
          </a:r>
          <a:r>
            <a:rPr lang="es-MX" b="1" i="0">
              <a:solidFill>
                <a:schemeClr val="tx1"/>
              </a:solidFill>
            </a:rPr>
            <a:t>"Derivados" </a:t>
          </a:r>
          <a:r>
            <a:rPr lang="es-MX" i="0">
              <a:solidFill>
                <a:schemeClr val="tx1"/>
              </a:solidFill>
            </a:rPr>
            <a:t>que son tratados por más de un CEM, y casos </a:t>
          </a:r>
          <a:r>
            <a:rPr lang="es-MX" b="1" i="0">
              <a:solidFill>
                <a:schemeClr val="tx1"/>
              </a:solidFill>
            </a:rPr>
            <a:t>"Continuadores" </a:t>
          </a:r>
          <a:r>
            <a:rPr lang="es-MX" i="0">
              <a:solidFill>
                <a:schemeClr val="tx1"/>
              </a:solidFill>
            </a:rPr>
            <a:t>los que descontinuaron la atención más de un año.</a:t>
          </a:r>
          <a:endParaRPr lang="es-MX" sz="1100" i="0">
            <a:solidFill>
              <a:schemeClr val="tx1"/>
            </a:solidFill>
          </a:endParaRPr>
        </a:p>
      </xdr:txBody>
    </xdr:sp>
    <xdr:clientData/>
  </xdr:twoCellAnchor>
  <xdr:oneCellAnchor>
    <xdr:from>
      <xdr:col>11</xdr:col>
      <xdr:colOff>537803</xdr:colOff>
      <xdr:row>15</xdr:row>
      <xdr:rowOff>45138</xdr:rowOff>
    </xdr:from>
    <xdr:ext cx="702827" cy="776492"/>
    <xdr:pic>
      <xdr:nvPicPr>
        <xdr:cNvPr id="6" name="Imagen 5">
          <a:extLst>
            <a:ext uri="{FF2B5EF4-FFF2-40B4-BE49-F238E27FC236}">
              <a16:creationId xmlns:a16="http://schemas.microsoft.com/office/drawing/2014/main" id="{3876860F-E6B8-4221-AD8A-73D1FE74EF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112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00" t="11798" r="4792" b="15730"/>
        <a:stretch/>
      </xdr:blipFill>
      <xdr:spPr>
        <a:xfrm>
          <a:off x="10675124" y="3378888"/>
          <a:ext cx="702827" cy="776492"/>
        </a:xfrm>
        <a:prstGeom prst="rect">
          <a:avLst/>
        </a:prstGeom>
        <a:noFill/>
      </xdr:spPr>
    </xdr:pic>
    <xdr:clientData/>
  </xdr:oneCellAnchor>
  <xdr:oneCellAnchor>
    <xdr:from>
      <xdr:col>16</xdr:col>
      <xdr:colOff>148381</xdr:colOff>
      <xdr:row>29</xdr:row>
      <xdr:rowOff>42553</xdr:rowOff>
    </xdr:from>
    <xdr:ext cx="584711" cy="791888"/>
    <xdr:pic>
      <xdr:nvPicPr>
        <xdr:cNvPr id="7" name="Imagen 6">
          <a:extLst>
            <a:ext uri="{FF2B5EF4-FFF2-40B4-BE49-F238E27FC236}">
              <a16:creationId xmlns:a16="http://schemas.microsoft.com/office/drawing/2014/main" id="{E260ECC0-DD6A-47DF-8040-F0B4E0316B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17" t="11517" r="55208" b="15449"/>
        <a:stretch/>
      </xdr:blipFill>
      <xdr:spPr>
        <a:xfrm>
          <a:off x="14313417" y="5907232"/>
          <a:ext cx="584711" cy="791888"/>
        </a:xfrm>
        <a:prstGeom prst="rect">
          <a:avLst/>
        </a:prstGeom>
      </xdr:spPr>
    </xdr:pic>
    <xdr:clientData/>
  </xdr:oneCellAnchor>
  <xdr:twoCellAnchor>
    <xdr:from>
      <xdr:col>12</xdr:col>
      <xdr:colOff>122463</xdr:colOff>
      <xdr:row>35</xdr:row>
      <xdr:rowOff>13607</xdr:rowOff>
    </xdr:from>
    <xdr:to>
      <xdr:col>16</xdr:col>
      <xdr:colOff>748392</xdr:colOff>
      <xdr:row>50</xdr:row>
      <xdr:rowOff>176893</xdr:rowOff>
    </xdr:to>
    <xdr:graphicFrame macro="">
      <xdr:nvGraphicFramePr>
        <xdr:cNvPr id="10" name="Gráfico 3">
          <a:extLst>
            <a:ext uri="{FF2B5EF4-FFF2-40B4-BE49-F238E27FC236}">
              <a16:creationId xmlns:a16="http://schemas.microsoft.com/office/drawing/2014/main" id="{1F4B5706-C6AA-4780-82A0-B2BBBDB56D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190500</xdr:colOff>
      <xdr:row>12</xdr:row>
      <xdr:rowOff>97977</xdr:rowOff>
    </xdr:from>
    <xdr:to>
      <xdr:col>16</xdr:col>
      <xdr:colOff>136072</xdr:colOff>
      <xdr:row>34</xdr:row>
      <xdr:rowOff>122465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259F0F9E-95D4-4BFD-B6F5-F39CEC019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68036</xdr:colOff>
      <xdr:row>0</xdr:row>
      <xdr:rowOff>149678</xdr:rowOff>
    </xdr:from>
    <xdr:to>
      <xdr:col>6</xdr:col>
      <xdr:colOff>154180</xdr:colOff>
      <xdr:row>3</xdr:row>
      <xdr:rowOff>114460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294E7D8-B263-4F6B-B609-3326DCEBE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36" y="149678"/>
          <a:ext cx="5964430" cy="6723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gigc-05/TRANSFER/CAI/CAI/2014/MARZO/CONSOLIDADO%20CAI%20-%20MARZO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GIGC14/Carpeta%20Compartida%20ANTHONY/DOCUME~1/admin/CONFIG~1/Temp/NUEVO%20CONSOLIDADO%20LINEA%20100%20EN%20ACCION%202012-tablamaestr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AI\CAI\2014\MARZO\CONSOLIDADO%20CAI%20-%20MARZO%20201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gigc-05/TRANSFER/CAI/CAI%20-%20HUGO/2014/MARZO/ESTAD&#205;STICAS%202012/CAI%20-%20Casos%20y%20Atenciones%202011%20DICIEMBR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GIGC14/Carpeta%20Compartida%20ANTHONY/Users/mllanos/AppData/Local/Temp/NUEVO%20CONSOLIDADO%20LINEA%20100%20EN%20ACCION%202012-tablamaestr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AI\CAI%20-%20HUGO\2014\MARZO\ESTAD&#205;STICAS%202012\CAI%20-%20Casos%20y%20Atenciones%202011%20DICIEMBR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I:/GENARO/Estrategia%20Rural/Plantillas%202016%20Estrategia%20Rural/BASE%20ACCIONES%20MAYO/Para%20consolidar_acciones_mayo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F:/DOCUME~1/admin/CONFIG~1/Temp/NUEVO%20CONSOLIDADO%20LINEA%20100%20EN%20ACCION%202012-tablamaestra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GIGC14/Carpeta%20Compartida%20ANTHONY/Users/MLLANO~1.PNC/AppData/Local/Temp/CAI%20CARMEN%20DE%20LA%20LEGUA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os"/>
      <sheetName val="Hoja6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201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os"/>
      <sheetName val="Historial_de_Relaciones"/>
      <sheetName val="Composición_Familiar"/>
      <sheetName val="Persona_Afectada"/>
      <sheetName val="Características_de_la_Violencia"/>
      <sheetName val="Estrategias"/>
      <sheetName val="Atenciones"/>
      <sheetName val="Estadísticas"/>
      <sheetName val="Hoja1"/>
      <sheetName val="Hoja2"/>
      <sheetName val="Hoja3"/>
    </sheetNames>
    <sheetDataSet>
      <sheetData sheetId="0">
        <row r="4">
          <cell r="A4" t="str">
            <v>CAI</v>
          </cell>
        </row>
      </sheetData>
      <sheetData sheetId="1"/>
      <sheetData sheetId="2"/>
      <sheetData sheetId="3">
        <row r="4">
          <cell r="A4" t="str">
            <v>CAI</v>
          </cell>
        </row>
      </sheetData>
      <sheetData sheetId="4"/>
      <sheetData sheetId="5"/>
      <sheetData sheetId="6">
        <row r="3">
          <cell r="E3" t="str">
            <v>ServicioAtencion</v>
          </cell>
        </row>
      </sheetData>
      <sheetData sheetId="7">
        <row r="128">
          <cell r="C128" t="str">
            <v>0-17 años</v>
          </cell>
        </row>
      </sheetData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os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201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ÍSTICAS"/>
      <sheetName val="Casos"/>
      <sheetName val="Historial de Relaciones"/>
      <sheetName val="Composición Familiar"/>
      <sheetName val="Persona Afectada"/>
      <sheetName val="Características de la Violencia"/>
      <sheetName val="Estratégias"/>
      <sheetName val="Atenciones"/>
      <sheetName val="LISTA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iones"/>
      <sheetName val="Participantes"/>
      <sheetName val="Estadísticas"/>
    </sheetNames>
    <sheetDataSet>
      <sheetData sheetId="0" refreshError="1"/>
      <sheetData sheetId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2012"/>
      <sheetName val="productividad 2012"/>
      <sheetName val="Base 2012"/>
      <sheetName val="base anexa"/>
      <sheetName val="por mes y tipo violencia"/>
      <sheetName val="UBIGEO"/>
      <sheetName val="departamento"/>
      <sheetName val="Tabla dinámica 1"/>
      <sheetName val="Mapa"/>
      <sheetName val="edad"/>
      <sheetName val="derivacion"/>
      <sheetName val="intervencion"/>
      <sheetName val="resumen 2011"/>
      <sheetName val="Base 2011"/>
      <sheetName val="otros"/>
      <sheetName val="productividad 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o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</sheetPr>
  <dimension ref="A1:V185"/>
  <sheetViews>
    <sheetView showGridLines="0" tabSelected="1" view="pageBreakPreview" zoomScale="70" zoomScaleNormal="70" zoomScaleSheetLayoutView="70" workbookViewId="0"/>
  </sheetViews>
  <sheetFormatPr baseColWidth="10" defaultRowHeight="14.4" x14ac:dyDescent="0.3"/>
  <cols>
    <col min="1" max="1" width="15.6640625" customWidth="1"/>
    <col min="2" max="2" width="14.33203125" customWidth="1"/>
    <col min="3" max="3" width="13.6640625" customWidth="1"/>
    <col min="4" max="4" width="15.109375" customWidth="1"/>
    <col min="5" max="5" width="12.44140625" customWidth="1"/>
    <col min="6" max="6" width="16.88671875" customWidth="1"/>
    <col min="7" max="7" width="14.5546875" customWidth="1"/>
    <col min="8" max="8" width="12.88671875" customWidth="1"/>
    <col min="9" max="9" width="10.6640625" customWidth="1"/>
    <col min="10" max="10" width="11.33203125" customWidth="1"/>
    <col min="11" max="11" width="14.44140625" customWidth="1"/>
    <col min="12" max="12" width="12.109375" customWidth="1"/>
    <col min="13" max="13" width="13.44140625" customWidth="1"/>
    <col min="14" max="14" width="13.109375" customWidth="1"/>
    <col min="15" max="16" width="10.6640625" customWidth="1"/>
    <col min="17" max="17" width="13.33203125" customWidth="1"/>
  </cols>
  <sheetData>
    <row r="1" spans="1:17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5.5" customHeight="1" x14ac:dyDescent="0.3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</row>
    <row r="3" spans="1:17" x14ac:dyDescent="0.3">
      <c r="A3" s="66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2"/>
    </row>
    <row r="4" spans="1:17" x14ac:dyDescent="0.3">
      <c r="A4" s="66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2"/>
    </row>
    <row r="5" spans="1:17" x14ac:dyDescent="0.3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1"/>
    </row>
    <row r="6" spans="1:17" ht="21.6" x14ac:dyDescent="0.3">
      <c r="A6" s="170" t="s">
        <v>49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</row>
    <row r="7" spans="1:17" ht="21.6" x14ac:dyDescent="0.3">
      <c r="A7" s="170" t="s">
        <v>137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</row>
    <row r="8" spans="1:17" ht="19.2" x14ac:dyDescent="0.3">
      <c r="A8" s="171" t="s">
        <v>135</v>
      </c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</row>
    <row r="9" spans="1:17" ht="17.399999999999999" x14ac:dyDescent="0.3">
      <c r="A9" s="172" t="s">
        <v>145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</row>
    <row r="10" spans="1:17" ht="15.6" x14ac:dyDescent="0.3">
      <c r="A10" s="64"/>
      <c r="B10" s="62"/>
      <c r="C10" s="62"/>
      <c r="D10" s="62"/>
      <c r="E10" s="62"/>
      <c r="F10" s="62"/>
      <c r="G10" s="62"/>
      <c r="H10" s="62"/>
      <c r="I10" s="63"/>
      <c r="J10" s="63"/>
      <c r="K10" s="62"/>
      <c r="L10" s="62"/>
      <c r="M10" s="62"/>
      <c r="N10" s="62"/>
      <c r="O10" s="62"/>
      <c r="P10" s="62"/>
      <c r="Q10" s="61"/>
    </row>
    <row r="11" spans="1:17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18" thickBot="1" x14ac:dyDescent="0.35">
      <c r="A12" s="60" t="s">
        <v>124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</row>
    <row r="13" spans="1:17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ht="16.2" thickBot="1" x14ac:dyDescent="0.35">
      <c r="A14" s="6" t="s">
        <v>123</v>
      </c>
      <c r="B14" s="6"/>
      <c r="C14" s="6"/>
      <c r="D14" s="6"/>
      <c r="E14" s="59"/>
      <c r="F14" s="6" t="s">
        <v>138</v>
      </c>
      <c r="G14" s="6"/>
      <c r="H14" s="6"/>
      <c r="I14" s="6"/>
      <c r="J14" s="6"/>
      <c r="K14" s="59"/>
      <c r="L14" s="59"/>
      <c r="M14" s="59"/>
      <c r="N14" s="59"/>
      <c r="O14" s="59"/>
      <c r="P14" s="59"/>
      <c r="Q14" s="41"/>
    </row>
    <row r="15" spans="1:17" x14ac:dyDescent="0.3">
      <c r="A15" s="46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ht="55.2" x14ac:dyDescent="0.3">
      <c r="A16" s="105" t="s">
        <v>0</v>
      </c>
      <c r="B16" s="105" t="s">
        <v>1</v>
      </c>
      <c r="C16" s="105" t="s">
        <v>22</v>
      </c>
      <c r="D16" s="105" t="s">
        <v>23</v>
      </c>
      <c r="E16" s="2"/>
      <c r="F16" s="109" t="s">
        <v>142</v>
      </c>
      <c r="G16" s="104" t="s">
        <v>143</v>
      </c>
      <c r="H16" s="105" t="s">
        <v>22</v>
      </c>
      <c r="I16" s="105" t="s">
        <v>23</v>
      </c>
      <c r="J16" s="105" t="s">
        <v>1</v>
      </c>
      <c r="K16" s="2"/>
      <c r="L16" s="2"/>
      <c r="M16" s="2"/>
      <c r="N16" s="2"/>
      <c r="O16" s="2"/>
      <c r="P16" s="2"/>
      <c r="Q16" s="2"/>
    </row>
    <row r="17" spans="1:17" ht="18.75" customHeight="1" x14ac:dyDescent="0.3">
      <c r="A17" s="38" t="s">
        <v>2</v>
      </c>
      <c r="B17" s="137">
        <f t="shared" ref="B17:B18" si="0">SUM(C17:D17)</f>
        <v>13667</v>
      </c>
      <c r="C17" s="138">
        <v>11518</v>
      </c>
      <c r="D17" s="138">
        <v>2149</v>
      </c>
      <c r="E17" s="102"/>
      <c r="F17" s="121" t="s">
        <v>122</v>
      </c>
      <c r="G17" s="13">
        <v>242</v>
      </c>
      <c r="H17" s="12">
        <v>17322</v>
      </c>
      <c r="I17" s="12">
        <v>3614</v>
      </c>
      <c r="J17" s="13">
        <f>I17+H17</f>
        <v>20936</v>
      </c>
      <c r="K17" s="28"/>
      <c r="L17" s="28"/>
      <c r="M17" s="28"/>
      <c r="N17" s="28"/>
      <c r="O17" s="28"/>
      <c r="P17" s="28"/>
      <c r="Q17" s="28"/>
    </row>
    <row r="18" spans="1:17" ht="18.75" customHeight="1" x14ac:dyDescent="0.3">
      <c r="A18" s="38" t="s">
        <v>3</v>
      </c>
      <c r="B18" s="137">
        <f t="shared" si="0"/>
        <v>13476</v>
      </c>
      <c r="C18" s="138">
        <v>11171</v>
      </c>
      <c r="D18" s="138">
        <v>2305</v>
      </c>
      <c r="E18" s="117"/>
      <c r="F18" s="122" t="s">
        <v>121</v>
      </c>
      <c r="G18" s="118">
        <v>5</v>
      </c>
      <c r="H18" s="119">
        <v>1582</v>
      </c>
      <c r="I18" s="119">
        <v>325</v>
      </c>
      <c r="J18" s="118">
        <f>I18+H18</f>
        <v>1907</v>
      </c>
      <c r="K18" s="120"/>
      <c r="L18" s="120"/>
      <c r="M18" s="120"/>
      <c r="N18" s="120"/>
      <c r="O18" s="120"/>
      <c r="P18" s="120"/>
      <c r="Q18" s="120"/>
    </row>
    <row r="19" spans="1:17" ht="18.75" customHeight="1" x14ac:dyDescent="0.3">
      <c r="A19" s="38" t="s">
        <v>4</v>
      </c>
      <c r="B19" s="137">
        <f t="shared" ref="B19:B28" si="1">SUM(C19:D19)</f>
        <v>15233</v>
      </c>
      <c r="C19" s="138">
        <v>12664</v>
      </c>
      <c r="D19" s="138">
        <v>2569</v>
      </c>
      <c r="E19" s="102"/>
      <c r="F19" s="124" t="s">
        <v>120</v>
      </c>
      <c r="G19" s="13">
        <v>186</v>
      </c>
      <c r="H19" s="12">
        <v>28760</v>
      </c>
      <c r="I19" s="12">
        <v>5601</v>
      </c>
      <c r="J19" s="13">
        <f>I19+H19</f>
        <v>34361</v>
      </c>
      <c r="K19" s="28"/>
      <c r="L19" s="28"/>
      <c r="M19" s="28"/>
      <c r="N19" s="28"/>
      <c r="O19" s="28"/>
      <c r="P19" s="28"/>
      <c r="Q19" s="28"/>
    </row>
    <row r="20" spans="1:17" ht="18.75" customHeight="1" x14ac:dyDescent="0.3">
      <c r="A20" s="38" t="s">
        <v>5</v>
      </c>
      <c r="B20" s="137">
        <f t="shared" si="1"/>
        <v>15120</v>
      </c>
      <c r="C20" s="138">
        <v>12556</v>
      </c>
      <c r="D20" s="138">
        <v>2564</v>
      </c>
      <c r="E20" s="102"/>
      <c r="F20" s="125" t="s">
        <v>119</v>
      </c>
      <c r="G20" s="52">
        <v>1</v>
      </c>
      <c r="H20" s="37">
        <v>245</v>
      </c>
      <c r="I20" s="37">
        <v>47</v>
      </c>
      <c r="J20" s="52">
        <f>I20+H20</f>
        <v>292</v>
      </c>
      <c r="K20" s="28"/>
      <c r="L20" s="28"/>
      <c r="M20" s="28"/>
      <c r="N20" s="28"/>
      <c r="O20" s="28"/>
      <c r="P20" s="28"/>
      <c r="Q20" s="28"/>
    </row>
    <row r="21" spans="1:17" ht="18.75" hidden="1" customHeight="1" x14ac:dyDescent="0.3">
      <c r="A21" s="38" t="s">
        <v>6</v>
      </c>
      <c r="B21" s="137">
        <f t="shared" si="1"/>
        <v>0</v>
      </c>
      <c r="C21" s="138"/>
      <c r="D21" s="138"/>
      <c r="E21" s="102"/>
      <c r="K21" s="28"/>
      <c r="L21" s="28"/>
      <c r="M21" s="28"/>
      <c r="N21" s="28"/>
      <c r="O21" s="28"/>
      <c r="P21" s="28"/>
      <c r="Q21" s="28"/>
    </row>
    <row r="22" spans="1:17" ht="18.75" hidden="1" customHeight="1" x14ac:dyDescent="0.3">
      <c r="A22" s="38" t="s">
        <v>7</v>
      </c>
      <c r="B22" s="137">
        <f t="shared" si="1"/>
        <v>0</v>
      </c>
      <c r="C22" s="138"/>
      <c r="D22" s="138"/>
      <c r="E22" s="102"/>
      <c r="F22" s="123"/>
      <c r="G22" s="123"/>
      <c r="K22" s="28"/>
      <c r="L22" s="28"/>
      <c r="M22" s="28"/>
      <c r="N22" s="28"/>
      <c r="O22" s="28"/>
      <c r="P22" s="28"/>
      <c r="Q22" s="28"/>
    </row>
    <row r="23" spans="1:17" ht="18.75" hidden="1" customHeight="1" x14ac:dyDescent="0.3">
      <c r="A23" s="38" t="s">
        <v>8</v>
      </c>
      <c r="B23" s="137">
        <f t="shared" si="1"/>
        <v>0</v>
      </c>
      <c r="C23" s="138"/>
      <c r="D23" s="138"/>
      <c r="E23" s="102"/>
      <c r="F23" s="123"/>
      <c r="K23" s="28"/>
      <c r="L23" s="28"/>
      <c r="M23" s="28"/>
      <c r="N23" s="28"/>
      <c r="O23" s="28"/>
      <c r="P23" s="28"/>
      <c r="Q23" s="28"/>
    </row>
    <row r="24" spans="1:17" ht="18.75" hidden="1" customHeight="1" x14ac:dyDescent="0.3">
      <c r="A24" s="38" t="s">
        <v>9</v>
      </c>
      <c r="B24" s="137">
        <f t="shared" si="1"/>
        <v>0</v>
      </c>
      <c r="C24" s="138"/>
      <c r="D24" s="138"/>
      <c r="E24" s="102"/>
      <c r="F24" s="123"/>
      <c r="K24" s="28"/>
      <c r="L24" s="28"/>
      <c r="M24" s="28"/>
      <c r="N24" s="28"/>
      <c r="O24" s="28"/>
      <c r="P24" s="28"/>
      <c r="Q24" s="28"/>
    </row>
    <row r="25" spans="1:17" ht="18.75" hidden="1" customHeight="1" x14ac:dyDescent="0.3">
      <c r="A25" s="38" t="s">
        <v>130</v>
      </c>
      <c r="B25" s="137">
        <f t="shared" si="1"/>
        <v>0</v>
      </c>
      <c r="C25" s="138"/>
      <c r="D25" s="138"/>
      <c r="E25" s="102"/>
      <c r="K25" s="28"/>
      <c r="L25" s="28"/>
      <c r="M25" s="28"/>
      <c r="N25" s="28"/>
      <c r="O25" s="28"/>
      <c r="P25" s="28"/>
      <c r="Q25" s="28"/>
    </row>
    <row r="26" spans="1:17" ht="18.75" hidden="1" customHeight="1" x14ac:dyDescent="0.3">
      <c r="A26" s="38" t="s">
        <v>11</v>
      </c>
      <c r="B26" s="137">
        <f t="shared" si="1"/>
        <v>0</v>
      </c>
      <c r="C26" s="138"/>
      <c r="D26" s="138"/>
      <c r="E26" s="102"/>
      <c r="K26" s="28"/>
      <c r="L26" s="28"/>
      <c r="M26" s="28"/>
      <c r="N26" s="28"/>
      <c r="O26" s="28"/>
      <c r="P26" s="28"/>
      <c r="Q26" s="28"/>
    </row>
    <row r="27" spans="1:17" ht="18.75" hidden="1" customHeight="1" x14ac:dyDescent="0.3">
      <c r="A27" s="38" t="s">
        <v>12</v>
      </c>
      <c r="B27" s="137">
        <f t="shared" si="1"/>
        <v>0</v>
      </c>
      <c r="C27" s="138"/>
      <c r="D27" s="138"/>
      <c r="E27" s="102"/>
      <c r="K27" s="28"/>
      <c r="L27" s="28"/>
      <c r="M27" s="28"/>
      <c r="N27" s="28"/>
      <c r="O27" s="28"/>
      <c r="P27" s="28"/>
      <c r="Q27" s="28"/>
    </row>
    <row r="28" spans="1:17" ht="18.75" hidden="1" customHeight="1" x14ac:dyDescent="0.3">
      <c r="A28" s="38" t="s">
        <v>13</v>
      </c>
      <c r="B28" s="137">
        <f t="shared" si="1"/>
        <v>0</v>
      </c>
      <c r="C28" s="138"/>
      <c r="D28" s="138"/>
      <c r="E28" s="102"/>
      <c r="K28" s="28"/>
      <c r="L28" s="28"/>
      <c r="M28" s="28"/>
      <c r="N28" s="28"/>
      <c r="O28" s="28"/>
      <c r="P28" s="28"/>
      <c r="Q28" s="28"/>
    </row>
    <row r="29" spans="1:17" ht="18.75" customHeight="1" x14ac:dyDescent="0.3">
      <c r="A29" s="105" t="s">
        <v>1</v>
      </c>
      <c r="B29" s="35">
        <f>SUM(B17:B28)</f>
        <v>57496</v>
      </c>
      <c r="C29" s="35">
        <f t="shared" ref="C29:D29" si="2">SUM(C17:C28)</f>
        <v>47909</v>
      </c>
      <c r="D29" s="35">
        <f t="shared" si="2"/>
        <v>9587</v>
      </c>
      <c r="E29" s="102"/>
      <c r="F29" s="105" t="s">
        <v>1</v>
      </c>
      <c r="G29" s="35">
        <f>SUM(G17:G20)</f>
        <v>434</v>
      </c>
      <c r="H29" s="35">
        <f>SUM(H17:H20)</f>
        <v>47909</v>
      </c>
      <c r="I29" s="35">
        <f>SUM(I17:I20)</f>
        <v>9587</v>
      </c>
      <c r="J29" s="35">
        <f>SUM(J17:J20)</f>
        <v>57496</v>
      </c>
      <c r="K29" s="28"/>
      <c r="L29" s="28"/>
      <c r="M29" s="28"/>
      <c r="N29" s="28"/>
      <c r="O29" s="28"/>
      <c r="P29" s="28"/>
      <c r="Q29" s="28"/>
    </row>
    <row r="30" spans="1:17" ht="18.75" customHeight="1" x14ac:dyDescent="0.3">
      <c r="A30" s="152" t="s">
        <v>21</v>
      </c>
      <c r="B30" s="110">
        <f>B29/$B29</f>
        <v>1</v>
      </c>
      <c r="C30" s="111">
        <f>C29/$B29</f>
        <v>0.83325796577153188</v>
      </c>
      <c r="D30" s="111">
        <f>D29/$B29</f>
        <v>0.16674203422846806</v>
      </c>
      <c r="E30" s="102"/>
      <c r="K30" s="28"/>
      <c r="L30" s="28"/>
      <c r="M30" s="28"/>
      <c r="N30" s="28"/>
      <c r="O30" s="28"/>
      <c r="P30" s="28"/>
      <c r="Q30" s="28"/>
    </row>
    <row r="31" spans="1:17" ht="18.75" customHeight="1" x14ac:dyDescent="0.3">
      <c r="E31" s="102"/>
      <c r="K31" s="28"/>
      <c r="L31" s="28"/>
      <c r="M31" s="28"/>
      <c r="N31" s="28"/>
      <c r="O31" s="28"/>
      <c r="P31" s="28"/>
      <c r="Q31" s="28"/>
    </row>
    <row r="32" spans="1:17" x14ac:dyDescent="0.3">
      <c r="E32" s="102"/>
      <c r="K32" s="28"/>
      <c r="L32" s="28"/>
      <c r="M32" s="28"/>
      <c r="N32" s="28"/>
      <c r="O32" s="28"/>
      <c r="P32" s="28"/>
      <c r="Q32" s="28"/>
    </row>
    <row r="33" spans="1:17" x14ac:dyDescent="0.3">
      <c r="E33" s="2"/>
      <c r="F33" s="1"/>
      <c r="G33" s="1"/>
      <c r="H33" s="1"/>
      <c r="I33" s="1"/>
      <c r="J33" s="1"/>
      <c r="K33" s="2"/>
      <c r="L33" s="2"/>
      <c r="M33" s="2"/>
      <c r="N33" s="2"/>
      <c r="O33" s="2"/>
      <c r="P33" s="2"/>
      <c r="Q33" s="2"/>
    </row>
    <row r="34" spans="1:17" ht="13.5" customHeight="1" x14ac:dyDescent="0.3">
      <c r="A34" s="57"/>
      <c r="B34" s="56"/>
      <c r="C34" s="56"/>
      <c r="D34" s="56"/>
      <c r="E34" s="7"/>
      <c r="F34" s="2"/>
      <c r="G34" s="2"/>
      <c r="H34" s="2"/>
      <c r="I34" s="173"/>
      <c r="J34" s="173"/>
      <c r="K34" s="173"/>
      <c r="L34" s="173"/>
      <c r="M34" s="173"/>
      <c r="N34" s="173"/>
      <c r="O34" s="173"/>
      <c r="P34" s="173"/>
      <c r="Q34" s="173"/>
    </row>
    <row r="35" spans="1:17" ht="16.2" thickBot="1" x14ac:dyDescent="0.35">
      <c r="A35" s="6" t="s">
        <v>48</v>
      </c>
      <c r="B35" s="27"/>
      <c r="C35" s="27"/>
      <c r="D35" s="27"/>
      <c r="E35" s="27"/>
      <c r="F35" s="27"/>
      <c r="G35" s="6"/>
      <c r="H35" s="41"/>
      <c r="I35" s="174"/>
      <c r="J35" s="174"/>
      <c r="K35" s="174"/>
      <c r="L35" s="174"/>
      <c r="M35" s="174"/>
      <c r="N35" s="174"/>
      <c r="O35" s="174"/>
      <c r="P35" s="174"/>
      <c r="Q35" s="174"/>
    </row>
    <row r="36" spans="1:17" ht="13.5" customHeight="1" x14ac:dyDescent="0.3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P36" s="141">
        <f>M55/M$59</f>
        <v>0.18472589397523306</v>
      </c>
      <c r="Q36" s="2"/>
    </row>
    <row r="37" spans="1:17" ht="39.75" customHeight="1" x14ac:dyDescent="0.3">
      <c r="A37" s="108" t="s">
        <v>0</v>
      </c>
      <c r="B37" s="105" t="s">
        <v>1</v>
      </c>
      <c r="C37" s="54" t="s">
        <v>47</v>
      </c>
      <c r="D37" s="54" t="s">
        <v>46</v>
      </c>
      <c r="E37" s="54" t="s">
        <v>45</v>
      </c>
      <c r="F37" s="54" t="s">
        <v>44</v>
      </c>
      <c r="G37" s="54" t="s">
        <v>43</v>
      </c>
      <c r="H37" s="53"/>
      <c r="I37" s="168" t="s">
        <v>118</v>
      </c>
      <c r="J37" s="168"/>
      <c r="K37" s="105" t="s">
        <v>117</v>
      </c>
      <c r="L37" s="105" t="s">
        <v>21</v>
      </c>
      <c r="M37" s="50"/>
      <c r="P37" s="142">
        <f>M56/M$59</f>
        <v>0.17135105050786142</v>
      </c>
      <c r="Q37" s="2"/>
    </row>
    <row r="38" spans="1:17" ht="24" customHeight="1" x14ac:dyDescent="0.3">
      <c r="A38" s="38" t="s">
        <v>2</v>
      </c>
      <c r="B38" s="137">
        <f t="shared" ref="B38" si="3">SUM(C38:G38)</f>
        <v>13667</v>
      </c>
      <c r="C38" s="138">
        <v>9821</v>
      </c>
      <c r="D38" s="138">
        <v>1416</v>
      </c>
      <c r="E38" s="138">
        <v>1413</v>
      </c>
      <c r="F38" s="138">
        <v>1001</v>
      </c>
      <c r="G38" s="138">
        <v>16</v>
      </c>
      <c r="H38" s="47"/>
      <c r="I38" s="4" t="s">
        <v>50</v>
      </c>
      <c r="J38" s="40"/>
      <c r="K38" s="13">
        <v>7175</v>
      </c>
      <c r="L38" s="136">
        <f>K38/$K$40</f>
        <v>0.12479128982885766</v>
      </c>
      <c r="M38" s="50"/>
      <c r="P38" s="142">
        <f>M57/M$59</f>
        <v>0.57489216641157648</v>
      </c>
      <c r="Q38" s="28"/>
    </row>
    <row r="39" spans="1:17" ht="24.6" customHeight="1" x14ac:dyDescent="0.3">
      <c r="A39" s="38" t="s">
        <v>3</v>
      </c>
      <c r="B39" s="137">
        <f t="shared" ref="B39:B49" si="4">SUM(C39:G39)</f>
        <v>13476</v>
      </c>
      <c r="C39" s="138">
        <v>9533</v>
      </c>
      <c r="D39" s="138">
        <v>1484</v>
      </c>
      <c r="E39" s="138">
        <v>1420</v>
      </c>
      <c r="F39" s="138">
        <v>1024</v>
      </c>
      <c r="G39" s="138">
        <v>15</v>
      </c>
      <c r="H39" s="51"/>
      <c r="I39" s="129" t="s">
        <v>51</v>
      </c>
      <c r="J39" s="129"/>
      <c r="K39" s="52">
        <v>50321</v>
      </c>
      <c r="L39" s="144">
        <f>K39/$K$40</f>
        <v>0.87520871017114232</v>
      </c>
      <c r="M39" s="50"/>
      <c r="P39" s="142">
        <f>M58/M$59</f>
        <v>6.9030889105329063E-2</v>
      </c>
      <c r="Q39" s="28"/>
    </row>
    <row r="40" spans="1:17" ht="24.6" customHeight="1" x14ac:dyDescent="0.3">
      <c r="A40" s="38" t="s">
        <v>4</v>
      </c>
      <c r="B40" s="137">
        <f t="shared" si="4"/>
        <v>15233</v>
      </c>
      <c r="C40" s="138">
        <v>10735</v>
      </c>
      <c r="D40" s="138">
        <v>1687</v>
      </c>
      <c r="E40" s="138">
        <v>1588</v>
      </c>
      <c r="F40" s="138">
        <v>1193</v>
      </c>
      <c r="G40" s="138">
        <v>30</v>
      </c>
      <c r="H40" s="51"/>
      <c r="I40" s="108" t="s">
        <v>1</v>
      </c>
      <c r="J40" s="108"/>
      <c r="K40" s="35">
        <f>K38+K39</f>
        <v>57496</v>
      </c>
      <c r="L40" s="101">
        <f>L38+L39</f>
        <v>1</v>
      </c>
      <c r="M40" s="50"/>
      <c r="P40" s="141">
        <f>M59/M$59</f>
        <v>1</v>
      </c>
      <c r="Q40" s="28"/>
    </row>
    <row r="41" spans="1:17" ht="24.6" customHeight="1" x14ac:dyDescent="0.3">
      <c r="A41" s="38" t="s">
        <v>5</v>
      </c>
      <c r="B41" s="137">
        <f t="shared" si="4"/>
        <v>15120</v>
      </c>
      <c r="C41" s="138">
        <v>10742</v>
      </c>
      <c r="D41" s="138">
        <v>1682</v>
      </c>
      <c r="E41" s="138">
        <v>1552</v>
      </c>
      <c r="F41" s="138">
        <v>1108</v>
      </c>
      <c r="G41" s="138">
        <v>36</v>
      </c>
      <c r="H41" s="51"/>
      <c r="I41" s="28"/>
      <c r="L41" s="28"/>
      <c r="M41" s="50"/>
      <c r="Q41" s="28"/>
    </row>
    <row r="42" spans="1:17" ht="24.6" hidden="1" customHeight="1" x14ac:dyDescent="0.3">
      <c r="A42" s="38" t="s">
        <v>6</v>
      </c>
      <c r="B42" s="137">
        <f t="shared" si="4"/>
        <v>0</v>
      </c>
      <c r="C42" s="138"/>
      <c r="D42" s="138"/>
      <c r="E42" s="138"/>
      <c r="F42" s="138"/>
      <c r="G42" s="138"/>
      <c r="H42" s="51"/>
      <c r="I42" s="28"/>
      <c r="L42" s="28"/>
      <c r="M42" s="50"/>
      <c r="Q42" s="28"/>
    </row>
    <row r="43" spans="1:17" ht="24.6" hidden="1" customHeight="1" x14ac:dyDescent="0.3">
      <c r="A43" s="38" t="s">
        <v>7</v>
      </c>
      <c r="B43" s="137">
        <f t="shared" si="4"/>
        <v>0</v>
      </c>
      <c r="C43" s="138"/>
      <c r="D43" s="138"/>
      <c r="E43" s="138"/>
      <c r="F43" s="138"/>
      <c r="G43" s="138"/>
      <c r="H43" s="51"/>
      <c r="I43" s="28"/>
      <c r="L43" s="28"/>
      <c r="M43" s="50"/>
      <c r="P43" s="131"/>
      <c r="Q43" s="28"/>
    </row>
    <row r="44" spans="1:17" ht="24.6" hidden="1" customHeight="1" x14ac:dyDescent="0.3">
      <c r="A44" s="38" t="s">
        <v>8</v>
      </c>
      <c r="B44" s="137">
        <f t="shared" si="4"/>
        <v>0</v>
      </c>
      <c r="C44" s="138"/>
      <c r="D44" s="138"/>
      <c r="E44" s="138"/>
      <c r="F44" s="138"/>
      <c r="G44" s="138"/>
      <c r="H44" s="51"/>
      <c r="I44" s="28"/>
      <c r="L44" s="28"/>
      <c r="M44" s="50"/>
      <c r="Q44" s="28"/>
    </row>
    <row r="45" spans="1:17" ht="24.6" hidden="1" customHeight="1" x14ac:dyDescent="0.3">
      <c r="A45" s="38" t="s">
        <v>9</v>
      </c>
      <c r="B45" s="137">
        <f t="shared" si="4"/>
        <v>0</v>
      </c>
      <c r="C45" s="138"/>
      <c r="D45" s="138"/>
      <c r="E45" s="138"/>
      <c r="F45" s="138"/>
      <c r="G45" s="138"/>
      <c r="H45" s="51"/>
      <c r="L45" s="28"/>
      <c r="M45" s="50"/>
      <c r="Q45" s="28"/>
    </row>
    <row r="46" spans="1:17" ht="24.6" hidden="1" customHeight="1" x14ac:dyDescent="0.3">
      <c r="A46" s="38" t="s">
        <v>130</v>
      </c>
      <c r="B46" s="137">
        <f t="shared" si="4"/>
        <v>0</v>
      </c>
      <c r="C46" s="138"/>
      <c r="D46" s="138"/>
      <c r="E46" s="138"/>
      <c r="F46" s="138"/>
      <c r="G46" s="138"/>
      <c r="H46" s="51"/>
      <c r="L46" s="28"/>
      <c r="M46" s="50"/>
      <c r="Q46" s="28"/>
    </row>
    <row r="47" spans="1:17" ht="24.6" hidden="1" customHeight="1" x14ac:dyDescent="0.3">
      <c r="A47" s="38" t="s">
        <v>11</v>
      </c>
      <c r="B47" s="137">
        <f t="shared" si="4"/>
        <v>0</v>
      </c>
      <c r="C47" s="138"/>
      <c r="D47" s="138"/>
      <c r="E47" s="138"/>
      <c r="F47" s="138"/>
      <c r="G47" s="138"/>
      <c r="H47" s="51"/>
      <c r="L47" s="28"/>
      <c r="M47" s="50"/>
      <c r="P47" s="28"/>
      <c r="Q47" s="28"/>
    </row>
    <row r="48" spans="1:17" ht="24.6" hidden="1" customHeight="1" x14ac:dyDescent="0.3">
      <c r="A48" s="38" t="s">
        <v>12</v>
      </c>
      <c r="B48" s="137">
        <f t="shared" si="4"/>
        <v>0</v>
      </c>
      <c r="C48" s="138"/>
      <c r="D48" s="138"/>
      <c r="E48" s="138"/>
      <c r="F48" s="138"/>
      <c r="G48" s="138"/>
      <c r="H48" s="51"/>
      <c r="L48" s="28"/>
      <c r="M48" s="50"/>
      <c r="P48" s="28"/>
      <c r="Q48" s="28"/>
    </row>
    <row r="49" spans="1:17" ht="24.6" hidden="1" customHeight="1" x14ac:dyDescent="0.3">
      <c r="A49" s="38" t="s">
        <v>13</v>
      </c>
      <c r="B49" s="137">
        <f t="shared" si="4"/>
        <v>0</v>
      </c>
      <c r="C49" s="138"/>
      <c r="D49" s="138"/>
      <c r="E49" s="138"/>
      <c r="F49" s="138"/>
      <c r="G49" s="138"/>
      <c r="H49" s="51"/>
      <c r="L49" s="28"/>
      <c r="M49" s="50"/>
      <c r="P49" s="28"/>
      <c r="Q49" s="28"/>
    </row>
    <row r="50" spans="1:17" ht="24.6" customHeight="1" x14ac:dyDescent="0.3">
      <c r="A50" s="108" t="s">
        <v>1</v>
      </c>
      <c r="B50" s="35">
        <f>SUM(B38:B49)</f>
        <v>57496</v>
      </c>
      <c r="C50" s="35">
        <f t="shared" ref="C50:G50" si="5">SUM(C38:C49)</f>
        <v>40831</v>
      </c>
      <c r="D50" s="35">
        <f t="shared" si="5"/>
        <v>6269</v>
      </c>
      <c r="E50" s="35">
        <f t="shared" si="5"/>
        <v>5973</v>
      </c>
      <c r="F50" s="35">
        <f t="shared" si="5"/>
        <v>4326</v>
      </c>
      <c r="G50" s="35">
        <f t="shared" si="5"/>
        <v>97</v>
      </c>
      <c r="H50" s="51"/>
      <c r="M50" s="50"/>
      <c r="P50" s="28"/>
      <c r="Q50" s="28"/>
    </row>
    <row r="51" spans="1:17" ht="15" thickBot="1" x14ac:dyDescent="0.35">
      <c r="A51" s="49" t="s">
        <v>21</v>
      </c>
      <c r="B51" s="48">
        <f t="shared" ref="B51:G51" si="6">B50/$B50</f>
        <v>1</v>
      </c>
      <c r="C51" s="48">
        <f t="shared" si="6"/>
        <v>0.71015374982607482</v>
      </c>
      <c r="D51" s="48">
        <f t="shared" si="6"/>
        <v>0.10903367190761097</v>
      </c>
      <c r="E51" s="48">
        <f t="shared" si="6"/>
        <v>0.1038854876860999</v>
      </c>
      <c r="F51" s="48">
        <f t="shared" si="6"/>
        <v>7.5240016696813697E-2</v>
      </c>
      <c r="G51" s="48">
        <f t="shared" si="6"/>
        <v>1.6870738834005843E-3</v>
      </c>
      <c r="H51" s="47"/>
      <c r="M51" s="46"/>
      <c r="N51" s="43"/>
      <c r="O51" s="43"/>
      <c r="P51" s="28"/>
      <c r="Q51" s="28"/>
    </row>
    <row r="52" spans="1:17" x14ac:dyDescent="0.3">
      <c r="H52" s="47"/>
      <c r="J52" s="133"/>
      <c r="K52" s="133"/>
      <c r="M52" s="46"/>
      <c r="N52" s="43"/>
      <c r="O52" s="43"/>
      <c r="P52" s="28"/>
      <c r="Q52" s="28"/>
    </row>
    <row r="53" spans="1:17" x14ac:dyDescent="0.3">
      <c r="H53" s="47"/>
      <c r="I53" s="1"/>
      <c r="J53" s="1"/>
      <c r="K53" s="1"/>
      <c r="L53" s="1"/>
      <c r="M53" s="2"/>
      <c r="N53" s="2"/>
      <c r="O53" s="2"/>
      <c r="P53" s="43"/>
      <c r="Q53" s="2"/>
    </row>
    <row r="54" spans="1:17" ht="27" customHeight="1" x14ac:dyDescent="0.3">
      <c r="A54" s="46"/>
      <c r="B54" s="45"/>
      <c r="C54" s="45"/>
      <c r="D54" s="45"/>
      <c r="E54" s="45"/>
      <c r="F54" s="2"/>
      <c r="G54" s="44"/>
      <c r="H54" s="44"/>
      <c r="I54" s="2"/>
      <c r="J54" s="2"/>
      <c r="K54" s="2"/>
      <c r="L54" s="2"/>
      <c r="M54" s="2"/>
      <c r="N54" s="2"/>
      <c r="O54" s="2"/>
      <c r="P54" s="43"/>
      <c r="Q54" s="2"/>
    </row>
    <row r="55" spans="1:17" x14ac:dyDescent="0.3">
      <c r="A55" s="46"/>
      <c r="B55" s="45"/>
      <c r="C55" s="45"/>
      <c r="D55" s="45"/>
      <c r="E55" s="45"/>
      <c r="F55" s="2"/>
      <c r="G55" s="44"/>
      <c r="H55" s="44"/>
      <c r="I55" s="2"/>
      <c r="J55" s="2"/>
      <c r="K55" s="2"/>
      <c r="L55" s="139" t="s">
        <v>32</v>
      </c>
      <c r="M55" s="140">
        <f>C71+D71</f>
        <v>10621</v>
      </c>
      <c r="N55" s="2"/>
      <c r="O55" s="2"/>
      <c r="P55" s="43"/>
      <c r="Q55" s="2"/>
    </row>
    <row r="56" spans="1:17" ht="16.2" thickBot="1" x14ac:dyDescent="0.35">
      <c r="A56" s="17" t="s">
        <v>42</v>
      </c>
      <c r="B56" s="17"/>
      <c r="C56" s="17"/>
      <c r="D56" s="17"/>
      <c r="E56" s="17"/>
      <c r="F56" s="17"/>
      <c r="G56" s="17"/>
      <c r="H56" s="17"/>
      <c r="I56" s="17"/>
      <c r="J56" s="17"/>
      <c r="K56" s="42"/>
      <c r="L56" s="139" t="s">
        <v>31</v>
      </c>
      <c r="M56" s="140">
        <f>E71</f>
        <v>9852</v>
      </c>
      <c r="N56" s="42"/>
      <c r="O56" s="42"/>
      <c r="P56" s="42"/>
      <c r="Q56" s="41"/>
    </row>
    <row r="57" spans="1:17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139" t="s">
        <v>30</v>
      </c>
      <c r="M57" s="140">
        <f>F71+G71+H71+I71</f>
        <v>33054</v>
      </c>
      <c r="N57" s="2"/>
      <c r="O57" s="2"/>
      <c r="P57" s="2"/>
      <c r="Q57" s="2"/>
    </row>
    <row r="58" spans="1:17" ht="27.6" x14ac:dyDescent="0.3">
      <c r="A58" s="16" t="s">
        <v>41</v>
      </c>
      <c r="B58" s="105" t="s">
        <v>1</v>
      </c>
      <c r="C58" s="104" t="s">
        <v>40</v>
      </c>
      <c r="D58" s="104" t="s">
        <v>39</v>
      </c>
      <c r="E58" s="104" t="s">
        <v>38</v>
      </c>
      <c r="F58" s="104" t="s">
        <v>37</v>
      </c>
      <c r="G58" s="104" t="s">
        <v>36</v>
      </c>
      <c r="H58" s="104" t="s">
        <v>35</v>
      </c>
      <c r="I58" s="104" t="s">
        <v>34</v>
      </c>
      <c r="J58" s="104" t="s">
        <v>33</v>
      </c>
      <c r="K58" s="2"/>
      <c r="L58" s="139" t="s">
        <v>29</v>
      </c>
      <c r="M58" s="140">
        <f>J71</f>
        <v>3969</v>
      </c>
      <c r="P58" s="29"/>
      <c r="Q58" s="2"/>
    </row>
    <row r="59" spans="1:17" x14ac:dyDescent="0.3">
      <c r="A59" s="38" t="s">
        <v>2</v>
      </c>
      <c r="B59" s="52">
        <f t="shared" ref="B59" si="7">SUM(C59:J59)</f>
        <v>13667</v>
      </c>
      <c r="C59" s="37">
        <v>809</v>
      </c>
      <c r="D59" s="37">
        <v>1578</v>
      </c>
      <c r="E59" s="37">
        <v>2209</v>
      </c>
      <c r="F59" s="37">
        <v>1802</v>
      </c>
      <c r="G59" s="37">
        <v>2804</v>
      </c>
      <c r="H59" s="37">
        <v>2164</v>
      </c>
      <c r="I59" s="37">
        <v>1385</v>
      </c>
      <c r="J59" s="37">
        <v>916</v>
      </c>
      <c r="K59" s="39"/>
      <c r="L59" s="143" t="s">
        <v>1</v>
      </c>
      <c r="M59" s="140">
        <f>SUM(M55:M58)</f>
        <v>57496</v>
      </c>
      <c r="P59" s="34"/>
      <c r="Q59" s="28"/>
    </row>
    <row r="60" spans="1:17" ht="19.5" customHeight="1" x14ac:dyDescent="0.3">
      <c r="A60" s="38" t="s">
        <v>3</v>
      </c>
      <c r="B60" s="52">
        <f t="shared" ref="B60" si="8">SUM(C60:J60)</f>
        <v>13476</v>
      </c>
      <c r="C60" s="37">
        <v>902</v>
      </c>
      <c r="D60" s="37">
        <v>1662</v>
      </c>
      <c r="E60" s="37">
        <v>2329</v>
      </c>
      <c r="F60" s="37">
        <v>1811</v>
      </c>
      <c r="G60" s="37">
        <v>2588</v>
      </c>
      <c r="H60" s="37">
        <v>2074</v>
      </c>
      <c r="I60" s="37">
        <v>1229</v>
      </c>
      <c r="J60" s="37">
        <v>881</v>
      </c>
      <c r="K60" s="39"/>
      <c r="L60" s="149"/>
      <c r="M60" s="149"/>
      <c r="P60" s="34"/>
      <c r="Q60" s="28"/>
    </row>
    <row r="61" spans="1:17" ht="19.5" customHeight="1" x14ac:dyDescent="0.3">
      <c r="A61" s="38" t="s">
        <v>4</v>
      </c>
      <c r="B61" s="52">
        <f t="shared" ref="B61:B62" si="9">SUM(C61:J61)</f>
        <v>15233</v>
      </c>
      <c r="C61" s="37">
        <v>991</v>
      </c>
      <c r="D61" s="37">
        <v>1926</v>
      </c>
      <c r="E61" s="37">
        <v>2563</v>
      </c>
      <c r="F61" s="37">
        <v>1931</v>
      </c>
      <c r="G61" s="37">
        <v>3023</v>
      </c>
      <c r="H61" s="37">
        <v>2280</v>
      </c>
      <c r="I61" s="37">
        <v>1413</v>
      </c>
      <c r="J61" s="37">
        <v>1106</v>
      </c>
      <c r="K61" s="39"/>
      <c r="L61" s="149"/>
      <c r="M61" s="149"/>
      <c r="P61" s="34"/>
      <c r="Q61" s="28"/>
    </row>
    <row r="62" spans="1:17" ht="19.5" customHeight="1" x14ac:dyDescent="0.3">
      <c r="A62" s="38" t="s">
        <v>5</v>
      </c>
      <c r="B62" s="52">
        <f t="shared" si="9"/>
        <v>15120</v>
      </c>
      <c r="C62" s="37">
        <v>944</v>
      </c>
      <c r="D62" s="37">
        <v>1809</v>
      </c>
      <c r="E62" s="37">
        <v>2751</v>
      </c>
      <c r="F62" s="37">
        <v>2034</v>
      </c>
      <c r="G62" s="37">
        <v>2965</v>
      </c>
      <c r="H62" s="37">
        <v>2126</v>
      </c>
      <c r="I62" s="37">
        <v>1425</v>
      </c>
      <c r="J62" s="37">
        <v>1066</v>
      </c>
      <c r="K62" s="39"/>
      <c r="L62" s="147"/>
      <c r="M62" s="148"/>
      <c r="P62" s="34"/>
      <c r="Q62" s="28"/>
    </row>
    <row r="63" spans="1:17" ht="19.5" hidden="1" customHeight="1" x14ac:dyDescent="0.3">
      <c r="A63" s="38" t="s">
        <v>6</v>
      </c>
      <c r="B63" s="52">
        <f t="shared" ref="B63" si="10">SUM(C63:J63)</f>
        <v>0</v>
      </c>
      <c r="C63" s="37"/>
      <c r="D63" s="37"/>
      <c r="E63" s="37"/>
      <c r="F63" s="37"/>
      <c r="G63" s="37"/>
      <c r="H63" s="37"/>
      <c r="I63" s="37"/>
      <c r="J63" s="37"/>
      <c r="K63" s="39"/>
      <c r="L63" s="149"/>
      <c r="M63" s="149"/>
      <c r="P63" s="34"/>
      <c r="Q63" s="28"/>
    </row>
    <row r="64" spans="1:17" ht="19.5" hidden="1" customHeight="1" x14ac:dyDescent="0.3">
      <c r="A64" s="38" t="s">
        <v>7</v>
      </c>
      <c r="B64" s="52">
        <f t="shared" ref="B64" si="11">SUM(C64:J64)</f>
        <v>0</v>
      </c>
      <c r="C64" s="37"/>
      <c r="D64" s="37"/>
      <c r="E64" s="37"/>
      <c r="F64" s="37"/>
      <c r="G64" s="37"/>
      <c r="H64" s="37"/>
      <c r="I64" s="37"/>
      <c r="J64" s="37"/>
      <c r="K64" s="39"/>
      <c r="L64" s="149"/>
      <c r="M64" s="149"/>
      <c r="N64" s="32"/>
      <c r="O64" s="36"/>
      <c r="P64" s="34"/>
      <c r="Q64" s="28"/>
    </row>
    <row r="65" spans="1:22" ht="19.5" hidden="1" customHeight="1" x14ac:dyDescent="0.3">
      <c r="A65" s="38" t="s">
        <v>8</v>
      </c>
      <c r="B65" s="52">
        <f t="shared" ref="B65" si="12">SUM(C65:J65)</f>
        <v>0</v>
      </c>
      <c r="C65" s="37"/>
      <c r="D65" s="37"/>
      <c r="E65" s="37"/>
      <c r="F65" s="37"/>
      <c r="G65" s="37"/>
      <c r="H65" s="37"/>
      <c r="I65" s="37"/>
      <c r="J65" s="37"/>
      <c r="K65" s="39"/>
      <c r="L65" s="149"/>
      <c r="M65" s="149"/>
      <c r="N65" s="32"/>
      <c r="O65" s="36"/>
      <c r="P65" s="34"/>
      <c r="Q65" s="28"/>
    </row>
    <row r="66" spans="1:22" ht="19.5" hidden="1" customHeight="1" x14ac:dyDescent="0.3">
      <c r="A66" s="38" t="s">
        <v>9</v>
      </c>
      <c r="B66" s="52">
        <f t="shared" ref="B66" si="13">SUM(C66:J66)</f>
        <v>0</v>
      </c>
      <c r="C66" s="37"/>
      <c r="D66" s="37"/>
      <c r="E66" s="37"/>
      <c r="F66" s="37"/>
      <c r="G66" s="37"/>
      <c r="H66" s="37"/>
      <c r="I66" s="37"/>
      <c r="J66" s="37"/>
      <c r="K66" s="28"/>
      <c r="L66" s="150"/>
      <c r="M66" s="151"/>
      <c r="N66" s="32"/>
      <c r="O66" s="36"/>
      <c r="P66" s="34"/>
      <c r="Q66" s="28"/>
    </row>
    <row r="67" spans="1:22" ht="19.5" hidden="1" customHeight="1" x14ac:dyDescent="0.3">
      <c r="A67" s="38" t="s">
        <v>130</v>
      </c>
      <c r="B67" s="52">
        <f t="shared" ref="B67" si="14">SUM(C67:J67)</f>
        <v>0</v>
      </c>
      <c r="C67" s="37"/>
      <c r="D67" s="37"/>
      <c r="E67" s="37"/>
      <c r="F67" s="37"/>
      <c r="G67" s="37"/>
      <c r="H67" s="37"/>
      <c r="I67" s="37"/>
      <c r="J67" s="37"/>
      <c r="K67" s="28"/>
      <c r="L67" s="150"/>
      <c r="M67" s="151"/>
      <c r="N67" s="32"/>
      <c r="O67" s="36"/>
      <c r="P67" s="34"/>
      <c r="Q67" s="28"/>
    </row>
    <row r="68" spans="1:22" ht="19.5" hidden="1" customHeight="1" x14ac:dyDescent="0.3">
      <c r="A68" s="38" t="s">
        <v>11</v>
      </c>
      <c r="B68" s="52">
        <f t="shared" ref="B68" si="15">SUM(C68:J68)</f>
        <v>0</v>
      </c>
      <c r="C68" s="37"/>
      <c r="D68" s="37"/>
      <c r="E68" s="37"/>
      <c r="F68" s="37"/>
      <c r="G68" s="37"/>
      <c r="H68" s="37"/>
      <c r="I68" s="37"/>
      <c r="J68" s="37"/>
      <c r="K68" s="28"/>
      <c r="L68" s="150"/>
      <c r="M68" s="151"/>
      <c r="N68" s="32"/>
      <c r="O68" s="36"/>
      <c r="P68" s="34"/>
      <c r="Q68" s="28"/>
    </row>
    <row r="69" spans="1:22" ht="19.5" hidden="1" customHeight="1" x14ac:dyDescent="0.3">
      <c r="A69" s="38" t="s">
        <v>12</v>
      </c>
      <c r="B69" s="52">
        <f t="shared" ref="B69" si="16">SUM(C69:J69)</f>
        <v>0</v>
      </c>
      <c r="C69" s="37"/>
      <c r="D69" s="37"/>
      <c r="E69" s="37"/>
      <c r="F69" s="37"/>
      <c r="G69" s="37"/>
      <c r="H69" s="37"/>
      <c r="I69" s="37"/>
      <c r="J69" s="37"/>
      <c r="K69" s="28"/>
      <c r="L69" s="150"/>
      <c r="M69" s="151"/>
      <c r="N69" s="32"/>
      <c r="O69" s="36"/>
      <c r="P69" s="34"/>
      <c r="Q69" s="28"/>
    </row>
    <row r="70" spans="1:22" ht="19.5" hidden="1" customHeight="1" x14ac:dyDescent="0.3">
      <c r="A70" s="38" t="s">
        <v>13</v>
      </c>
      <c r="B70" s="52">
        <f t="shared" ref="B70" si="17">SUM(C70:J70)</f>
        <v>0</v>
      </c>
      <c r="C70" s="37"/>
      <c r="D70" s="37"/>
      <c r="E70" s="37"/>
      <c r="F70" s="37"/>
      <c r="G70" s="37"/>
      <c r="H70" s="37"/>
      <c r="I70" s="37"/>
      <c r="J70" s="37"/>
      <c r="K70" s="28"/>
      <c r="N70" s="32"/>
      <c r="O70" s="36"/>
      <c r="P70" s="34"/>
      <c r="Q70" s="28"/>
    </row>
    <row r="71" spans="1:22" ht="19.5" customHeight="1" x14ac:dyDescent="0.3">
      <c r="A71" s="108" t="s">
        <v>1</v>
      </c>
      <c r="B71" s="35">
        <f>SUM(B59:B70)</f>
        <v>57496</v>
      </c>
      <c r="C71" s="35">
        <f t="shared" ref="C71:J71" si="18">SUM(C59:C70)</f>
        <v>3646</v>
      </c>
      <c r="D71" s="35">
        <f t="shared" si="18"/>
        <v>6975</v>
      </c>
      <c r="E71" s="35">
        <f t="shared" si="18"/>
        <v>9852</v>
      </c>
      <c r="F71" s="35">
        <f t="shared" si="18"/>
        <v>7578</v>
      </c>
      <c r="G71" s="35">
        <f t="shared" si="18"/>
        <v>11380</v>
      </c>
      <c r="H71" s="35">
        <f t="shared" si="18"/>
        <v>8644</v>
      </c>
      <c r="I71" s="35">
        <f t="shared" si="18"/>
        <v>5452</v>
      </c>
      <c r="J71" s="35">
        <f t="shared" si="18"/>
        <v>3969</v>
      </c>
      <c r="K71" s="28"/>
      <c r="P71" s="34"/>
      <c r="Q71" s="28"/>
    </row>
    <row r="72" spans="1:22" ht="19.5" customHeight="1" thickBot="1" x14ac:dyDescent="0.35">
      <c r="A72" s="10" t="s">
        <v>21</v>
      </c>
      <c r="B72" s="9">
        <f t="shared" ref="B72:J72" si="19">B71/$B71</f>
        <v>1</v>
      </c>
      <c r="C72" s="9">
        <f t="shared" si="19"/>
        <v>6.3413106998747734E-2</v>
      </c>
      <c r="D72" s="9">
        <f t="shared" si="19"/>
        <v>0.12131278697648532</v>
      </c>
      <c r="E72" s="9">
        <f t="shared" si="19"/>
        <v>0.17135105050786142</v>
      </c>
      <c r="F72" s="9">
        <f t="shared" si="19"/>
        <v>0.13180047307638793</v>
      </c>
      <c r="G72" s="9">
        <f t="shared" si="19"/>
        <v>0.1979268122999861</v>
      </c>
      <c r="H72" s="9">
        <f t="shared" si="19"/>
        <v>0.15034089327953248</v>
      </c>
      <c r="I72" s="9">
        <f t="shared" si="19"/>
        <v>9.4823987755669956E-2</v>
      </c>
      <c r="J72" s="9">
        <f t="shared" si="19"/>
        <v>6.9030889105329063E-2</v>
      </c>
      <c r="K72" s="28"/>
      <c r="L72" s="28"/>
      <c r="P72" s="32"/>
      <c r="Q72" s="28"/>
    </row>
    <row r="73" spans="1:22" x14ac:dyDescent="0.3">
      <c r="G73" s="112"/>
      <c r="H73" s="112"/>
      <c r="I73" s="112"/>
      <c r="J73" s="112"/>
      <c r="K73" s="28"/>
      <c r="L73" s="28"/>
      <c r="P73" s="32"/>
      <c r="Q73" s="28"/>
    </row>
    <row r="74" spans="1:22" x14ac:dyDescent="0.3">
      <c r="G74" s="112"/>
      <c r="H74" s="112"/>
      <c r="I74" s="112"/>
      <c r="J74" s="112"/>
      <c r="K74" s="28"/>
      <c r="L74" s="28"/>
      <c r="P74" s="32"/>
      <c r="Q74" s="28"/>
    </row>
    <row r="75" spans="1:22" x14ac:dyDescent="0.3">
      <c r="G75" s="112"/>
      <c r="H75" s="112"/>
      <c r="I75" s="112"/>
      <c r="J75" s="112"/>
      <c r="K75" s="28"/>
      <c r="L75" s="28"/>
      <c r="P75" s="32"/>
      <c r="Q75" s="28"/>
    </row>
    <row r="76" spans="1:22" x14ac:dyDescent="0.3">
      <c r="A76" s="30"/>
      <c r="B76" s="3"/>
      <c r="C76" s="2"/>
      <c r="D76" s="2"/>
      <c r="E76" s="2"/>
      <c r="F76" s="3"/>
      <c r="G76" s="3"/>
      <c r="H76" s="3"/>
      <c r="I76" s="3"/>
      <c r="J76" s="2"/>
      <c r="K76" s="2"/>
      <c r="L76" s="31"/>
      <c r="M76" s="1"/>
      <c r="N76" s="1"/>
      <c r="O76" s="1"/>
      <c r="P76" s="31"/>
      <c r="Q76" s="28"/>
    </row>
    <row r="77" spans="1:22" ht="16.2" thickBot="1" x14ac:dyDescent="0.35">
      <c r="A77" s="17" t="s">
        <v>116</v>
      </c>
      <c r="B77" s="27"/>
      <c r="C77" s="27"/>
      <c r="D77" s="27"/>
      <c r="E77" s="27"/>
      <c r="F77" s="27"/>
      <c r="G77" s="2"/>
      <c r="H77" s="6" t="s">
        <v>133</v>
      </c>
      <c r="I77" s="27"/>
      <c r="J77" s="27"/>
      <c r="K77" s="27"/>
      <c r="L77" s="26"/>
      <c r="M77" s="26"/>
      <c r="N77" s="26"/>
      <c r="O77" s="26"/>
      <c r="P77" s="26"/>
      <c r="Q77" s="6"/>
    </row>
    <row r="78" spans="1:22" ht="17.399999999999999" x14ac:dyDescent="0.3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"/>
      <c r="V78" s="132"/>
    </row>
    <row r="79" spans="1:22" x14ac:dyDescent="0.3">
      <c r="A79" s="165" t="s">
        <v>0</v>
      </c>
      <c r="B79" s="153" t="s">
        <v>1</v>
      </c>
      <c r="C79" s="166" t="s">
        <v>136</v>
      </c>
      <c r="D79" s="155" t="s">
        <v>27</v>
      </c>
      <c r="E79" s="155" t="s">
        <v>26</v>
      </c>
      <c r="F79" s="155" t="s">
        <v>25</v>
      </c>
      <c r="G79" s="18"/>
      <c r="H79" s="165" t="s">
        <v>0</v>
      </c>
      <c r="I79" s="166" t="s">
        <v>115</v>
      </c>
      <c r="J79" s="166" t="s">
        <v>1</v>
      </c>
      <c r="K79" s="155" t="s">
        <v>61</v>
      </c>
      <c r="L79" s="155"/>
      <c r="M79" s="155"/>
      <c r="N79" s="155" t="s">
        <v>1</v>
      </c>
      <c r="O79" s="155" t="s">
        <v>134</v>
      </c>
      <c r="P79" s="155"/>
      <c r="Q79" s="155"/>
    </row>
    <row r="80" spans="1:22" ht="38.25" customHeight="1" x14ac:dyDescent="0.3">
      <c r="A80" s="165"/>
      <c r="B80" s="153"/>
      <c r="C80" s="166"/>
      <c r="D80" s="153"/>
      <c r="E80" s="153"/>
      <c r="F80" s="153"/>
      <c r="G80" s="18"/>
      <c r="H80" s="165"/>
      <c r="I80" s="166"/>
      <c r="J80" s="166"/>
      <c r="K80" s="100" t="s">
        <v>92</v>
      </c>
      <c r="L80" s="100" t="s">
        <v>114</v>
      </c>
      <c r="M80" s="100" t="s">
        <v>93</v>
      </c>
      <c r="N80" s="155"/>
      <c r="O80" s="99" t="s">
        <v>92</v>
      </c>
      <c r="P80" s="99" t="s">
        <v>114</v>
      </c>
      <c r="Q80" s="99" t="s">
        <v>93</v>
      </c>
    </row>
    <row r="81" spans="1:17" ht="18" customHeight="1" x14ac:dyDescent="0.3">
      <c r="A81" s="14" t="s">
        <v>2</v>
      </c>
      <c r="B81" s="22">
        <f>SUM(C81:F81)</f>
        <v>13667</v>
      </c>
      <c r="C81" s="12">
        <v>44</v>
      </c>
      <c r="D81" s="12">
        <v>6247</v>
      </c>
      <c r="E81" s="12">
        <v>5107</v>
      </c>
      <c r="F81" s="12">
        <v>2269</v>
      </c>
      <c r="G81" s="24"/>
      <c r="H81" s="14" t="s">
        <v>2</v>
      </c>
      <c r="I81" s="22">
        <v>133</v>
      </c>
      <c r="J81" s="116">
        <f>K81+L81+M81</f>
        <v>972</v>
      </c>
      <c r="K81" s="86">
        <v>595</v>
      </c>
      <c r="L81" s="126">
        <v>370</v>
      </c>
      <c r="M81" s="86">
        <v>7</v>
      </c>
      <c r="N81" s="22">
        <f>SUM(O81:Q81)</f>
        <v>9</v>
      </c>
      <c r="O81" s="86">
        <v>1</v>
      </c>
      <c r="P81" s="126">
        <v>8</v>
      </c>
      <c r="Q81" s="86">
        <v>0</v>
      </c>
    </row>
    <row r="82" spans="1:17" ht="18" customHeight="1" x14ac:dyDescent="0.3">
      <c r="A82" s="14" t="s">
        <v>3</v>
      </c>
      <c r="B82" s="22">
        <f t="shared" ref="B82:B91" si="20">SUM(C82:F82)</f>
        <v>13476</v>
      </c>
      <c r="C82" s="12">
        <v>51</v>
      </c>
      <c r="D82" s="12">
        <v>6020</v>
      </c>
      <c r="E82" s="12">
        <v>5010</v>
      </c>
      <c r="F82" s="12">
        <v>2395</v>
      </c>
      <c r="G82" s="24"/>
      <c r="H82" s="14" t="s">
        <v>3</v>
      </c>
      <c r="I82" s="22">
        <v>140</v>
      </c>
      <c r="J82" s="116">
        <f t="shared" ref="J82:J92" si="21">K82+L82+M82</f>
        <v>996</v>
      </c>
      <c r="K82" s="86">
        <v>670</v>
      </c>
      <c r="L82" s="126">
        <v>319</v>
      </c>
      <c r="M82" s="86">
        <v>7</v>
      </c>
      <c r="N82" s="116">
        <f t="shared" ref="N82:N92" si="22">O82+P82+Q82</f>
        <v>21</v>
      </c>
      <c r="O82" s="86">
        <v>6</v>
      </c>
      <c r="P82" s="126">
        <v>15</v>
      </c>
      <c r="Q82" s="86">
        <v>0</v>
      </c>
    </row>
    <row r="83" spans="1:17" ht="18" customHeight="1" x14ac:dyDescent="0.3">
      <c r="A83" s="14" t="s">
        <v>4</v>
      </c>
      <c r="B83" s="22">
        <f t="shared" si="20"/>
        <v>15233</v>
      </c>
      <c r="C83" s="12">
        <v>72</v>
      </c>
      <c r="D83" s="12">
        <v>6833</v>
      </c>
      <c r="E83" s="12">
        <v>5732</v>
      </c>
      <c r="F83" s="12">
        <v>2596</v>
      </c>
      <c r="G83" s="24"/>
      <c r="H83" s="14" t="s">
        <v>4</v>
      </c>
      <c r="I83" s="22">
        <v>216</v>
      </c>
      <c r="J83" s="116">
        <f t="shared" si="21"/>
        <v>1069</v>
      </c>
      <c r="K83" s="86">
        <v>649</v>
      </c>
      <c r="L83" s="126">
        <v>413</v>
      </c>
      <c r="M83" s="86">
        <v>7</v>
      </c>
      <c r="N83" s="116">
        <f t="shared" si="22"/>
        <v>8</v>
      </c>
      <c r="O83" s="86">
        <v>4</v>
      </c>
      <c r="P83" s="126">
        <v>4</v>
      </c>
      <c r="Q83" s="86">
        <v>0</v>
      </c>
    </row>
    <row r="84" spans="1:17" ht="18" customHeight="1" x14ac:dyDescent="0.3">
      <c r="A84" s="14" t="s">
        <v>5</v>
      </c>
      <c r="B84" s="22">
        <f t="shared" si="20"/>
        <v>15120</v>
      </c>
      <c r="C84" s="12">
        <v>45</v>
      </c>
      <c r="D84" s="12">
        <v>6690</v>
      </c>
      <c r="E84" s="12">
        <v>5538</v>
      </c>
      <c r="F84" s="12">
        <v>2847</v>
      </c>
      <c r="G84" s="24"/>
      <c r="H84" s="14" t="s">
        <v>5</v>
      </c>
      <c r="I84" s="22">
        <v>159</v>
      </c>
      <c r="J84" s="116">
        <f t="shared" si="21"/>
        <v>1138</v>
      </c>
      <c r="K84" s="86">
        <v>720</v>
      </c>
      <c r="L84" s="126">
        <v>406</v>
      </c>
      <c r="M84" s="86">
        <v>12</v>
      </c>
      <c r="N84" s="116">
        <f t="shared" si="22"/>
        <v>20</v>
      </c>
      <c r="O84" s="86">
        <v>13</v>
      </c>
      <c r="P84" s="126">
        <v>7</v>
      </c>
      <c r="Q84" s="86">
        <v>0</v>
      </c>
    </row>
    <row r="85" spans="1:17" ht="18" hidden="1" customHeight="1" x14ac:dyDescent="0.3">
      <c r="A85" s="14" t="s">
        <v>6</v>
      </c>
      <c r="B85" s="22">
        <f t="shared" si="20"/>
        <v>0</v>
      </c>
      <c r="C85" s="12"/>
      <c r="D85" s="12"/>
      <c r="E85" s="12"/>
      <c r="F85" s="12"/>
      <c r="G85" s="24"/>
      <c r="H85" s="14" t="s">
        <v>6</v>
      </c>
      <c r="I85" s="22"/>
      <c r="J85" s="116">
        <f t="shared" si="21"/>
        <v>0</v>
      </c>
      <c r="K85" s="86"/>
      <c r="L85" s="126"/>
      <c r="M85" s="86"/>
      <c r="N85" s="116">
        <f t="shared" si="22"/>
        <v>0</v>
      </c>
      <c r="O85" s="86"/>
      <c r="P85" s="126"/>
      <c r="Q85" s="86"/>
    </row>
    <row r="86" spans="1:17" ht="18" hidden="1" customHeight="1" x14ac:dyDescent="0.3">
      <c r="A86" s="14" t="s">
        <v>7</v>
      </c>
      <c r="B86" s="22">
        <f t="shared" si="20"/>
        <v>0</v>
      </c>
      <c r="C86" s="12"/>
      <c r="D86" s="12"/>
      <c r="E86" s="12"/>
      <c r="F86" s="12"/>
      <c r="G86" s="24"/>
      <c r="H86" s="14" t="s">
        <v>7</v>
      </c>
      <c r="I86" s="22"/>
      <c r="J86" s="116">
        <f t="shared" si="21"/>
        <v>0</v>
      </c>
      <c r="K86" s="86"/>
      <c r="L86" s="126"/>
      <c r="M86" s="86"/>
      <c r="N86" s="116">
        <f t="shared" si="22"/>
        <v>0</v>
      </c>
      <c r="O86" s="86"/>
      <c r="P86" s="126"/>
      <c r="Q86" s="86"/>
    </row>
    <row r="87" spans="1:17" ht="18" hidden="1" customHeight="1" x14ac:dyDescent="0.3">
      <c r="A87" s="23" t="s">
        <v>8</v>
      </c>
      <c r="B87" s="22">
        <f t="shared" si="20"/>
        <v>0</v>
      </c>
      <c r="C87" s="12"/>
      <c r="D87" s="12"/>
      <c r="E87" s="12"/>
      <c r="F87" s="12"/>
      <c r="G87" s="24"/>
      <c r="H87" s="14" t="s">
        <v>8</v>
      </c>
      <c r="I87" s="22"/>
      <c r="J87" s="116">
        <f t="shared" si="21"/>
        <v>0</v>
      </c>
      <c r="K87" s="86"/>
      <c r="L87" s="126"/>
      <c r="M87" s="86"/>
      <c r="N87" s="116">
        <f t="shared" si="22"/>
        <v>0</v>
      </c>
      <c r="O87" s="86"/>
      <c r="P87" s="126"/>
      <c r="Q87" s="86"/>
    </row>
    <row r="88" spans="1:17" ht="18" hidden="1" customHeight="1" x14ac:dyDescent="0.3">
      <c r="A88" s="14" t="s">
        <v>9</v>
      </c>
      <c r="B88" s="22">
        <f t="shared" si="20"/>
        <v>0</v>
      </c>
      <c r="C88" s="12"/>
      <c r="D88" s="12"/>
      <c r="E88" s="12"/>
      <c r="F88" s="12"/>
      <c r="G88" s="24"/>
      <c r="H88" s="14" t="s">
        <v>9</v>
      </c>
      <c r="I88" s="22"/>
      <c r="J88" s="116">
        <f t="shared" si="21"/>
        <v>0</v>
      </c>
      <c r="K88" s="86"/>
      <c r="L88" s="126"/>
      <c r="M88" s="86"/>
      <c r="N88" s="116">
        <f t="shared" si="22"/>
        <v>0</v>
      </c>
      <c r="O88" s="86"/>
      <c r="P88" s="126"/>
      <c r="Q88" s="86"/>
    </row>
    <row r="89" spans="1:17" ht="17.25" hidden="1" customHeight="1" x14ac:dyDescent="0.3">
      <c r="A89" s="23" t="s">
        <v>10</v>
      </c>
      <c r="B89" s="22">
        <f t="shared" si="20"/>
        <v>0</v>
      </c>
      <c r="C89" s="12"/>
      <c r="D89" s="12"/>
      <c r="E89" s="12"/>
      <c r="F89" s="12"/>
      <c r="G89" s="24"/>
      <c r="H89" s="14" t="s">
        <v>10</v>
      </c>
      <c r="I89" s="22"/>
      <c r="J89" s="116">
        <f t="shared" si="21"/>
        <v>0</v>
      </c>
      <c r="K89" s="86"/>
      <c r="L89" s="126"/>
      <c r="M89" s="86"/>
      <c r="N89" s="116">
        <f t="shared" si="22"/>
        <v>0</v>
      </c>
      <c r="O89" s="86"/>
      <c r="P89" s="126"/>
      <c r="Q89" s="86"/>
    </row>
    <row r="90" spans="1:17" ht="18" hidden="1" customHeight="1" x14ac:dyDescent="0.3">
      <c r="A90" s="23" t="s">
        <v>11</v>
      </c>
      <c r="B90" s="22">
        <f t="shared" si="20"/>
        <v>0</v>
      </c>
      <c r="C90" s="12"/>
      <c r="D90" s="12"/>
      <c r="E90" s="12"/>
      <c r="F90" s="12"/>
      <c r="G90" s="18"/>
      <c r="H90" s="14" t="s">
        <v>11</v>
      </c>
      <c r="I90" s="22"/>
      <c r="J90" s="116">
        <f t="shared" si="21"/>
        <v>0</v>
      </c>
      <c r="K90" s="86"/>
      <c r="L90" s="126"/>
      <c r="M90" s="86"/>
      <c r="N90" s="116">
        <f t="shared" si="22"/>
        <v>0</v>
      </c>
      <c r="O90" s="86"/>
      <c r="P90" s="126"/>
      <c r="Q90" s="86"/>
    </row>
    <row r="91" spans="1:17" ht="18" hidden="1" customHeight="1" x14ac:dyDescent="0.3">
      <c r="A91" s="23" t="s">
        <v>12</v>
      </c>
      <c r="B91" s="22">
        <f t="shared" si="20"/>
        <v>0</v>
      </c>
      <c r="C91" s="12"/>
      <c r="D91" s="12"/>
      <c r="E91" s="12"/>
      <c r="F91" s="12"/>
      <c r="G91" s="18"/>
      <c r="H91" s="14" t="s">
        <v>12</v>
      </c>
      <c r="I91" s="22"/>
      <c r="J91" s="116">
        <f t="shared" si="21"/>
        <v>0</v>
      </c>
      <c r="K91" s="86"/>
      <c r="L91" s="126"/>
      <c r="M91" s="86"/>
      <c r="N91" s="116">
        <f t="shared" si="22"/>
        <v>0</v>
      </c>
      <c r="O91" s="86"/>
      <c r="P91" s="126"/>
      <c r="Q91" s="86"/>
    </row>
    <row r="92" spans="1:17" ht="18" hidden="1" customHeight="1" x14ac:dyDescent="0.3">
      <c r="A92" s="23" t="s">
        <v>13</v>
      </c>
      <c r="B92" s="22">
        <f t="shared" ref="B92" si="23">SUM(C92:F92)</f>
        <v>0</v>
      </c>
      <c r="C92" s="12"/>
      <c r="D92" s="12"/>
      <c r="E92" s="12"/>
      <c r="F92" s="12"/>
      <c r="G92" s="18"/>
      <c r="H92" s="14" t="s">
        <v>13</v>
      </c>
      <c r="I92" s="22"/>
      <c r="J92" s="116">
        <f t="shared" si="21"/>
        <v>0</v>
      </c>
      <c r="K92" s="86"/>
      <c r="L92" s="126"/>
      <c r="M92" s="86"/>
      <c r="N92" s="116">
        <f t="shared" si="22"/>
        <v>0</v>
      </c>
      <c r="O92" s="86"/>
      <c r="P92" s="126"/>
      <c r="Q92" s="86"/>
    </row>
    <row r="93" spans="1:17" ht="21.75" customHeight="1" x14ac:dyDescent="0.3">
      <c r="A93" s="21" t="s">
        <v>1</v>
      </c>
      <c r="B93" s="11">
        <f>SUM(B81:B92)</f>
        <v>57496</v>
      </c>
      <c r="C93" s="11">
        <f t="shared" ref="C93:F93" si="24">SUM(C81:C92)</f>
        <v>212</v>
      </c>
      <c r="D93" s="11">
        <f t="shared" si="24"/>
        <v>25790</v>
      </c>
      <c r="E93" s="11">
        <f t="shared" si="24"/>
        <v>21387</v>
      </c>
      <c r="F93" s="11">
        <f t="shared" si="24"/>
        <v>10107</v>
      </c>
      <c r="G93" s="18"/>
      <c r="H93" s="98" t="s">
        <v>1</v>
      </c>
      <c r="I93" s="35">
        <f t="shared" ref="I93:Q93" si="25">SUM(I81:I92)</f>
        <v>648</v>
      </c>
      <c r="J93" s="35">
        <f t="shared" si="25"/>
        <v>4175</v>
      </c>
      <c r="K93" s="35">
        <f t="shared" si="25"/>
        <v>2634</v>
      </c>
      <c r="L93" s="35">
        <f t="shared" si="25"/>
        <v>1508</v>
      </c>
      <c r="M93" s="35">
        <f t="shared" si="25"/>
        <v>33</v>
      </c>
      <c r="N93" s="35">
        <f t="shared" si="25"/>
        <v>58</v>
      </c>
      <c r="O93" s="35">
        <f t="shared" si="25"/>
        <v>24</v>
      </c>
      <c r="P93" s="35">
        <f t="shared" si="25"/>
        <v>34</v>
      </c>
      <c r="Q93" s="35">
        <f t="shared" si="25"/>
        <v>0</v>
      </c>
    </row>
    <row r="94" spans="1:17" ht="15" thickBot="1" x14ac:dyDescent="0.35">
      <c r="A94" s="20" t="s">
        <v>21</v>
      </c>
      <c r="B94" s="19">
        <f>B93/$B93</f>
        <v>1</v>
      </c>
      <c r="C94" s="134">
        <f>C93/$B93</f>
        <v>3.6872130235146793E-3</v>
      </c>
      <c r="D94" s="134">
        <f t="shared" ref="D94:F94" si="26">D93/$B93</f>
        <v>0.44855294281341312</v>
      </c>
      <c r="E94" s="134">
        <f t="shared" si="26"/>
        <v>0.37197370251843609</v>
      </c>
      <c r="F94" s="134">
        <f t="shared" si="26"/>
        <v>0.17578614164463616</v>
      </c>
      <c r="G94" s="18"/>
      <c r="H94" s="97" t="s">
        <v>21</v>
      </c>
      <c r="I94" s="33">
        <f>I93/I93</f>
        <v>1</v>
      </c>
      <c r="J94" s="33">
        <f>J93/$J$93</f>
        <v>1</v>
      </c>
      <c r="K94" s="9">
        <f>K93/$J$93</f>
        <v>0.63089820359281434</v>
      </c>
      <c r="L94" s="9">
        <f t="shared" ref="L94:M94" si="27">L93/$J$93</f>
        <v>0.36119760479041918</v>
      </c>
      <c r="M94" s="9">
        <f t="shared" si="27"/>
        <v>7.9041916167664674E-3</v>
      </c>
      <c r="N94" s="33">
        <f>N93/$N$93</f>
        <v>1</v>
      </c>
      <c r="O94" s="9">
        <f>O93/$N$93</f>
        <v>0.41379310344827586</v>
      </c>
      <c r="P94" s="9">
        <f t="shared" ref="P94:Q94" si="28">P93/$N$93</f>
        <v>0.58620689655172409</v>
      </c>
      <c r="Q94" s="9">
        <f t="shared" si="28"/>
        <v>0</v>
      </c>
    </row>
    <row r="95" spans="1:17" ht="47.25" customHeight="1" x14ac:dyDescent="0.3">
      <c r="A95" s="2"/>
      <c r="B95" s="2"/>
      <c r="C95" s="3"/>
      <c r="D95" s="3"/>
      <c r="E95" s="3"/>
      <c r="F95" s="2"/>
      <c r="G95" s="2"/>
      <c r="H95" s="167" t="s">
        <v>113</v>
      </c>
      <c r="I95" s="167"/>
      <c r="J95" s="167"/>
      <c r="K95" s="167"/>
      <c r="L95" s="167"/>
      <c r="M95" s="167"/>
      <c r="N95" s="167"/>
      <c r="O95" s="167"/>
      <c r="P95" s="167"/>
      <c r="Q95" s="167"/>
    </row>
    <row r="96" spans="1:17" x14ac:dyDescent="0.3">
      <c r="A96" s="2"/>
      <c r="B96" s="2"/>
      <c r="C96" s="3"/>
      <c r="D96" s="3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1:17" ht="16.2" thickBot="1" x14ac:dyDescent="0.35">
      <c r="A97" s="17" t="s">
        <v>112</v>
      </c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5"/>
    </row>
    <row r="98" spans="1:17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1:17" ht="27.6" x14ac:dyDescent="0.3">
      <c r="A99" s="16" t="s">
        <v>70</v>
      </c>
      <c r="B99" s="105" t="s">
        <v>1</v>
      </c>
      <c r="C99" s="104" t="s">
        <v>69</v>
      </c>
      <c r="D99" s="104" t="s">
        <v>68</v>
      </c>
      <c r="E99" s="104" t="s">
        <v>67</v>
      </c>
      <c r="F99" s="104" t="s">
        <v>66</v>
      </c>
      <c r="G99" s="104" t="s">
        <v>65</v>
      </c>
      <c r="H99" s="104" t="s">
        <v>64</v>
      </c>
      <c r="I99" s="104" t="s">
        <v>63</v>
      </c>
      <c r="J99" s="104" t="s">
        <v>62</v>
      </c>
      <c r="K99" s="2"/>
      <c r="L99" s="2"/>
      <c r="M99" s="15" t="s">
        <v>32</v>
      </c>
      <c r="N99" s="15" t="s">
        <v>31</v>
      </c>
      <c r="O99" s="15" t="s">
        <v>30</v>
      </c>
      <c r="P99" s="15" t="s">
        <v>29</v>
      </c>
      <c r="Q99" s="2"/>
    </row>
    <row r="100" spans="1:17" ht="18" customHeight="1" x14ac:dyDescent="0.3">
      <c r="A100" s="106" t="s">
        <v>52</v>
      </c>
      <c r="B100" s="96">
        <f>SUM(C100:J100)</f>
        <v>212</v>
      </c>
      <c r="C100" s="130">
        <v>19</v>
      </c>
      <c r="D100" s="130">
        <v>26</v>
      </c>
      <c r="E100" s="130">
        <v>15</v>
      </c>
      <c r="F100" s="130">
        <v>6</v>
      </c>
      <c r="G100" s="130">
        <v>31</v>
      </c>
      <c r="H100" s="130">
        <v>24</v>
      </c>
      <c r="I100" s="130">
        <v>25</v>
      </c>
      <c r="J100" s="130">
        <v>66</v>
      </c>
      <c r="K100" s="2"/>
      <c r="L100" s="2"/>
      <c r="M100" s="15" t="s">
        <v>32</v>
      </c>
      <c r="N100" s="15" t="s">
        <v>31</v>
      </c>
      <c r="O100" s="15" t="s">
        <v>30</v>
      </c>
      <c r="P100" s="15" t="s">
        <v>29</v>
      </c>
      <c r="Q100" s="2"/>
    </row>
    <row r="101" spans="1:17" ht="18" customHeight="1" x14ac:dyDescent="0.3">
      <c r="A101" s="58" t="s">
        <v>27</v>
      </c>
      <c r="B101" s="96">
        <f t="shared" ref="B101:B103" si="29">SUM(C101:J101)</f>
        <v>25790</v>
      </c>
      <c r="C101" s="130">
        <v>2310</v>
      </c>
      <c r="D101" s="130">
        <v>3513</v>
      </c>
      <c r="E101" s="130">
        <v>2940</v>
      </c>
      <c r="F101" s="130">
        <v>2141</v>
      </c>
      <c r="G101" s="130">
        <v>4887</v>
      </c>
      <c r="H101" s="130">
        <v>4491</v>
      </c>
      <c r="I101" s="130">
        <v>3073</v>
      </c>
      <c r="J101" s="130">
        <v>2435</v>
      </c>
      <c r="K101" s="2"/>
      <c r="L101" s="2" t="s">
        <v>27</v>
      </c>
      <c r="M101" s="8">
        <f>SUM(C101:D101)</f>
        <v>5823</v>
      </c>
      <c r="N101" s="8">
        <f>E101</f>
        <v>2940</v>
      </c>
      <c r="O101" s="8">
        <f>SUM(F101:I101)</f>
        <v>14592</v>
      </c>
      <c r="P101" s="8">
        <f>J101</f>
        <v>2435</v>
      </c>
      <c r="Q101" s="2"/>
    </row>
    <row r="102" spans="1:17" ht="18" customHeight="1" x14ac:dyDescent="0.3">
      <c r="A102" s="23" t="s">
        <v>26</v>
      </c>
      <c r="B102" s="96">
        <f t="shared" si="29"/>
        <v>21387</v>
      </c>
      <c r="C102" s="130">
        <v>957</v>
      </c>
      <c r="D102" s="130">
        <v>1865</v>
      </c>
      <c r="E102" s="130">
        <v>2439</v>
      </c>
      <c r="F102" s="130">
        <v>3678</v>
      </c>
      <c r="G102" s="130">
        <v>5358</v>
      </c>
      <c r="H102" s="130">
        <v>3598</v>
      </c>
      <c r="I102" s="130">
        <v>2088</v>
      </c>
      <c r="J102" s="130">
        <v>1404</v>
      </c>
      <c r="K102" s="2"/>
      <c r="L102" s="2" t="s">
        <v>26</v>
      </c>
      <c r="M102" s="8">
        <f>SUM(C102:D102)</f>
        <v>2822</v>
      </c>
      <c r="N102" s="8">
        <f t="shared" ref="N102" si="30">E102</f>
        <v>2439</v>
      </c>
      <c r="O102" s="8">
        <f t="shared" ref="O102:O103" si="31">SUM(F102:I102)</f>
        <v>14722</v>
      </c>
      <c r="P102" s="8">
        <f>J102</f>
        <v>1404</v>
      </c>
      <c r="Q102" s="2"/>
    </row>
    <row r="103" spans="1:17" ht="18" customHeight="1" x14ac:dyDescent="0.3">
      <c r="A103" s="23" t="s">
        <v>25</v>
      </c>
      <c r="B103" s="96">
        <f t="shared" si="29"/>
        <v>10107</v>
      </c>
      <c r="C103" s="130">
        <v>360</v>
      </c>
      <c r="D103" s="130">
        <v>1571</v>
      </c>
      <c r="E103" s="130">
        <v>4458</v>
      </c>
      <c r="F103" s="130">
        <v>1753</v>
      </c>
      <c r="G103" s="130">
        <v>1104</v>
      </c>
      <c r="H103" s="130">
        <v>531</v>
      </c>
      <c r="I103" s="130">
        <v>266</v>
      </c>
      <c r="J103" s="130">
        <v>64</v>
      </c>
      <c r="K103" s="2"/>
      <c r="L103" s="2" t="s">
        <v>25</v>
      </c>
      <c r="M103" s="8">
        <f>SUM(C103:D103)</f>
        <v>1931</v>
      </c>
      <c r="N103" s="8">
        <f>E103</f>
        <v>4458</v>
      </c>
      <c r="O103" s="8">
        <f t="shared" si="31"/>
        <v>3654</v>
      </c>
      <c r="P103" s="8">
        <f>J103</f>
        <v>64</v>
      </c>
      <c r="Q103" s="2"/>
    </row>
    <row r="104" spans="1:17" ht="18" customHeight="1" x14ac:dyDescent="0.3">
      <c r="A104" s="35" t="s">
        <v>1</v>
      </c>
      <c r="B104" s="35">
        <f t="shared" ref="B104:J104" si="32">SUM(B100:B103)</f>
        <v>57496</v>
      </c>
      <c r="C104" s="35">
        <f t="shared" si="32"/>
        <v>3646</v>
      </c>
      <c r="D104" s="35">
        <f t="shared" si="32"/>
        <v>6975</v>
      </c>
      <c r="E104" s="35">
        <f t="shared" si="32"/>
        <v>9852</v>
      </c>
      <c r="F104" s="35">
        <f t="shared" si="32"/>
        <v>7578</v>
      </c>
      <c r="G104" s="35">
        <f t="shared" si="32"/>
        <v>11380</v>
      </c>
      <c r="H104" s="35">
        <f t="shared" si="32"/>
        <v>8644</v>
      </c>
      <c r="I104" s="35">
        <f t="shared" si="32"/>
        <v>5452</v>
      </c>
      <c r="J104" s="35">
        <f t="shared" si="32"/>
        <v>3969</v>
      </c>
      <c r="K104" s="2"/>
      <c r="L104" s="2" t="s">
        <v>24</v>
      </c>
      <c r="M104" s="8">
        <f>SUM(C100:D100)</f>
        <v>45</v>
      </c>
      <c r="N104" s="8">
        <f>SUM(E100)</f>
        <v>15</v>
      </c>
      <c r="O104" s="8">
        <f>SUM(F100:I100)</f>
        <v>86</v>
      </c>
      <c r="P104" s="8">
        <f>J100</f>
        <v>66</v>
      </c>
      <c r="Q104" s="2"/>
    </row>
    <row r="105" spans="1:17" ht="18" customHeight="1" thickBot="1" x14ac:dyDescent="0.35">
      <c r="A105" s="10" t="s">
        <v>21</v>
      </c>
      <c r="B105" s="33">
        <f t="shared" ref="B105" si="33">B104/$B104</f>
        <v>1</v>
      </c>
      <c r="C105" s="9">
        <f>C104/$B$104</f>
        <v>6.3413106998747734E-2</v>
      </c>
      <c r="D105" s="9">
        <f t="shared" ref="D105:J105" si="34">D104/$B$104</f>
        <v>0.12131278697648532</v>
      </c>
      <c r="E105" s="9">
        <f t="shared" si="34"/>
        <v>0.17135105050786142</v>
      </c>
      <c r="F105" s="9">
        <f t="shared" si="34"/>
        <v>0.13180047307638793</v>
      </c>
      <c r="G105" s="9">
        <f t="shared" si="34"/>
        <v>0.1979268122999861</v>
      </c>
      <c r="H105" s="9">
        <f t="shared" si="34"/>
        <v>0.15034089327953248</v>
      </c>
      <c r="I105" s="9">
        <f t="shared" si="34"/>
        <v>9.4823987755669956E-2</v>
      </c>
      <c r="J105" s="9">
        <f t="shared" si="34"/>
        <v>6.9030889105329063E-2</v>
      </c>
      <c r="K105" s="7"/>
      <c r="L105" s="7"/>
      <c r="M105" s="8">
        <f>SUM(M101:M104)</f>
        <v>10621</v>
      </c>
      <c r="N105" s="8">
        <f t="shared" ref="N105:P105" si="35">SUM(N101:N104)</f>
        <v>9852</v>
      </c>
      <c r="O105" s="8">
        <f t="shared" si="35"/>
        <v>33054</v>
      </c>
      <c r="P105" s="8">
        <f t="shared" si="35"/>
        <v>3969</v>
      </c>
      <c r="Q105" s="7"/>
    </row>
    <row r="106" spans="1:17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1:17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1:17" ht="2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1:17" ht="29.25" customHeight="1" thickBot="1" x14ac:dyDescent="0.35">
      <c r="A109" s="162" t="s">
        <v>111</v>
      </c>
      <c r="B109" s="162"/>
      <c r="C109" s="162"/>
      <c r="D109" s="162"/>
      <c r="E109" s="162"/>
      <c r="F109" s="95"/>
      <c r="G109" s="95"/>
      <c r="H109" s="95"/>
      <c r="I109" s="95"/>
      <c r="J109" s="59"/>
      <c r="K109" s="162" t="s">
        <v>110</v>
      </c>
      <c r="L109" s="162"/>
      <c r="M109" s="162"/>
      <c r="N109" s="162"/>
      <c r="O109" s="162"/>
      <c r="P109" s="95"/>
      <c r="Q109" s="95"/>
    </row>
    <row r="110" spans="1:17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7" ht="27.6" x14ac:dyDescent="0.3">
      <c r="A111" s="155" t="s">
        <v>109</v>
      </c>
      <c r="B111" s="155"/>
      <c r="C111" s="104" t="s">
        <v>108</v>
      </c>
      <c r="D111" s="104" t="s">
        <v>22</v>
      </c>
      <c r="E111" s="104" t="s">
        <v>23</v>
      </c>
      <c r="F111" s="2"/>
      <c r="G111" s="2"/>
      <c r="H111" s="2"/>
      <c r="I111" s="2"/>
      <c r="J111" s="2"/>
      <c r="K111" s="155" t="s">
        <v>109</v>
      </c>
      <c r="L111" s="155"/>
      <c r="M111" s="104" t="s">
        <v>108</v>
      </c>
      <c r="N111" s="104" t="s">
        <v>22</v>
      </c>
      <c r="O111" s="104" t="s">
        <v>23</v>
      </c>
      <c r="P111" s="2"/>
      <c r="Q111" s="2"/>
    </row>
    <row r="112" spans="1:17" ht="18" customHeight="1" x14ac:dyDescent="0.3">
      <c r="A112" s="163" t="s">
        <v>107</v>
      </c>
      <c r="B112" s="163"/>
      <c r="C112" s="13">
        <f t="shared" ref="C112:C117" si="36">SUM(D112:E112)</f>
        <v>41108</v>
      </c>
      <c r="D112" s="12">
        <v>7289</v>
      </c>
      <c r="E112" s="12">
        <v>33819</v>
      </c>
      <c r="F112" s="2"/>
      <c r="G112" s="2"/>
      <c r="H112" s="2"/>
      <c r="I112" s="2"/>
      <c r="J112" s="2"/>
      <c r="K112" s="163" t="s">
        <v>107</v>
      </c>
      <c r="L112" s="163"/>
      <c r="M112" s="13">
        <f t="shared" ref="M112:M117" si="37">SUM(N112:O112)</f>
        <v>54763</v>
      </c>
      <c r="N112" s="12">
        <v>45345</v>
      </c>
      <c r="O112" s="12">
        <v>9418</v>
      </c>
      <c r="P112" s="2"/>
      <c r="Q112" s="2"/>
    </row>
    <row r="113" spans="1:17" ht="18" customHeight="1" x14ac:dyDescent="0.3">
      <c r="A113" s="163" t="s">
        <v>106</v>
      </c>
      <c r="B113" s="163"/>
      <c r="C113" s="13">
        <f t="shared" si="36"/>
        <v>15106</v>
      </c>
      <c r="D113" s="12">
        <v>728</v>
      </c>
      <c r="E113" s="12">
        <v>14378</v>
      </c>
      <c r="G113" s="2"/>
      <c r="H113" s="2"/>
      <c r="I113" s="2"/>
      <c r="J113" s="2"/>
      <c r="K113" s="163" t="s">
        <v>91</v>
      </c>
      <c r="L113" s="163"/>
      <c r="M113" s="13">
        <f t="shared" si="37"/>
        <v>2541</v>
      </c>
      <c r="N113" s="12">
        <v>2390</v>
      </c>
      <c r="O113" s="12">
        <v>151</v>
      </c>
      <c r="Q113" s="2"/>
    </row>
    <row r="114" spans="1:17" ht="18" customHeight="1" x14ac:dyDescent="0.3">
      <c r="A114" s="163" t="s">
        <v>105</v>
      </c>
      <c r="B114" s="163"/>
      <c r="C114" s="13">
        <f t="shared" si="36"/>
        <v>685</v>
      </c>
      <c r="D114" s="12">
        <v>37</v>
      </c>
      <c r="E114" s="12">
        <v>648</v>
      </c>
      <c r="G114" s="2"/>
      <c r="H114" s="2"/>
      <c r="I114" s="2"/>
      <c r="J114" s="2"/>
      <c r="K114" s="163" t="s">
        <v>105</v>
      </c>
      <c r="L114" s="163"/>
      <c r="M114" s="13">
        <f t="shared" si="37"/>
        <v>118</v>
      </c>
      <c r="N114" s="12">
        <v>111</v>
      </c>
      <c r="O114" s="12">
        <v>7</v>
      </c>
      <c r="Q114" s="2"/>
    </row>
    <row r="115" spans="1:17" ht="18" customHeight="1" x14ac:dyDescent="0.3">
      <c r="A115" s="164" t="s">
        <v>104</v>
      </c>
      <c r="B115" s="164"/>
      <c r="C115" s="93">
        <f t="shared" si="36"/>
        <v>597</v>
      </c>
      <c r="D115" s="69">
        <v>28</v>
      </c>
      <c r="E115" s="69">
        <v>569</v>
      </c>
      <c r="G115" s="2"/>
      <c r="H115" s="2"/>
      <c r="I115" s="2"/>
      <c r="J115" s="2"/>
      <c r="K115" s="164" t="s">
        <v>104</v>
      </c>
      <c r="L115" s="164"/>
      <c r="M115" s="93">
        <f t="shared" si="37"/>
        <v>74</v>
      </c>
      <c r="N115" s="69">
        <v>63</v>
      </c>
      <c r="O115" s="69">
        <v>11</v>
      </c>
      <c r="P115" s="2"/>
      <c r="Q115" s="2"/>
    </row>
    <row r="116" spans="1:17" ht="18" customHeight="1" x14ac:dyDescent="0.3">
      <c r="A116" s="153" t="s">
        <v>1</v>
      </c>
      <c r="B116" s="153"/>
      <c r="C116" s="35">
        <f t="shared" si="36"/>
        <v>57496</v>
      </c>
      <c r="D116" s="35">
        <f>SUM(D112:D115)</f>
        <v>8082</v>
      </c>
      <c r="E116" s="35">
        <f>SUM(E112:E115)</f>
        <v>49414</v>
      </c>
      <c r="F116" s="2"/>
      <c r="G116" s="2"/>
      <c r="H116" s="2"/>
      <c r="I116" s="2"/>
      <c r="J116" s="2"/>
      <c r="K116" s="153" t="s">
        <v>1</v>
      </c>
      <c r="L116" s="153"/>
      <c r="M116" s="35">
        <f t="shared" si="37"/>
        <v>57496</v>
      </c>
      <c r="N116" s="35">
        <f>SUM(N112:N115)</f>
        <v>47909</v>
      </c>
      <c r="O116" s="35">
        <f>SUM(O112:O115)</f>
        <v>9587</v>
      </c>
      <c r="P116" s="2"/>
      <c r="Q116" s="2"/>
    </row>
    <row r="117" spans="1:17" ht="18" customHeight="1" thickBot="1" x14ac:dyDescent="0.35">
      <c r="A117" s="154" t="s">
        <v>21</v>
      </c>
      <c r="B117" s="154"/>
      <c r="C117" s="135">
        <f t="shared" si="36"/>
        <v>1</v>
      </c>
      <c r="D117" s="135">
        <f>+D116/$C$116</f>
        <v>0.14056630026436623</v>
      </c>
      <c r="E117" s="135">
        <f>+E116/$C$116</f>
        <v>0.85943369973563377</v>
      </c>
      <c r="F117" s="7"/>
      <c r="G117" s="7"/>
      <c r="H117" s="7"/>
      <c r="I117" s="7"/>
      <c r="J117" s="7"/>
      <c r="K117" s="154" t="s">
        <v>21</v>
      </c>
      <c r="L117" s="154"/>
      <c r="M117" s="135">
        <f t="shared" si="37"/>
        <v>1</v>
      </c>
      <c r="N117" s="135">
        <f>+N116/$M$116</f>
        <v>0.83325796577153188</v>
      </c>
      <c r="O117" s="135">
        <f>+O116/$M$116</f>
        <v>0.16674203422846806</v>
      </c>
      <c r="P117" s="7"/>
      <c r="Q117" s="7"/>
    </row>
    <row r="118" spans="1:17" x14ac:dyDescent="0.3">
      <c r="A118" s="88" t="s">
        <v>103</v>
      </c>
      <c r="B118" s="2"/>
      <c r="C118" s="2"/>
      <c r="D118" s="2"/>
      <c r="E118" s="2"/>
      <c r="F118" s="2"/>
      <c r="G118" s="2"/>
      <c r="H118" s="2"/>
      <c r="I118" s="2"/>
      <c r="J118" s="2"/>
      <c r="K118" s="88" t="s">
        <v>103</v>
      </c>
      <c r="L118" s="2"/>
      <c r="M118" s="2"/>
      <c r="N118" s="2"/>
      <c r="O118" s="2"/>
      <c r="P118" s="2"/>
      <c r="Q118" s="2"/>
    </row>
    <row r="119" spans="1:17" ht="5.25" customHeight="1" x14ac:dyDescent="0.3">
      <c r="A119" s="88"/>
      <c r="B119" s="2"/>
      <c r="C119" s="2"/>
      <c r="D119" s="2"/>
      <c r="E119" s="2"/>
      <c r="F119" s="2"/>
      <c r="G119" s="2"/>
      <c r="H119" s="2"/>
      <c r="I119" s="2"/>
      <c r="J119" s="2"/>
      <c r="K119" s="88"/>
      <c r="L119" s="2"/>
      <c r="M119" s="2"/>
      <c r="N119" s="2"/>
      <c r="O119" s="2"/>
      <c r="P119" s="2"/>
      <c r="Q119" s="2"/>
    </row>
    <row r="120" spans="1:17" ht="18.600000000000001" thickBot="1" x14ac:dyDescent="0.35">
      <c r="A120" s="17" t="s">
        <v>125</v>
      </c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6"/>
    </row>
    <row r="121" spans="1:17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ht="69.75" customHeight="1" x14ac:dyDescent="0.3">
      <c r="A122" s="104" t="s">
        <v>70</v>
      </c>
      <c r="B122" s="105" t="s">
        <v>1</v>
      </c>
      <c r="C122" s="104" t="s">
        <v>102</v>
      </c>
      <c r="D122" s="104" t="s">
        <v>101</v>
      </c>
      <c r="E122" s="104" t="s">
        <v>127</v>
      </c>
      <c r="F122" s="104" t="s">
        <v>128</v>
      </c>
      <c r="G122" s="109" t="s">
        <v>129</v>
      </c>
      <c r="H122" s="104" t="s">
        <v>100</v>
      </c>
      <c r="I122" s="104" t="s">
        <v>99</v>
      </c>
      <c r="J122" s="104" t="s">
        <v>20</v>
      </c>
      <c r="K122" s="104" t="s">
        <v>131</v>
      </c>
      <c r="L122" s="2"/>
      <c r="M122" s="2"/>
      <c r="N122" s="2"/>
      <c r="O122" s="2"/>
      <c r="P122" s="2"/>
      <c r="Q122" s="89"/>
    </row>
    <row r="123" spans="1:17" ht="18" customHeight="1" x14ac:dyDescent="0.3">
      <c r="A123" s="106" t="s">
        <v>52</v>
      </c>
      <c r="B123" s="13">
        <f>SUM(C123:K123)</f>
        <v>167</v>
      </c>
      <c r="C123" s="12">
        <v>23</v>
      </c>
      <c r="D123" s="12">
        <v>4</v>
      </c>
      <c r="E123" s="12">
        <v>1</v>
      </c>
      <c r="F123" s="12">
        <v>0</v>
      </c>
      <c r="G123" s="12">
        <v>0</v>
      </c>
      <c r="H123" s="12">
        <v>0</v>
      </c>
      <c r="I123" s="12">
        <v>138</v>
      </c>
      <c r="J123" s="12">
        <v>0</v>
      </c>
      <c r="K123" s="12">
        <v>1</v>
      </c>
      <c r="L123" s="2"/>
      <c r="M123" s="2"/>
      <c r="N123" s="2"/>
      <c r="O123" s="2"/>
      <c r="P123" s="2"/>
      <c r="Q123" s="89"/>
    </row>
    <row r="124" spans="1:17" ht="18" customHeight="1" x14ac:dyDescent="0.3">
      <c r="A124" s="58" t="s">
        <v>27</v>
      </c>
      <c r="B124" s="13">
        <f t="shared" ref="B124:B126" si="38">SUM(C124:K124)</f>
        <v>19967</v>
      </c>
      <c r="C124" s="12">
        <v>1947</v>
      </c>
      <c r="D124" s="12">
        <v>215</v>
      </c>
      <c r="E124" s="12">
        <v>57</v>
      </c>
      <c r="F124" s="12">
        <v>0</v>
      </c>
      <c r="G124" s="12">
        <v>35</v>
      </c>
      <c r="H124" s="12">
        <v>392</v>
      </c>
      <c r="I124" s="12">
        <v>16959</v>
      </c>
      <c r="J124" s="12">
        <v>6</v>
      </c>
      <c r="K124" s="12">
        <v>356</v>
      </c>
      <c r="L124" s="2"/>
      <c r="M124" s="2"/>
      <c r="N124" s="2"/>
      <c r="O124" s="2"/>
      <c r="P124" s="2"/>
      <c r="Q124" s="89"/>
    </row>
    <row r="125" spans="1:17" ht="18" customHeight="1" x14ac:dyDescent="0.3">
      <c r="A125" s="23" t="s">
        <v>26</v>
      </c>
      <c r="B125" s="13">
        <f t="shared" si="38"/>
        <v>18565</v>
      </c>
      <c r="C125" s="12">
        <v>1851</v>
      </c>
      <c r="D125" s="12">
        <v>341</v>
      </c>
      <c r="E125" s="12">
        <v>134</v>
      </c>
      <c r="F125" s="12">
        <v>0</v>
      </c>
      <c r="G125" s="12">
        <v>37</v>
      </c>
      <c r="H125" s="12">
        <v>286</v>
      </c>
      <c r="I125" s="12">
        <v>15561</v>
      </c>
      <c r="J125" s="12">
        <v>2</v>
      </c>
      <c r="K125" s="12">
        <v>353</v>
      </c>
      <c r="L125" s="2"/>
      <c r="M125" s="2"/>
      <c r="N125" s="2"/>
      <c r="O125" s="2"/>
      <c r="P125" s="2"/>
      <c r="Q125" s="89"/>
    </row>
    <row r="126" spans="1:17" ht="18" customHeight="1" x14ac:dyDescent="0.3">
      <c r="A126" s="94" t="s">
        <v>25</v>
      </c>
      <c r="B126" s="13">
        <f t="shared" si="38"/>
        <v>8176</v>
      </c>
      <c r="C126" s="69">
        <v>479</v>
      </c>
      <c r="D126" s="69">
        <v>64</v>
      </c>
      <c r="E126" s="69">
        <v>92</v>
      </c>
      <c r="F126" s="69">
        <v>0</v>
      </c>
      <c r="G126" s="69">
        <v>10</v>
      </c>
      <c r="H126" s="69">
        <v>137</v>
      </c>
      <c r="I126" s="69">
        <v>7194</v>
      </c>
      <c r="J126" s="69">
        <v>0</v>
      </c>
      <c r="K126" s="69">
        <v>200</v>
      </c>
      <c r="L126" s="2"/>
      <c r="M126" s="2"/>
      <c r="N126" s="2"/>
      <c r="O126" s="2"/>
      <c r="P126" s="2"/>
      <c r="Q126" s="89"/>
    </row>
    <row r="127" spans="1:17" ht="18" customHeight="1" x14ac:dyDescent="0.3">
      <c r="A127" s="92" t="s">
        <v>1</v>
      </c>
      <c r="B127" s="91">
        <f t="shared" ref="B127:J127" si="39">SUM(B123:B126)</f>
        <v>46875</v>
      </c>
      <c r="C127" s="91">
        <f t="shared" si="39"/>
        <v>4300</v>
      </c>
      <c r="D127" s="91">
        <f t="shared" si="39"/>
        <v>624</v>
      </c>
      <c r="E127" s="91">
        <f t="shared" si="39"/>
        <v>284</v>
      </c>
      <c r="F127" s="91">
        <f t="shared" si="39"/>
        <v>0</v>
      </c>
      <c r="G127" s="91">
        <f t="shared" si="39"/>
        <v>82</v>
      </c>
      <c r="H127" s="91">
        <f t="shared" si="39"/>
        <v>815</v>
      </c>
      <c r="I127" s="91">
        <f t="shared" si="39"/>
        <v>39852</v>
      </c>
      <c r="J127" s="91">
        <f t="shared" si="39"/>
        <v>8</v>
      </c>
      <c r="K127" s="91">
        <f t="shared" ref="K127" si="40">SUM(K123:K126)</f>
        <v>910</v>
      </c>
      <c r="L127" s="2"/>
      <c r="M127" s="2"/>
      <c r="N127" s="2"/>
      <c r="O127" s="2"/>
      <c r="P127" s="2"/>
      <c r="Q127" s="89"/>
    </row>
    <row r="128" spans="1:17" ht="18" customHeight="1" thickBot="1" x14ac:dyDescent="0.35">
      <c r="A128" s="10" t="s">
        <v>21</v>
      </c>
      <c r="B128" s="90">
        <f>B127/$B127</f>
        <v>1</v>
      </c>
      <c r="C128" s="9">
        <f>C127/$B$127</f>
        <v>9.1733333333333333E-2</v>
      </c>
      <c r="D128" s="9">
        <f t="shared" ref="D128:J128" si="41">D127/$B$127</f>
        <v>1.3311999999999999E-2</v>
      </c>
      <c r="E128" s="9">
        <f t="shared" si="41"/>
        <v>6.0586666666666671E-3</v>
      </c>
      <c r="F128" s="9">
        <f t="shared" si="41"/>
        <v>0</v>
      </c>
      <c r="G128" s="9">
        <f t="shared" si="41"/>
        <v>1.7493333333333334E-3</v>
      </c>
      <c r="H128" s="9">
        <f t="shared" si="41"/>
        <v>1.7386666666666668E-2</v>
      </c>
      <c r="I128" s="9">
        <f t="shared" si="41"/>
        <v>0.85017600000000004</v>
      </c>
      <c r="J128" s="9">
        <f t="shared" si="41"/>
        <v>1.7066666666666668E-4</v>
      </c>
      <c r="K128" s="9">
        <f t="shared" ref="K128" si="42">K127/$B$127</f>
        <v>1.9413333333333335E-2</v>
      </c>
      <c r="L128" s="2"/>
      <c r="M128" s="2"/>
      <c r="N128" s="2"/>
      <c r="O128" s="2"/>
      <c r="P128" s="2"/>
      <c r="Q128" s="89"/>
    </row>
    <row r="129" spans="1:17" ht="15" customHeight="1" x14ac:dyDescent="0.3">
      <c r="A129" s="159" t="s">
        <v>132</v>
      </c>
      <c r="B129" s="159"/>
      <c r="C129" s="159"/>
      <c r="D129" s="159"/>
      <c r="E129" s="159"/>
      <c r="F129" s="159"/>
      <c r="G129" s="159"/>
      <c r="H129" s="159"/>
      <c r="I129" s="159"/>
      <c r="J129" s="159"/>
      <c r="K129" s="2"/>
      <c r="L129" s="2"/>
      <c r="M129" s="2"/>
      <c r="N129" s="2"/>
      <c r="O129" s="2"/>
      <c r="P129" s="2"/>
      <c r="Q129" s="89"/>
    </row>
    <row r="130" spans="1:17" x14ac:dyDescent="0.3">
      <c r="A130" s="160"/>
      <c r="B130" s="160"/>
      <c r="C130" s="160"/>
      <c r="D130" s="160"/>
      <c r="E130" s="160"/>
      <c r="F130" s="160"/>
      <c r="G130" s="160"/>
      <c r="H130" s="160"/>
      <c r="I130" s="160"/>
      <c r="J130" s="160"/>
      <c r="K130" s="2"/>
      <c r="L130" s="2"/>
      <c r="M130" s="2"/>
      <c r="N130" s="2"/>
      <c r="O130" s="2"/>
      <c r="P130" s="2"/>
      <c r="Q130" s="89"/>
    </row>
    <row r="131" spans="1:17" x14ac:dyDescent="0.3">
      <c r="A131" s="160"/>
      <c r="B131" s="160"/>
      <c r="C131" s="160"/>
      <c r="D131" s="160"/>
      <c r="E131" s="160"/>
      <c r="F131" s="160"/>
      <c r="G131" s="160"/>
      <c r="H131" s="160"/>
      <c r="I131" s="160"/>
      <c r="J131" s="160"/>
      <c r="K131" s="2"/>
      <c r="L131" s="2"/>
      <c r="M131" s="2"/>
      <c r="N131" s="2"/>
      <c r="O131" s="2"/>
      <c r="P131" s="2"/>
      <c r="Q131" s="89"/>
    </row>
    <row r="132" spans="1:17" x14ac:dyDescent="0.3">
      <c r="A132" s="113"/>
      <c r="B132" s="113"/>
      <c r="C132" s="113"/>
      <c r="D132" s="113"/>
      <c r="E132" s="113"/>
      <c r="F132" s="113"/>
      <c r="G132" s="113"/>
      <c r="H132" s="113"/>
      <c r="I132" s="113"/>
      <c r="J132" s="113"/>
      <c r="K132" s="2"/>
      <c r="L132" s="2"/>
      <c r="M132" s="2"/>
      <c r="N132" s="2"/>
      <c r="O132" s="2"/>
      <c r="P132" s="2"/>
      <c r="Q132" s="2"/>
    </row>
    <row r="133" spans="1:17" ht="16.2" thickBot="1" x14ac:dyDescent="0.35">
      <c r="A133" s="6" t="s">
        <v>144</v>
      </c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</row>
    <row r="134" spans="1:17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ht="31.5" customHeight="1" x14ac:dyDescent="0.3">
      <c r="A135" s="104" t="s">
        <v>0</v>
      </c>
      <c r="B135" s="104">
        <v>2025</v>
      </c>
      <c r="C135" s="104">
        <v>2026</v>
      </c>
      <c r="D135" s="104" t="s">
        <v>94</v>
      </c>
      <c r="E135" s="2"/>
      <c r="F135" s="2"/>
      <c r="G135" s="29"/>
      <c r="H135" s="2"/>
      <c r="I135" s="2"/>
      <c r="J135" s="2"/>
      <c r="K135" s="81"/>
      <c r="L135" s="2"/>
      <c r="M135" s="2"/>
      <c r="N135" s="2"/>
      <c r="O135" s="2"/>
      <c r="P135" s="2"/>
      <c r="Q135" s="2"/>
    </row>
    <row r="136" spans="1:17" ht="19.5" customHeight="1" x14ac:dyDescent="0.3">
      <c r="A136" s="40" t="s">
        <v>2</v>
      </c>
      <c r="B136" s="12">
        <v>14723</v>
      </c>
      <c r="C136" s="12">
        <v>13667</v>
      </c>
      <c r="D136" s="85">
        <f t="shared" ref="D136:D147" si="43">C136/B136-1</f>
        <v>-7.1724512667255325E-2</v>
      </c>
      <c r="E136" s="2"/>
      <c r="F136" s="115"/>
      <c r="G136" s="29"/>
      <c r="H136" s="29" t="s">
        <v>14</v>
      </c>
      <c r="I136" s="82"/>
      <c r="J136" s="2"/>
      <c r="K136" s="81"/>
      <c r="L136" s="2"/>
      <c r="M136" s="2"/>
      <c r="N136" s="2"/>
      <c r="O136" s="2"/>
      <c r="P136" s="2"/>
      <c r="Q136" s="2"/>
    </row>
    <row r="137" spans="1:17" ht="19.5" customHeight="1" x14ac:dyDescent="0.3">
      <c r="A137" s="14" t="s">
        <v>3</v>
      </c>
      <c r="B137" s="86">
        <v>13616</v>
      </c>
      <c r="C137" s="86">
        <v>13476</v>
      </c>
      <c r="D137" s="85">
        <f t="shared" si="43"/>
        <v>-1.0282021151586385E-2</v>
      </c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 ht="19.5" customHeight="1" x14ac:dyDescent="0.3">
      <c r="A138" s="14" t="s">
        <v>4</v>
      </c>
      <c r="B138" s="86">
        <v>14691</v>
      </c>
      <c r="C138" s="86">
        <v>15233</v>
      </c>
      <c r="D138" s="85">
        <f t="shared" si="43"/>
        <v>3.6893336056088799E-2</v>
      </c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ht="19.5" customHeight="1" x14ac:dyDescent="0.3">
      <c r="A139" s="14" t="s">
        <v>5</v>
      </c>
      <c r="B139" s="86">
        <v>14546</v>
      </c>
      <c r="C139" s="86">
        <v>15120</v>
      </c>
      <c r="D139" s="85">
        <f t="shared" si="43"/>
        <v>3.9461020211742026E-2</v>
      </c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1:17" ht="19.5" hidden="1" customHeight="1" x14ac:dyDescent="0.3">
      <c r="A140" s="14" t="s">
        <v>6</v>
      </c>
      <c r="B140" s="86"/>
      <c r="C140" s="86"/>
      <c r="D140" s="85" t="e">
        <f t="shared" si="43"/>
        <v>#DIV/0!</v>
      </c>
      <c r="E140" s="2"/>
      <c r="F140" s="3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ht="19.5" hidden="1" customHeight="1" x14ac:dyDescent="0.3">
      <c r="A141" s="14" t="s">
        <v>7</v>
      </c>
      <c r="B141" s="86"/>
      <c r="C141" s="86"/>
      <c r="D141" s="85" t="e">
        <f t="shared" si="43"/>
        <v>#DIV/0!</v>
      </c>
      <c r="E141" s="2"/>
      <c r="F141" s="2"/>
      <c r="G141" s="87"/>
      <c r="H141" s="29" t="s">
        <v>15</v>
      </c>
      <c r="I141" s="82"/>
      <c r="J141" s="2"/>
      <c r="K141" s="81"/>
      <c r="L141" s="81"/>
      <c r="M141" s="81"/>
      <c r="N141" s="2"/>
      <c r="O141" s="2"/>
      <c r="P141" s="2"/>
      <c r="Q141" s="2"/>
    </row>
    <row r="142" spans="1:17" ht="19.5" hidden="1" customHeight="1" x14ac:dyDescent="0.3">
      <c r="A142" s="14" t="s">
        <v>8</v>
      </c>
      <c r="B142" s="86"/>
      <c r="C142" s="86"/>
      <c r="D142" s="85" t="e">
        <f t="shared" si="43"/>
        <v>#DIV/0!</v>
      </c>
      <c r="E142" s="2"/>
      <c r="F142" s="2"/>
      <c r="G142" s="87"/>
      <c r="H142" s="29" t="s">
        <v>16</v>
      </c>
      <c r="I142" s="82"/>
      <c r="J142" s="2"/>
      <c r="K142" s="81"/>
      <c r="L142" s="81"/>
      <c r="M142" s="81"/>
      <c r="N142" s="2"/>
      <c r="O142" s="2"/>
      <c r="P142" s="2"/>
      <c r="Q142" s="2"/>
    </row>
    <row r="143" spans="1:17" ht="19.5" hidden="1" customHeight="1" x14ac:dyDescent="0.3">
      <c r="A143" s="14" t="s">
        <v>9</v>
      </c>
      <c r="B143" s="86"/>
      <c r="C143" s="86"/>
      <c r="D143" s="85" t="e">
        <f t="shared" si="43"/>
        <v>#DIV/0!</v>
      </c>
      <c r="E143" s="2"/>
      <c r="F143" s="2"/>
      <c r="G143" s="87"/>
      <c r="H143" s="29" t="s">
        <v>17</v>
      </c>
      <c r="I143" s="82"/>
      <c r="J143" s="2"/>
      <c r="K143" s="81"/>
      <c r="L143" s="81"/>
      <c r="M143" s="81"/>
      <c r="N143" s="2"/>
      <c r="O143" s="2"/>
      <c r="P143" s="2"/>
      <c r="Q143" s="2"/>
    </row>
    <row r="144" spans="1:17" ht="19.5" hidden="1" customHeight="1" x14ac:dyDescent="0.3">
      <c r="A144" s="14" t="s">
        <v>10</v>
      </c>
      <c r="B144" s="86"/>
      <c r="C144" s="86"/>
      <c r="D144" s="85" t="e">
        <f t="shared" si="43"/>
        <v>#DIV/0!</v>
      </c>
      <c r="E144" s="2"/>
      <c r="F144" s="2"/>
      <c r="G144" s="29"/>
      <c r="H144" s="29" t="s">
        <v>28</v>
      </c>
      <c r="I144" s="82"/>
      <c r="J144" s="2"/>
      <c r="K144" s="81"/>
      <c r="L144" s="81"/>
      <c r="M144" s="81"/>
      <c r="N144" s="2"/>
      <c r="O144" s="2"/>
      <c r="P144" s="2"/>
      <c r="Q144" s="2"/>
    </row>
    <row r="145" spans="1:17" ht="19.5" hidden="1" customHeight="1" x14ac:dyDescent="0.3">
      <c r="A145" s="14" t="s">
        <v>11</v>
      </c>
      <c r="B145" s="86"/>
      <c r="C145" s="86"/>
      <c r="D145" s="85" t="e">
        <f t="shared" si="43"/>
        <v>#DIV/0!</v>
      </c>
      <c r="E145" s="2"/>
      <c r="F145" s="2"/>
      <c r="G145" s="29"/>
      <c r="H145" s="29" t="s">
        <v>18</v>
      </c>
      <c r="I145" s="82"/>
      <c r="J145" s="2"/>
      <c r="K145" s="81"/>
      <c r="L145" s="81"/>
      <c r="M145" s="81"/>
      <c r="N145" s="2"/>
      <c r="O145" s="2"/>
      <c r="P145" s="2"/>
      <c r="Q145" s="2"/>
    </row>
    <row r="146" spans="1:17" ht="19.5" hidden="1" customHeight="1" x14ac:dyDescent="0.3">
      <c r="A146" s="14" t="s">
        <v>12</v>
      </c>
      <c r="B146" s="86"/>
      <c r="C146" s="86"/>
      <c r="D146" s="85" t="e">
        <f t="shared" si="43"/>
        <v>#DIV/0!</v>
      </c>
      <c r="E146" s="2"/>
      <c r="F146" s="2"/>
      <c r="G146" s="29"/>
      <c r="H146" s="29" t="s">
        <v>19</v>
      </c>
      <c r="I146" s="82"/>
      <c r="J146" s="2"/>
      <c r="K146" s="81"/>
      <c r="L146" s="2"/>
      <c r="M146" s="2"/>
      <c r="N146" s="2"/>
      <c r="O146" s="2"/>
      <c r="P146" s="2"/>
      <c r="Q146" s="2"/>
    </row>
    <row r="147" spans="1:17" ht="19.5" hidden="1" customHeight="1" x14ac:dyDescent="0.3">
      <c r="A147" s="107" t="s">
        <v>13</v>
      </c>
      <c r="B147" s="69"/>
      <c r="C147" s="69"/>
      <c r="D147" s="85" t="e">
        <f t="shared" si="43"/>
        <v>#DIV/0!</v>
      </c>
      <c r="E147" s="2"/>
      <c r="F147" s="2"/>
      <c r="G147" s="29"/>
      <c r="H147" s="29"/>
      <c r="I147" s="82"/>
      <c r="J147" s="2"/>
      <c r="K147" s="81"/>
      <c r="L147" s="2"/>
      <c r="M147" s="2"/>
      <c r="N147" s="2"/>
      <c r="O147" s="2"/>
      <c r="P147" s="2"/>
      <c r="Q147" s="2"/>
    </row>
    <row r="148" spans="1:17" ht="19.5" customHeight="1" x14ac:dyDescent="0.3">
      <c r="A148" s="108" t="s">
        <v>1</v>
      </c>
      <c r="B148" s="35">
        <f>SUM(B136:B147)</f>
        <v>57576</v>
      </c>
      <c r="C148" s="35">
        <f>SUM(C136:C147)</f>
        <v>57496</v>
      </c>
      <c r="D148" s="84">
        <f>C148/B148-1</f>
        <v>-1.3894678338196575E-3</v>
      </c>
      <c r="E148" s="2"/>
      <c r="F148" s="2"/>
      <c r="G148" s="29"/>
      <c r="H148" s="83" t="s">
        <v>98</v>
      </c>
      <c r="I148" s="82"/>
      <c r="J148" s="2"/>
      <c r="K148" s="81"/>
      <c r="L148" s="2"/>
      <c r="M148" s="2"/>
      <c r="N148" s="2"/>
      <c r="O148" s="2"/>
      <c r="P148" s="2"/>
      <c r="Q148" s="2"/>
    </row>
    <row r="149" spans="1:17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1:17" ht="16.5" customHeight="1" x14ac:dyDescent="0.3">
      <c r="A150" s="161" t="s">
        <v>126</v>
      </c>
      <c r="B150" s="161"/>
      <c r="C150" s="161"/>
      <c r="D150" s="161"/>
      <c r="E150" s="161"/>
      <c r="F150" s="161"/>
      <c r="G150" s="161"/>
      <c r="H150" s="161"/>
      <c r="I150" s="161"/>
      <c r="J150" s="161"/>
      <c r="K150" s="161"/>
      <c r="L150" s="161"/>
      <c r="M150" s="161"/>
      <c r="N150" s="161"/>
      <c r="O150" s="2"/>
      <c r="P150" s="2"/>
      <c r="Q150" s="2"/>
    </row>
    <row r="151" spans="1:17" ht="27.75" customHeight="1" thickBot="1" x14ac:dyDescent="0.35">
      <c r="A151" s="162"/>
      <c r="B151" s="162"/>
      <c r="C151" s="162"/>
      <c r="D151" s="162"/>
      <c r="E151" s="162"/>
      <c r="F151" s="162"/>
      <c r="G151" s="162"/>
      <c r="H151" s="162"/>
      <c r="I151" s="162"/>
      <c r="J151" s="162"/>
      <c r="K151" s="162"/>
      <c r="L151" s="162"/>
      <c r="M151" s="162"/>
      <c r="N151" s="162"/>
      <c r="O151" s="6"/>
      <c r="P151" s="6"/>
      <c r="Q151" s="80"/>
    </row>
    <row r="152" spans="1:17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 ht="73.5" customHeight="1" thickBot="1" x14ac:dyDescent="0.35">
      <c r="A153" s="155" t="s">
        <v>87</v>
      </c>
      <c r="B153" s="155" t="s">
        <v>97</v>
      </c>
      <c r="C153" s="156" t="s">
        <v>96</v>
      </c>
      <c r="D153" s="156"/>
      <c r="E153" s="157"/>
      <c r="F153" s="155" t="s">
        <v>139</v>
      </c>
      <c r="G153" s="158"/>
      <c r="H153" s="155" t="s">
        <v>140</v>
      </c>
      <c r="I153" s="158"/>
      <c r="J153" s="79"/>
      <c r="K153" s="79"/>
      <c r="L153" s="7"/>
    </row>
    <row r="154" spans="1:17" ht="54.75" customHeight="1" thickTop="1" x14ac:dyDescent="0.3">
      <c r="A154" s="155"/>
      <c r="B154" s="155"/>
      <c r="C154" s="78" t="s">
        <v>54</v>
      </c>
      <c r="D154" s="78" t="s">
        <v>53</v>
      </c>
      <c r="E154" s="77" t="s">
        <v>95</v>
      </c>
      <c r="F154" s="76" t="s">
        <v>50</v>
      </c>
      <c r="G154" s="75" t="s">
        <v>51</v>
      </c>
      <c r="H154" s="76" t="s">
        <v>50</v>
      </c>
      <c r="I154" s="75" t="s">
        <v>51</v>
      </c>
      <c r="J154" s="7"/>
      <c r="K154" s="74"/>
      <c r="L154" s="7"/>
    </row>
    <row r="155" spans="1:17" ht="18.75" customHeight="1" x14ac:dyDescent="0.3">
      <c r="A155" s="73" t="s">
        <v>74</v>
      </c>
      <c r="B155" s="72">
        <f t="shared" ref="B155:B179" si="44">SUM(C155:E155)</f>
        <v>811</v>
      </c>
      <c r="C155" s="114">
        <v>67</v>
      </c>
      <c r="D155" s="114">
        <v>330</v>
      </c>
      <c r="E155" s="114">
        <v>414</v>
      </c>
      <c r="F155" s="114">
        <v>147</v>
      </c>
      <c r="G155" s="114">
        <v>664</v>
      </c>
      <c r="H155" s="114">
        <v>143</v>
      </c>
      <c r="I155" s="114">
        <v>668</v>
      </c>
      <c r="J155" s="68"/>
      <c r="K155" s="68"/>
      <c r="L155" s="7"/>
    </row>
    <row r="156" spans="1:17" ht="18.75" customHeight="1" x14ac:dyDescent="0.3">
      <c r="A156" s="73" t="s">
        <v>82</v>
      </c>
      <c r="B156" s="72">
        <f t="shared" si="44"/>
        <v>2560</v>
      </c>
      <c r="C156" s="114">
        <v>460</v>
      </c>
      <c r="D156" s="114">
        <v>1214</v>
      </c>
      <c r="E156" s="114">
        <v>886</v>
      </c>
      <c r="F156" s="114">
        <v>436</v>
      </c>
      <c r="G156" s="114">
        <v>2124</v>
      </c>
      <c r="H156" s="114">
        <v>245</v>
      </c>
      <c r="I156" s="114">
        <v>2315</v>
      </c>
      <c r="J156" s="68"/>
      <c r="K156" s="68"/>
      <c r="L156" s="7"/>
    </row>
    <row r="157" spans="1:17" ht="18.75" customHeight="1" x14ac:dyDescent="0.3">
      <c r="A157" s="73" t="s">
        <v>77</v>
      </c>
      <c r="B157" s="72">
        <f t="shared" si="44"/>
        <v>999</v>
      </c>
      <c r="C157" s="114">
        <v>188</v>
      </c>
      <c r="D157" s="114">
        <v>573</v>
      </c>
      <c r="E157" s="114">
        <v>238</v>
      </c>
      <c r="F157" s="114">
        <v>136</v>
      </c>
      <c r="G157" s="114">
        <v>863</v>
      </c>
      <c r="H157" s="114">
        <v>29</v>
      </c>
      <c r="I157" s="114">
        <v>970</v>
      </c>
      <c r="J157" s="68"/>
      <c r="K157" s="68"/>
      <c r="L157" s="7"/>
    </row>
    <row r="158" spans="1:17" ht="18.75" customHeight="1" x14ac:dyDescent="0.3">
      <c r="A158" s="73" t="s">
        <v>60</v>
      </c>
      <c r="B158" s="72">
        <f t="shared" si="44"/>
        <v>5374</v>
      </c>
      <c r="C158" s="114">
        <v>1111</v>
      </c>
      <c r="D158" s="114">
        <v>3181</v>
      </c>
      <c r="E158" s="114">
        <v>1082</v>
      </c>
      <c r="F158" s="114">
        <v>581</v>
      </c>
      <c r="G158" s="114">
        <v>4793</v>
      </c>
      <c r="H158" s="114">
        <v>586</v>
      </c>
      <c r="I158" s="114">
        <v>4788</v>
      </c>
      <c r="J158" s="68"/>
      <c r="K158" s="68"/>
      <c r="L158" s="7"/>
    </row>
    <row r="159" spans="1:17" ht="18.75" customHeight="1" x14ac:dyDescent="0.3">
      <c r="A159" s="73" t="s">
        <v>59</v>
      </c>
      <c r="B159" s="72">
        <f t="shared" si="44"/>
        <v>1994</v>
      </c>
      <c r="C159" s="114">
        <v>204</v>
      </c>
      <c r="D159" s="114">
        <v>854</v>
      </c>
      <c r="E159" s="114">
        <v>936</v>
      </c>
      <c r="F159" s="114">
        <v>394</v>
      </c>
      <c r="G159" s="114">
        <v>1600</v>
      </c>
      <c r="H159" s="114">
        <v>168</v>
      </c>
      <c r="I159" s="114">
        <v>1826</v>
      </c>
      <c r="J159" s="68"/>
      <c r="K159" s="68"/>
      <c r="L159" s="7"/>
    </row>
    <row r="160" spans="1:17" ht="18.75" customHeight="1" x14ac:dyDescent="0.3">
      <c r="A160" s="73" t="s">
        <v>81</v>
      </c>
      <c r="B160" s="72">
        <f t="shared" si="44"/>
        <v>1418</v>
      </c>
      <c r="C160" s="114">
        <v>317</v>
      </c>
      <c r="D160" s="114">
        <v>638</v>
      </c>
      <c r="E160" s="114">
        <v>463</v>
      </c>
      <c r="F160" s="114">
        <v>84</v>
      </c>
      <c r="G160" s="114">
        <v>1334</v>
      </c>
      <c r="H160" s="114">
        <v>207</v>
      </c>
      <c r="I160" s="114">
        <v>1211</v>
      </c>
      <c r="J160" s="68"/>
      <c r="K160" s="68"/>
      <c r="L160" s="7"/>
    </row>
    <row r="161" spans="1:12" ht="18.75" customHeight="1" x14ac:dyDescent="0.3">
      <c r="A161" s="73" t="s">
        <v>90</v>
      </c>
      <c r="B161" s="72">
        <f t="shared" si="44"/>
        <v>1707</v>
      </c>
      <c r="C161" s="114">
        <v>400</v>
      </c>
      <c r="D161" s="114">
        <v>892</v>
      </c>
      <c r="E161" s="114">
        <v>415</v>
      </c>
      <c r="F161" s="114">
        <v>180</v>
      </c>
      <c r="G161" s="114">
        <v>1527</v>
      </c>
      <c r="H161" s="114">
        <v>158</v>
      </c>
      <c r="I161" s="114">
        <v>1549</v>
      </c>
      <c r="J161" s="68"/>
      <c r="K161" s="68"/>
      <c r="L161" s="7"/>
    </row>
    <row r="162" spans="1:12" ht="18.75" customHeight="1" x14ac:dyDescent="0.3">
      <c r="A162" s="73" t="s">
        <v>58</v>
      </c>
      <c r="B162" s="72">
        <f t="shared" si="44"/>
        <v>3622</v>
      </c>
      <c r="C162" s="114">
        <v>1023</v>
      </c>
      <c r="D162" s="114">
        <v>2058</v>
      </c>
      <c r="E162" s="114">
        <v>541</v>
      </c>
      <c r="F162" s="114">
        <v>344</v>
      </c>
      <c r="G162" s="114">
        <v>3278</v>
      </c>
      <c r="H162" s="114">
        <v>289</v>
      </c>
      <c r="I162" s="114">
        <v>3333</v>
      </c>
      <c r="J162" s="68"/>
      <c r="K162" s="68"/>
      <c r="L162" s="7"/>
    </row>
    <row r="163" spans="1:12" ht="18.75" customHeight="1" x14ac:dyDescent="0.3">
      <c r="A163" s="73" t="s">
        <v>73</v>
      </c>
      <c r="B163" s="72">
        <f t="shared" si="44"/>
        <v>791</v>
      </c>
      <c r="C163" s="114">
        <v>234</v>
      </c>
      <c r="D163" s="114">
        <v>346</v>
      </c>
      <c r="E163" s="114">
        <v>211</v>
      </c>
      <c r="F163" s="114">
        <v>271</v>
      </c>
      <c r="G163" s="114">
        <v>520</v>
      </c>
      <c r="H163" s="114">
        <v>154</v>
      </c>
      <c r="I163" s="114">
        <v>637</v>
      </c>
      <c r="J163" s="68"/>
      <c r="K163" s="68"/>
      <c r="L163" s="7"/>
    </row>
    <row r="164" spans="1:12" ht="18.75" customHeight="1" x14ac:dyDescent="0.3">
      <c r="A164" s="73" t="s">
        <v>80</v>
      </c>
      <c r="B164" s="72">
        <f t="shared" si="44"/>
        <v>1965</v>
      </c>
      <c r="C164" s="114">
        <v>576</v>
      </c>
      <c r="D164" s="114">
        <v>1013</v>
      </c>
      <c r="E164" s="114">
        <v>376</v>
      </c>
      <c r="F164" s="114">
        <v>387</v>
      </c>
      <c r="G164" s="114">
        <v>1578</v>
      </c>
      <c r="H164" s="114">
        <v>100</v>
      </c>
      <c r="I164" s="114">
        <v>1865</v>
      </c>
      <c r="J164" s="68"/>
      <c r="K164" s="68"/>
      <c r="L164" s="7"/>
    </row>
    <row r="165" spans="1:12" ht="18.75" customHeight="1" x14ac:dyDescent="0.3">
      <c r="A165" s="73" t="s">
        <v>83</v>
      </c>
      <c r="B165" s="72">
        <f t="shared" si="44"/>
        <v>2282</v>
      </c>
      <c r="C165" s="114">
        <v>441</v>
      </c>
      <c r="D165" s="114">
        <v>961</v>
      </c>
      <c r="E165" s="114">
        <v>880</v>
      </c>
      <c r="F165" s="114">
        <v>131</v>
      </c>
      <c r="G165" s="114">
        <v>2151</v>
      </c>
      <c r="H165" s="114">
        <v>144</v>
      </c>
      <c r="I165" s="114">
        <v>2138</v>
      </c>
      <c r="J165" s="68"/>
      <c r="K165" s="68"/>
      <c r="L165" s="7"/>
    </row>
    <row r="166" spans="1:12" ht="18.75" customHeight="1" x14ac:dyDescent="0.3">
      <c r="A166" s="73" t="s">
        <v>84</v>
      </c>
      <c r="B166" s="72">
        <f t="shared" si="44"/>
        <v>2291</v>
      </c>
      <c r="C166" s="114">
        <v>532</v>
      </c>
      <c r="D166" s="114">
        <v>1201</v>
      </c>
      <c r="E166" s="114">
        <v>558</v>
      </c>
      <c r="F166" s="114">
        <v>338</v>
      </c>
      <c r="G166" s="114">
        <v>1953</v>
      </c>
      <c r="H166" s="114">
        <v>422</v>
      </c>
      <c r="I166" s="114">
        <v>1869</v>
      </c>
      <c r="J166" s="68"/>
      <c r="K166" s="68"/>
      <c r="L166" s="7"/>
    </row>
    <row r="167" spans="1:12" ht="18.75" customHeight="1" x14ac:dyDescent="0.3">
      <c r="A167" s="73" t="s">
        <v>57</v>
      </c>
      <c r="B167" s="72">
        <f t="shared" si="44"/>
        <v>2803</v>
      </c>
      <c r="C167" s="114">
        <v>523</v>
      </c>
      <c r="D167" s="114">
        <v>1066</v>
      </c>
      <c r="E167" s="114">
        <v>1214</v>
      </c>
      <c r="F167" s="114">
        <v>624</v>
      </c>
      <c r="G167" s="114">
        <v>2179</v>
      </c>
      <c r="H167" s="114">
        <v>224</v>
      </c>
      <c r="I167" s="114">
        <v>2579</v>
      </c>
      <c r="J167" s="68"/>
      <c r="K167" s="68"/>
      <c r="L167" s="7"/>
    </row>
    <row r="168" spans="1:12" ht="18.75" customHeight="1" x14ac:dyDescent="0.3">
      <c r="A168" s="73" t="s">
        <v>85</v>
      </c>
      <c r="B168" s="72">
        <f t="shared" si="44"/>
        <v>1454</v>
      </c>
      <c r="C168" s="114">
        <v>231</v>
      </c>
      <c r="D168" s="114">
        <v>782</v>
      </c>
      <c r="E168" s="114">
        <v>441</v>
      </c>
      <c r="F168" s="114">
        <v>38</v>
      </c>
      <c r="G168" s="114">
        <v>1416</v>
      </c>
      <c r="H168" s="114">
        <v>118</v>
      </c>
      <c r="I168" s="114">
        <v>1336</v>
      </c>
      <c r="J168" s="68"/>
      <c r="K168" s="68"/>
      <c r="L168" s="7"/>
    </row>
    <row r="169" spans="1:12" ht="18.75" customHeight="1" x14ac:dyDescent="0.3">
      <c r="A169" s="73" t="s">
        <v>56</v>
      </c>
      <c r="B169" s="72">
        <f t="shared" si="44"/>
        <v>15928</v>
      </c>
      <c r="C169" s="114">
        <v>2564</v>
      </c>
      <c r="D169" s="114">
        <v>8518</v>
      </c>
      <c r="E169" s="114">
        <v>4846</v>
      </c>
      <c r="F169" s="114">
        <v>1577</v>
      </c>
      <c r="G169" s="114">
        <v>14351</v>
      </c>
      <c r="H169" s="114">
        <v>1134</v>
      </c>
      <c r="I169" s="114">
        <v>14794</v>
      </c>
      <c r="J169" s="68"/>
      <c r="K169" s="68"/>
      <c r="L169" s="7"/>
    </row>
    <row r="170" spans="1:12" ht="18.75" customHeight="1" x14ac:dyDescent="0.3">
      <c r="A170" s="73" t="s">
        <v>76</v>
      </c>
      <c r="B170" s="72">
        <f t="shared" si="44"/>
        <v>1036</v>
      </c>
      <c r="C170" s="114">
        <v>124</v>
      </c>
      <c r="D170" s="114">
        <v>395</v>
      </c>
      <c r="E170" s="114">
        <v>517</v>
      </c>
      <c r="F170" s="114">
        <v>171</v>
      </c>
      <c r="G170" s="114">
        <v>865</v>
      </c>
      <c r="H170" s="114">
        <v>111</v>
      </c>
      <c r="I170" s="114">
        <v>925</v>
      </c>
      <c r="J170" s="68"/>
      <c r="K170" s="68"/>
      <c r="L170" s="7"/>
    </row>
    <row r="171" spans="1:12" ht="18.75" customHeight="1" x14ac:dyDescent="0.3">
      <c r="A171" s="73" t="s">
        <v>89</v>
      </c>
      <c r="B171" s="72">
        <f t="shared" si="44"/>
        <v>508</v>
      </c>
      <c r="C171" s="114">
        <v>30</v>
      </c>
      <c r="D171" s="114">
        <v>416</v>
      </c>
      <c r="E171" s="114">
        <v>62</v>
      </c>
      <c r="F171" s="114">
        <v>154</v>
      </c>
      <c r="G171" s="114">
        <v>354</v>
      </c>
      <c r="H171" s="114">
        <v>27</v>
      </c>
      <c r="I171" s="114">
        <v>481</v>
      </c>
      <c r="J171" s="68"/>
      <c r="K171" s="68"/>
      <c r="L171" s="7"/>
    </row>
    <row r="172" spans="1:12" ht="18.75" customHeight="1" x14ac:dyDescent="0.3">
      <c r="A172" s="73" t="s">
        <v>88</v>
      </c>
      <c r="B172" s="72">
        <f t="shared" si="44"/>
        <v>564</v>
      </c>
      <c r="C172" s="114">
        <v>134</v>
      </c>
      <c r="D172" s="114">
        <v>263</v>
      </c>
      <c r="E172" s="114">
        <v>167</v>
      </c>
      <c r="F172" s="114">
        <v>66</v>
      </c>
      <c r="G172" s="114">
        <v>498</v>
      </c>
      <c r="H172" s="114">
        <v>70</v>
      </c>
      <c r="I172" s="114">
        <v>494</v>
      </c>
      <c r="J172" s="68"/>
      <c r="K172" s="68"/>
      <c r="L172" s="7"/>
    </row>
    <row r="173" spans="1:12" ht="18.75" customHeight="1" x14ac:dyDescent="0.3">
      <c r="A173" s="73" t="s">
        <v>72</v>
      </c>
      <c r="B173" s="72">
        <f t="shared" si="44"/>
        <v>465</v>
      </c>
      <c r="C173" s="114">
        <v>130</v>
      </c>
      <c r="D173" s="114">
        <v>209</v>
      </c>
      <c r="E173" s="114">
        <v>126</v>
      </c>
      <c r="F173" s="114">
        <v>128</v>
      </c>
      <c r="G173" s="114">
        <v>337</v>
      </c>
      <c r="H173" s="114">
        <v>90</v>
      </c>
      <c r="I173" s="114">
        <v>375</v>
      </c>
      <c r="J173" s="68"/>
      <c r="K173" s="68"/>
      <c r="L173" s="7"/>
    </row>
    <row r="174" spans="1:12" ht="18.75" customHeight="1" x14ac:dyDescent="0.3">
      <c r="A174" s="73" t="s">
        <v>86</v>
      </c>
      <c r="B174" s="72">
        <f t="shared" si="44"/>
        <v>2576</v>
      </c>
      <c r="C174" s="114">
        <v>584</v>
      </c>
      <c r="D174" s="114">
        <v>1333</v>
      </c>
      <c r="E174" s="114">
        <v>659</v>
      </c>
      <c r="F174" s="114">
        <v>295</v>
      </c>
      <c r="G174" s="114">
        <v>2281</v>
      </c>
      <c r="H174" s="114">
        <v>176</v>
      </c>
      <c r="I174" s="114">
        <v>2400</v>
      </c>
      <c r="J174" s="68"/>
      <c r="K174" s="68"/>
      <c r="L174" s="7"/>
    </row>
    <row r="175" spans="1:12" ht="18.75" customHeight="1" x14ac:dyDescent="0.3">
      <c r="A175" s="73" t="s">
        <v>55</v>
      </c>
      <c r="B175" s="72">
        <f t="shared" si="44"/>
        <v>1529</v>
      </c>
      <c r="C175" s="114">
        <v>363</v>
      </c>
      <c r="D175" s="114">
        <v>846</v>
      </c>
      <c r="E175" s="114">
        <v>320</v>
      </c>
      <c r="F175" s="114">
        <v>231</v>
      </c>
      <c r="G175" s="114">
        <v>1298</v>
      </c>
      <c r="H175" s="114">
        <v>168</v>
      </c>
      <c r="I175" s="114">
        <v>1361</v>
      </c>
      <c r="J175" s="68"/>
      <c r="K175" s="68"/>
      <c r="L175" s="7"/>
    </row>
    <row r="176" spans="1:12" ht="18.75" customHeight="1" x14ac:dyDescent="0.3">
      <c r="A176" s="73" t="s">
        <v>78</v>
      </c>
      <c r="B176" s="72">
        <f t="shared" si="44"/>
        <v>2237</v>
      </c>
      <c r="C176" s="114">
        <v>439</v>
      </c>
      <c r="D176" s="114">
        <v>1112</v>
      </c>
      <c r="E176" s="114">
        <v>686</v>
      </c>
      <c r="F176" s="114">
        <v>212</v>
      </c>
      <c r="G176" s="114">
        <v>2025</v>
      </c>
      <c r="H176" s="114">
        <v>205</v>
      </c>
      <c r="I176" s="114">
        <v>2032</v>
      </c>
      <c r="J176" s="68"/>
      <c r="K176" s="68"/>
      <c r="L176" s="7"/>
    </row>
    <row r="177" spans="1:17" ht="18.75" customHeight="1" x14ac:dyDescent="0.3">
      <c r="A177" s="73" t="s">
        <v>79</v>
      </c>
      <c r="B177" s="72">
        <f t="shared" si="44"/>
        <v>1087</v>
      </c>
      <c r="C177" s="114">
        <v>124</v>
      </c>
      <c r="D177" s="114">
        <v>577</v>
      </c>
      <c r="E177" s="114">
        <v>386</v>
      </c>
      <c r="F177" s="114">
        <v>73</v>
      </c>
      <c r="G177" s="114">
        <v>1014</v>
      </c>
      <c r="H177" s="114">
        <v>114</v>
      </c>
      <c r="I177" s="114">
        <v>973</v>
      </c>
      <c r="J177" s="68"/>
      <c r="K177" s="68"/>
      <c r="L177" s="7"/>
    </row>
    <row r="178" spans="1:17" ht="18.75" customHeight="1" x14ac:dyDescent="0.3">
      <c r="A178" s="73" t="s">
        <v>71</v>
      </c>
      <c r="B178" s="72">
        <f t="shared" si="44"/>
        <v>675</v>
      </c>
      <c r="C178" s="114">
        <v>75</v>
      </c>
      <c r="D178" s="114">
        <v>253</v>
      </c>
      <c r="E178" s="114">
        <v>347</v>
      </c>
      <c r="F178" s="114">
        <v>87</v>
      </c>
      <c r="G178" s="114">
        <v>588</v>
      </c>
      <c r="H178" s="114">
        <v>27</v>
      </c>
      <c r="I178" s="114">
        <v>648</v>
      </c>
      <c r="J178" s="68"/>
      <c r="K178" s="68"/>
      <c r="L178" s="7"/>
    </row>
    <row r="179" spans="1:17" ht="18.75" customHeight="1" x14ac:dyDescent="0.3">
      <c r="A179" s="71" t="s">
        <v>75</v>
      </c>
      <c r="B179" s="70">
        <f t="shared" si="44"/>
        <v>820</v>
      </c>
      <c r="C179" s="114">
        <v>133</v>
      </c>
      <c r="D179" s="114">
        <v>371</v>
      </c>
      <c r="E179" s="114">
        <v>316</v>
      </c>
      <c r="F179" s="114">
        <v>90</v>
      </c>
      <c r="G179" s="114">
        <v>730</v>
      </c>
      <c r="H179" s="114">
        <v>49</v>
      </c>
      <c r="I179" s="114">
        <v>771</v>
      </c>
      <c r="J179" s="68"/>
      <c r="K179" s="68"/>
      <c r="L179" s="7"/>
    </row>
    <row r="180" spans="1:17" ht="18.75" customHeight="1" x14ac:dyDescent="0.3">
      <c r="A180" s="108" t="s">
        <v>1</v>
      </c>
      <c r="B180" s="35">
        <f t="shared" ref="B180:I180" si="45">SUM(B155:B179)</f>
        <v>57496</v>
      </c>
      <c r="C180" s="35">
        <f t="shared" si="45"/>
        <v>11007</v>
      </c>
      <c r="D180" s="35">
        <f t="shared" si="45"/>
        <v>29402</v>
      </c>
      <c r="E180" s="35">
        <f t="shared" si="45"/>
        <v>17087</v>
      </c>
      <c r="F180" s="35">
        <f t="shared" si="45"/>
        <v>7175</v>
      </c>
      <c r="G180" s="35">
        <f t="shared" si="45"/>
        <v>50321</v>
      </c>
      <c r="H180" s="35">
        <f t="shared" si="45"/>
        <v>5158</v>
      </c>
      <c r="I180" s="35">
        <f t="shared" si="45"/>
        <v>52338</v>
      </c>
    </row>
    <row r="181" spans="1:17" ht="18.75" customHeight="1" x14ac:dyDescent="0.3">
      <c r="A181" s="13" t="s">
        <v>21</v>
      </c>
      <c r="B181" s="67">
        <f t="shared" ref="B181" si="46">B180/$B$180</f>
        <v>1</v>
      </c>
      <c r="C181" s="136">
        <f>C180/$B$180</f>
        <v>0.19143940448031169</v>
      </c>
      <c r="D181" s="136">
        <f t="shared" ref="D181:I181" si="47">D180/$B$180</f>
        <v>0.51137470432725751</v>
      </c>
      <c r="E181" s="136">
        <f t="shared" si="47"/>
        <v>0.29718589119243077</v>
      </c>
      <c r="F181" s="136">
        <f t="shared" si="47"/>
        <v>0.12479128982885766</v>
      </c>
      <c r="G181" s="136">
        <f t="shared" si="47"/>
        <v>0.87520871017114232</v>
      </c>
      <c r="H181" s="136">
        <f t="shared" si="47"/>
        <v>8.9710588562682617E-2</v>
      </c>
      <c r="I181" s="136">
        <f t="shared" si="47"/>
        <v>0.91028941143731734</v>
      </c>
    </row>
    <row r="182" spans="1:17" ht="23.25" customHeight="1" x14ac:dyDescent="0.3">
      <c r="A182" s="145"/>
      <c r="B182" s="127"/>
      <c r="C182" s="127"/>
      <c r="D182" s="127"/>
      <c r="E182" s="127"/>
      <c r="F182" s="127"/>
      <c r="G182" s="127"/>
      <c r="H182" s="127"/>
      <c r="I182" s="127"/>
      <c r="P182" s="2"/>
      <c r="Q182" s="2"/>
    </row>
    <row r="183" spans="1:17" ht="23.25" customHeight="1" x14ac:dyDescent="0.3">
      <c r="A183" s="145"/>
      <c r="B183" s="146"/>
      <c r="C183" s="146"/>
      <c r="D183" s="146"/>
      <c r="E183" s="146"/>
      <c r="F183" s="146"/>
      <c r="G183" s="146"/>
      <c r="H183" s="146"/>
      <c r="I183" s="146"/>
      <c r="P183" s="2"/>
      <c r="Q183" s="2"/>
    </row>
    <row r="184" spans="1:17" x14ac:dyDescent="0.3">
      <c r="A184" s="128" t="s">
        <v>141</v>
      </c>
      <c r="B184" s="2"/>
      <c r="C184" s="2"/>
      <c r="D184" s="2"/>
      <c r="E184" s="2"/>
      <c r="F184" s="2"/>
      <c r="G184" s="2"/>
      <c r="H184" s="2"/>
      <c r="I184" s="2"/>
      <c r="P184" s="2"/>
      <c r="Q184" s="2"/>
    </row>
    <row r="185" spans="1:17" x14ac:dyDescent="0.3">
      <c r="A185" s="1"/>
      <c r="B185" s="1"/>
      <c r="C185" s="1"/>
      <c r="D185" s="1"/>
      <c r="E185" s="103"/>
      <c r="F185" s="1"/>
      <c r="G185" s="1"/>
      <c r="H185" s="1"/>
      <c r="I185" s="1"/>
      <c r="J185" s="1"/>
      <c r="K185" s="1"/>
    </row>
  </sheetData>
  <mergeCells count="43">
    <mergeCell ref="D79:D80"/>
    <mergeCell ref="E79:E80"/>
    <mergeCell ref="F79:F80"/>
    <mergeCell ref="I37:J37"/>
    <mergeCell ref="A2:Q2"/>
    <mergeCell ref="A6:Q6"/>
    <mergeCell ref="A7:Q7"/>
    <mergeCell ref="A8:Q8"/>
    <mergeCell ref="A9:Q9"/>
    <mergeCell ref="I34:Q35"/>
    <mergeCell ref="A112:B112"/>
    <mergeCell ref="K112:L112"/>
    <mergeCell ref="H79:H80"/>
    <mergeCell ref="I79:I80"/>
    <mergeCell ref="J79:J80"/>
    <mergeCell ref="K79:M79"/>
    <mergeCell ref="H95:Q95"/>
    <mergeCell ref="A109:E109"/>
    <mergeCell ref="K109:O109"/>
    <mergeCell ref="A111:B111"/>
    <mergeCell ref="K111:L111"/>
    <mergeCell ref="N79:N80"/>
    <mergeCell ref="O79:Q79"/>
    <mergeCell ref="A79:A80"/>
    <mergeCell ref="B79:B80"/>
    <mergeCell ref="C79:C80"/>
    <mergeCell ref="A113:B113"/>
    <mergeCell ref="K113:L113"/>
    <mergeCell ref="A114:B114"/>
    <mergeCell ref="K114:L114"/>
    <mergeCell ref="A115:B115"/>
    <mergeCell ref="K115:L115"/>
    <mergeCell ref="A116:B116"/>
    <mergeCell ref="K116:L116"/>
    <mergeCell ref="A117:B117"/>
    <mergeCell ref="K117:L117"/>
    <mergeCell ref="A153:A154"/>
    <mergeCell ref="B153:B154"/>
    <mergeCell ref="C153:E153"/>
    <mergeCell ref="F153:G153"/>
    <mergeCell ref="H153:I153"/>
    <mergeCell ref="A129:J131"/>
    <mergeCell ref="A150:N151"/>
  </mergeCells>
  <phoneticPr fontId="31" type="noConversion"/>
  <printOptions horizontalCentered="1"/>
  <pageMargins left="0" right="0" top="0.39370078740157483" bottom="0.39370078740157483" header="0.31496062992125984" footer="0.31496062992125984"/>
  <pageSetup paperSize="9" scale="44" fitToHeight="0" orientation="landscape" r:id="rId1"/>
  <rowBreaks count="3" manualBreakCount="3">
    <brk id="55" max="16" man="1"/>
    <brk id="96" max="16" man="1"/>
    <brk id="148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Casos del CEM</vt:lpstr>
      <vt:lpstr>'Casos del CEM'!Área_de_impresión</vt:lpstr>
    </vt:vector>
  </TitlesOfParts>
  <Company>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AGUIRRESOFT</dc:creator>
  <cp:lastModifiedBy>SGIC</cp:lastModifiedBy>
  <cp:lastPrinted>2020-12-11T16:41:24Z</cp:lastPrinted>
  <dcterms:created xsi:type="dcterms:W3CDTF">2020-08-10T14:14:51Z</dcterms:created>
  <dcterms:modified xsi:type="dcterms:W3CDTF">2026-05-18T16:59:47Z</dcterms:modified>
</cp:coreProperties>
</file>