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C81EC19E-027A-4B06-90EF-B277F1C91308}" xr6:coauthVersionLast="47" xr6:coauthVersionMax="47" xr10:uidLastSave="{00000000-0000-0000-0000-000000000000}"/>
  <bookViews>
    <workbookView xWindow="3040" yWindow="3040" windowWidth="21970" windowHeight="11180" xr2:uid="{2DA9226B-F8E3-4F45-ADE7-7D543683CDA5}"/>
  </bookViews>
  <sheets>
    <sheet name="CHAT 100" sheetId="1" r:id="rId1"/>
  </sheets>
  <externalReferences>
    <externalReference r:id="rId2"/>
  </externalReferences>
  <definedNames>
    <definedName name="_xlnm.Print_Area" localSheetId="0">'CHAT 100'!$A$1:$V$196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3" i="1" l="1"/>
  <c r="F184" i="1"/>
  <c r="E183" i="1"/>
  <c r="E193" i="1" s="1"/>
  <c r="F193" i="1" s="1"/>
  <c r="F182" i="1"/>
  <c r="F181" i="1"/>
  <c r="E171" i="1"/>
  <c r="F164" i="1" s="1"/>
  <c r="F170" i="1"/>
  <c r="F169" i="1"/>
  <c r="F168" i="1"/>
  <c r="F167" i="1"/>
  <c r="F166" i="1"/>
  <c r="F165" i="1"/>
  <c r="F163" i="1"/>
  <c r="F162" i="1"/>
  <c r="N161" i="1"/>
  <c r="O159" i="1" s="1"/>
  <c r="F161" i="1"/>
  <c r="O160" i="1"/>
  <c r="F160" i="1"/>
  <c r="F159" i="1"/>
  <c r="F158" i="1"/>
  <c r="I149" i="1"/>
  <c r="H149" i="1"/>
  <c r="G149" i="1"/>
  <c r="F149" i="1"/>
  <c r="E149" i="1"/>
  <c r="D149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G92" i="1"/>
  <c r="H91" i="1"/>
  <c r="H90" i="1"/>
  <c r="H89" i="1"/>
  <c r="H88" i="1"/>
  <c r="H92" i="1" s="1"/>
  <c r="G82" i="1"/>
  <c r="F82" i="1"/>
  <c r="E82" i="1"/>
  <c r="D81" i="1"/>
  <c r="T78" i="1" s="1"/>
  <c r="D80" i="1"/>
  <c r="T77" i="1" s="1"/>
  <c r="D79" i="1"/>
  <c r="D78" i="1"/>
  <c r="D77" i="1"/>
  <c r="T76" i="1"/>
  <c r="D76" i="1"/>
  <c r="D82" i="1" s="1"/>
  <c r="T75" i="1"/>
  <c r="D75" i="1"/>
  <c r="U74" i="1"/>
  <c r="S51" i="1"/>
  <c r="T48" i="1" s="1"/>
  <c r="T50" i="1"/>
  <c r="H50" i="1"/>
  <c r="I49" i="1" s="1"/>
  <c r="T49" i="1"/>
  <c r="T47" i="1"/>
  <c r="I45" i="1"/>
  <c r="I44" i="1"/>
  <c r="S42" i="1"/>
  <c r="T42" i="1" s="1"/>
  <c r="T41" i="1"/>
  <c r="T40" i="1"/>
  <c r="I40" i="1"/>
  <c r="L31" i="1"/>
  <c r="R26" i="1"/>
  <c r="F171" i="1" l="1"/>
  <c r="E83" i="1"/>
  <c r="T51" i="1"/>
  <c r="D83" i="1"/>
  <c r="G83" i="1"/>
  <c r="F83" i="1"/>
  <c r="E117" i="1"/>
  <c r="F107" i="1" s="1"/>
  <c r="I46" i="1"/>
  <c r="I50" i="1"/>
  <c r="I41" i="1"/>
  <c r="I47" i="1"/>
  <c r="F183" i="1"/>
  <c r="I48" i="1"/>
  <c r="O158" i="1"/>
  <c r="O161" i="1" s="1"/>
  <c r="H31" i="1"/>
  <c r="C31" i="1" s="1"/>
  <c r="I43" i="1"/>
  <c r="F105" i="1" l="1"/>
  <c r="F112" i="1"/>
  <c r="F111" i="1"/>
  <c r="F109" i="1"/>
  <c r="F114" i="1"/>
  <c r="F116" i="1"/>
  <c r="F110" i="1"/>
  <c r="F115" i="1"/>
  <c r="F108" i="1"/>
  <c r="F106" i="1"/>
  <c r="F113" i="1"/>
  <c r="F117" i="1" l="1"/>
</calcChain>
</file>

<file path=xl/sharedStrings.xml><?xml version="1.0" encoding="utf-8"?>
<sst xmlns="http://schemas.openxmlformats.org/spreadsheetml/2006/main" count="195" uniqueCount="137">
  <si>
    <t xml:space="preserve">Mes </t>
  </si>
  <si>
    <t>Enero</t>
  </si>
  <si>
    <t>Febrero</t>
  </si>
  <si>
    <t>Marzo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</si>
  <si>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</si>
  <si>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</si>
  <si>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</si>
  <si>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</si>
  <si>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</si>
  <si>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</si>
  <si>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</si>
  <si>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</si>
  <si>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</si>
  <si>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</si>
  <si>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Setiembre</t>
  </si>
  <si>
    <t>Oct</t>
  </si>
  <si>
    <t>Octubre</t>
  </si>
  <si>
    <t>Nov</t>
  </si>
  <si>
    <t>Noviembre</t>
  </si>
  <si>
    <t>Dic</t>
  </si>
  <si>
    <t>Diciembre</t>
  </si>
  <si>
    <t>Total</t>
  </si>
  <si>
    <t xml:space="preserve">son consultas públicas y </t>
  </si>
  <si>
    <t>son consultas privadas</t>
  </si>
  <si>
    <t>Motivo de consulta CHAT público</t>
  </si>
  <si>
    <t>%</t>
  </si>
  <si>
    <t>Motivo de consulta CHAT privado</t>
  </si>
  <si>
    <t>Conocer el chat y sus funciones</t>
  </si>
  <si>
    <t>Posibles situaciones de violencia</t>
  </si>
  <si>
    <t>Información institucional del MIMP/Warmi Ñan</t>
  </si>
  <si>
    <t>Situaciones de riesgo que podrían generar violencia</t>
  </si>
  <si>
    <t>Referencia a otros servicios y/o instituciones por:</t>
  </si>
  <si>
    <t>Filiación</t>
  </si>
  <si>
    <t>Tenencia</t>
  </si>
  <si>
    <t>Alimentos</t>
  </si>
  <si>
    <t>Abandono</t>
  </si>
  <si>
    <t>Regimen de visitas</t>
  </si>
  <si>
    <t>Violencia Económica o Patrimonial</t>
  </si>
  <si>
    <t>Separación</t>
  </si>
  <si>
    <t>Violencia Psicológica</t>
  </si>
  <si>
    <t>Otros</t>
  </si>
  <si>
    <t>Violencia Física</t>
  </si>
  <si>
    <t>Violencia Sexual</t>
  </si>
  <si>
    <t>Celos por enamorado/a o novio/a</t>
  </si>
  <si>
    <t>Control por enamorado/a o novio/a o ex pareja</t>
  </si>
  <si>
    <t>Pareja no acepta terminar la relación (Acoso psicológico)</t>
  </si>
  <si>
    <t>Conflicto de pareja (Desacuerdo)</t>
  </si>
  <si>
    <t>Infidelidad de Pareja</t>
  </si>
  <si>
    <t>Dudas en el enamoramiento</t>
  </si>
  <si>
    <t>Problemas psicológicos por parte del/de  la usuario/a</t>
  </si>
  <si>
    <t>Conflicto familiar</t>
  </si>
  <si>
    <t>Temas de enamoramiento</t>
  </si>
  <si>
    <r>
      <t xml:space="preserve">Nota: </t>
    </r>
    <r>
      <rPr>
        <i/>
        <sz val="8"/>
        <color theme="1"/>
        <rFont val="Arial"/>
        <family val="2"/>
      </rPr>
      <t>Es necesario precisar que los datos de Situaciones que puede generar violencia son de respuesta múltiple</t>
    </r>
  </si>
  <si>
    <t>Grupos de edad</t>
  </si>
  <si>
    <t>Sexo</t>
  </si>
  <si>
    <t>S/I</t>
  </si>
  <si>
    <t>Mujer</t>
  </si>
  <si>
    <t>Hombre</t>
  </si>
  <si>
    <t>De 0 a 5 años</t>
  </si>
  <si>
    <t>6 a 11 años</t>
  </si>
  <si>
    <t>Niños, niñas y adolescentes</t>
  </si>
  <si>
    <t>12 a 14 años</t>
  </si>
  <si>
    <t>Adultos</t>
  </si>
  <si>
    <t>15 a 17 años</t>
  </si>
  <si>
    <t>Adultos mayores</t>
  </si>
  <si>
    <t>18 a 29 años</t>
  </si>
  <si>
    <t>Sin información</t>
  </si>
  <si>
    <t>30 a 59 años</t>
  </si>
  <si>
    <t>De 60 a más años</t>
  </si>
  <si>
    <t>S/I: Sin información</t>
  </si>
  <si>
    <t>Acciones realizadas</t>
  </si>
  <si>
    <t>Información general</t>
  </si>
  <si>
    <t>Orientación psicologica / Consejería</t>
  </si>
  <si>
    <t>Referencias servicios Warmi Ñan</t>
  </si>
  <si>
    <t>Referencia a servicio/institución</t>
  </si>
  <si>
    <t>Como se entero del Chat 100</t>
  </si>
  <si>
    <t>Portal del MIMP</t>
  </si>
  <si>
    <t>Internet</t>
  </si>
  <si>
    <t>Televisión</t>
  </si>
  <si>
    <t>Redes sociales</t>
  </si>
  <si>
    <t>Radio</t>
  </si>
  <si>
    <t>Afiches/volantes</t>
  </si>
  <si>
    <t>Servicios Warmi Ñan</t>
  </si>
  <si>
    <t>Familiares o amigas/os</t>
  </si>
  <si>
    <t>Universidad/Instituto/Colegio</t>
  </si>
  <si>
    <t>Charlas/Ferias/Campañas</t>
  </si>
  <si>
    <t>No especifica</t>
  </si>
  <si>
    <t>Región</t>
  </si>
  <si>
    <t>Amazonas</t>
  </si>
  <si>
    <t>Ancash</t>
  </si>
  <si>
    <t>Apurimac</t>
  </si>
  <si>
    <t>Arequipa</t>
  </si>
  <si>
    <t>Ayacucho</t>
  </si>
  <si>
    <t>Cajamarca</t>
  </si>
  <si>
    <t>Callao 1/</t>
  </si>
  <si>
    <t>Cusco</t>
  </si>
  <si>
    <t>Huancavelica</t>
  </si>
  <si>
    <t>Huanuco</t>
  </si>
  <si>
    <t>Ica</t>
  </si>
  <si>
    <t>Junin</t>
  </si>
  <si>
    <t>La Libertad</t>
  </si>
  <si>
    <t>Lambayeque</t>
  </si>
  <si>
    <t>Lima Metropolitana 2/</t>
  </si>
  <si>
    <t>Lima Provincia 3/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</si>
  <si>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</si>
  <si>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</si>
  <si>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</si>
  <si>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</si>
  <si>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</si>
  <si>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</si>
  <si>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</si>
  <si>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</si>
  <si>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</si>
  <si>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</si>
  <si>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1/ Provincia Constitucional</t>
  </si>
  <si>
    <t>2/ Se considera la Provincia de Lima</t>
  </si>
  <si>
    <t>3/ Se considera todas los provincias de Lima menos la Provincia Lima.</t>
  </si>
  <si>
    <t>País</t>
  </si>
  <si>
    <t>Consultas</t>
  </si>
  <si>
    <t>Estados Unidos</t>
  </si>
  <si>
    <t>Nacionales</t>
  </si>
  <si>
    <t>España</t>
  </si>
  <si>
    <t>Internacionales</t>
  </si>
  <si>
    <t>Mexico</t>
  </si>
  <si>
    <t>Argentina</t>
  </si>
  <si>
    <t>Chile</t>
  </si>
  <si>
    <t>Venezuela</t>
  </si>
  <si>
    <t>Colombia</t>
  </si>
  <si>
    <t>Italia</t>
  </si>
  <si>
    <t>Francia</t>
  </si>
  <si>
    <t>Brasil</t>
  </si>
  <si>
    <t>Bolivia</t>
  </si>
  <si>
    <t>Australia</t>
  </si>
  <si>
    <t>Otros paises</t>
  </si>
  <si>
    <t>Periodo</t>
  </si>
  <si>
    <t>Variación porcentual</t>
  </si>
  <si>
    <t>Fuente: Registro de Consultas atendidas a través del Chat 100/SGIC/Warmi Ñan/MIMP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</si>
</sst>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indexed="18"/>
      <name val="Impact"/>
      <family val="2"/>
    </font>
    <font>
      <sz val="18"/>
      <color rgb="FF003399"/>
      <name val="Impact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  <font>
      <sz val="10"/>
      <color rgb="FF444444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4" tint="-0.499984740745262"/>
      <name val="Arial"/>
      <family val="2"/>
    </font>
    <font>
      <sz val="9"/>
      <color theme="4" tint="-0.499984740745262"/>
      <name val="Arial"/>
      <family val="2"/>
    </font>
    <font>
      <sz val="9"/>
      <color rgb="FF444444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i/>
      <sz val="9"/>
      <color theme="1"/>
      <name val="Arial"/>
      <family val="2"/>
    </font>
    <font>
      <b/>
      <i/>
      <sz val="10"/>
      <color rgb="FFFF0000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9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002060"/>
      <name val="Arial"/>
      <family val="2"/>
    </font>
    <font>
      <sz val="8"/>
      <color theme="1"/>
      <name val="Arial"/>
      <family val="2"/>
    </font>
    <font>
      <b/>
      <sz val="9"/>
      <color theme="1"/>
      <name val="Arial Narrow"/>
      <family val="2"/>
    </font>
    <font>
      <sz val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2" tint="-0.499984740745262"/>
      </top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2" tint="-0.499984740745262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</cellStyleXfs>
  <cellXfs count="217">
    <xf numFmtId="0" fontId="0" fillId="0" borderId="0" xfId="0"/>
    <xf numFmtId="0" fontId="1" fillId="2" borderId="0" xfId="2" applyFill="1"/>
    <xf numFmtId="0" fontId="1" fillId="0" borderId="0" xfId="2"/>
    <xf numFmtId="0" fontId="3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0" fillId="2" borderId="0" xfId="2" applyFont="1" applyFill="1"/>
    <xf numFmtId="0" fontId="5" fillId="3" borderId="0" xfId="2" applyFont="1" applyFill="1" applyAlignment="1" applyProtection="1">
      <alignment horizontal="center" vertical="center"/>
      <protection hidden="1"/>
    </xf>
    <xf numFmtId="0" fontId="1" fillId="2" borderId="0" xfId="2" applyFill="1" applyAlignment="1">
      <alignment horizontal="center"/>
    </xf>
    <xf numFmtId="0" fontId="5" fillId="0" borderId="0" xfId="2" applyFont="1" applyAlignment="1" applyProtection="1">
      <alignment horizontal="center" vertical="center"/>
      <protection hidden="1"/>
    </xf>
    <xf numFmtId="0" fontId="1" fillId="0" borderId="0" xfId="2" applyAlignment="1">
      <alignment vertical="center"/>
    </xf>
    <xf numFmtId="0" fontId="6" fillId="0" borderId="0" xfId="2" applyFont="1" applyAlignment="1" applyProtection="1">
      <alignment horizontal="center" vertical="center"/>
      <protection hidden="1"/>
    </xf>
    <xf numFmtId="0" fontId="2" fillId="0" borderId="0" xfId="2" applyFont="1"/>
    <xf numFmtId="49" fontId="1" fillId="0" borderId="0" xfId="2" applyNumberFormat="1" applyAlignment="1">
      <alignment horizontal="left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8" fillId="2" borderId="0" xfId="2" applyFont="1" applyFill="1" applyAlignment="1">
      <alignment horizontal="left" wrapText="1"/>
    </xf>
    <xf numFmtId="0" fontId="9" fillId="2" borderId="0" xfId="2" applyFont="1" applyFill="1"/>
    <xf numFmtId="0" fontId="10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wrapText="1"/>
    </xf>
    <xf numFmtId="0" fontId="9" fillId="2" borderId="0" xfId="2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14" fillId="4" borderId="0" xfId="2" applyFont="1" applyFill="1" applyAlignment="1">
      <alignment horizontal="center" vertical="center"/>
    </xf>
    <xf numFmtId="0" fontId="15" fillId="2" borderId="0" xfId="2" applyFont="1" applyFill="1"/>
    <xf numFmtId="0" fontId="10" fillId="0" borderId="1" xfId="2" applyFont="1" applyBorder="1" applyAlignment="1">
      <alignment vertical="center"/>
    </xf>
    <xf numFmtId="3" fontId="9" fillId="5" borderId="1" xfId="2" applyNumberFormat="1" applyFont="1" applyFill="1" applyBorder="1" applyAlignment="1">
      <alignment horizontal="center" vertical="center"/>
    </xf>
    <xf numFmtId="3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3" fontId="9" fillId="5" borderId="2" xfId="2" applyNumberFormat="1" applyFont="1" applyFill="1" applyBorder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3" fontId="9" fillId="5" borderId="2" xfId="3" applyNumberFormat="1" applyFont="1" applyFill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3" fontId="9" fillId="0" borderId="3" xfId="2" applyNumberFormat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3" fontId="9" fillId="2" borderId="0" xfId="2" applyNumberFormat="1" applyFont="1" applyFill="1"/>
    <xf numFmtId="0" fontId="14" fillId="6" borderId="4" xfId="2" applyFont="1" applyFill="1" applyBorder="1" applyAlignment="1">
      <alignment horizontal="center" vertical="center"/>
    </xf>
    <xf numFmtId="3" fontId="14" fillId="6" borderId="4" xfId="2" applyNumberFormat="1" applyFont="1" applyFill="1" applyBorder="1" applyAlignment="1">
      <alignment horizontal="center" vertical="center"/>
    </xf>
    <xf numFmtId="0" fontId="9" fillId="0" borderId="0" xfId="2" applyFont="1"/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center" vertical="center"/>
    </xf>
    <xf numFmtId="1" fontId="16" fillId="0" borderId="0" xfId="2" applyNumberFormat="1" applyFont="1"/>
    <xf numFmtId="0" fontId="16" fillId="0" borderId="0" xfId="2" applyFont="1"/>
    <xf numFmtId="0" fontId="15" fillId="0" borderId="0" xfId="2" applyFont="1"/>
    <xf numFmtId="0" fontId="9" fillId="2" borderId="0" xfId="2" applyFont="1" applyFill="1" applyAlignment="1">
      <alignment wrapText="1"/>
    </xf>
    <xf numFmtId="9" fontId="9" fillId="2" borderId="0" xfId="1" applyFont="1" applyFill="1" applyAlignment="1">
      <alignment wrapText="1"/>
    </xf>
    <xf numFmtId="0" fontId="17" fillId="2" borderId="0" xfId="2" applyFont="1" applyFill="1" applyAlignment="1">
      <alignment horizontal="center" wrapText="1"/>
    </xf>
    <xf numFmtId="0" fontId="18" fillId="5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vertical="center"/>
    </xf>
    <xf numFmtId="3" fontId="18" fillId="5" borderId="0" xfId="2" applyNumberFormat="1" applyFont="1" applyFill="1" applyAlignment="1">
      <alignment horizontal="center" vertical="center" wrapText="1"/>
    </xf>
    <xf numFmtId="0" fontId="19" fillId="2" borderId="0" xfId="2" applyFont="1" applyFill="1" applyAlignment="1">
      <alignment horizontal="left" vertical="center"/>
    </xf>
    <xf numFmtId="0" fontId="19" fillId="2" borderId="0" xfId="2" applyFont="1" applyFill="1"/>
    <xf numFmtId="0" fontId="9" fillId="2" borderId="0" xfId="2" applyFont="1" applyFill="1" applyAlignment="1">
      <alignment horizontal="left" wrapText="1"/>
    </xf>
    <xf numFmtId="0" fontId="19" fillId="2" borderId="0" xfId="2" applyFont="1" applyFill="1" applyAlignment="1">
      <alignment wrapText="1"/>
    </xf>
    <xf numFmtId="0" fontId="19" fillId="2" borderId="0" xfId="2" applyFont="1" applyFill="1" applyAlignment="1">
      <alignment horizontal="left" wrapText="1"/>
    </xf>
    <xf numFmtId="0" fontId="9" fillId="2" borderId="0" xfId="2" applyFont="1" applyFill="1" applyAlignment="1">
      <alignment horizontal="left" vertical="center" wrapText="1"/>
    </xf>
    <xf numFmtId="0" fontId="10" fillId="2" borderId="0" xfId="2" applyFont="1" applyFill="1"/>
    <xf numFmtId="0" fontId="14" fillId="7" borderId="0" xfId="2" applyFont="1" applyFill="1" applyAlignment="1">
      <alignment horizontal="center" vertical="center"/>
    </xf>
    <xf numFmtId="0" fontId="15" fillId="8" borderId="0" xfId="2" applyFont="1" applyFill="1" applyAlignment="1">
      <alignment horizontal="center" vertical="center"/>
    </xf>
    <xf numFmtId="0" fontId="10" fillId="0" borderId="0" xfId="2" applyFont="1" applyAlignment="1">
      <alignment vertical="center"/>
    </xf>
    <xf numFmtId="0" fontId="14" fillId="4" borderId="0" xfId="2" applyFont="1" applyFill="1" applyAlignment="1">
      <alignment horizontal="left" vertical="center"/>
    </xf>
    <xf numFmtId="0" fontId="9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20" fillId="0" borderId="5" xfId="2" applyFont="1" applyBorder="1" applyAlignment="1">
      <alignment vertical="center"/>
    </xf>
    <xf numFmtId="0" fontId="9" fillId="0" borderId="5" xfId="2" applyFont="1" applyBorder="1" applyAlignment="1">
      <alignment vertical="center"/>
    </xf>
    <xf numFmtId="3" fontId="9" fillId="0" borderId="5" xfId="2" applyNumberFormat="1" applyFont="1" applyBorder="1" applyAlignment="1">
      <alignment horizontal="center" vertical="center"/>
    </xf>
    <xf numFmtId="164" fontId="9" fillId="0" borderId="5" xfId="2" applyNumberFormat="1" applyFont="1" applyBorder="1" applyAlignment="1">
      <alignment horizontal="center" vertical="center"/>
    </xf>
    <xf numFmtId="0" fontId="9" fillId="0" borderId="6" xfId="2" applyFont="1" applyBorder="1" applyAlignment="1">
      <alignment vertical="center"/>
    </xf>
    <xf numFmtId="0" fontId="10" fillId="0" borderId="6" xfId="2" applyFont="1" applyBorder="1" applyAlignment="1">
      <alignment horizontal="center" vertical="center"/>
    </xf>
    <xf numFmtId="164" fontId="9" fillId="0" borderId="6" xfId="3" applyNumberFormat="1" applyFont="1" applyFill="1" applyBorder="1" applyAlignment="1">
      <alignment horizontal="center" vertical="center"/>
    </xf>
    <xf numFmtId="0" fontId="20" fillId="0" borderId="7" xfId="2" applyFont="1" applyBorder="1" applyAlignment="1">
      <alignment vertical="center"/>
    </xf>
    <xf numFmtId="0" fontId="20" fillId="0" borderId="7" xfId="2" applyFont="1" applyBorder="1" applyAlignment="1">
      <alignment vertical="center" wrapText="1"/>
    </xf>
    <xf numFmtId="3" fontId="9" fillId="0" borderId="7" xfId="2" applyNumberFormat="1" applyFont="1" applyBorder="1" applyAlignment="1">
      <alignment horizontal="center" vertical="center"/>
    </xf>
    <xf numFmtId="164" fontId="9" fillId="0" borderId="7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2" borderId="8" xfId="2" applyFont="1" applyFill="1" applyBorder="1" applyAlignment="1">
      <alignment horizontal="center"/>
    </xf>
    <xf numFmtId="164" fontId="9" fillId="2" borderId="8" xfId="2" applyNumberFormat="1" applyFont="1" applyFill="1" applyBorder="1" applyAlignment="1">
      <alignment horizontal="center"/>
    </xf>
    <xf numFmtId="0" fontId="21" fillId="8" borderId="4" xfId="2" applyFont="1" applyFill="1" applyBorder="1" applyAlignment="1">
      <alignment horizontal="center" vertical="center"/>
    </xf>
    <xf numFmtId="3" fontId="21" fillId="9" borderId="4" xfId="2" applyNumberFormat="1" applyFont="1" applyFill="1" applyBorder="1" applyAlignment="1">
      <alignment horizontal="center" vertical="center"/>
    </xf>
    <xf numFmtId="164" fontId="21" fillId="10" borderId="4" xfId="3" applyNumberFormat="1" applyFont="1" applyFill="1" applyBorder="1" applyAlignment="1">
      <alignment horizontal="center" vertical="center"/>
    </xf>
    <xf numFmtId="0" fontId="9" fillId="5" borderId="0" xfId="2" applyFont="1" applyFill="1"/>
    <xf numFmtId="0" fontId="9" fillId="0" borderId="2" xfId="2" applyFont="1" applyBorder="1" applyAlignment="1">
      <alignment vertical="center"/>
    </xf>
    <xf numFmtId="0" fontId="10" fillId="0" borderId="2" xfId="2" applyFont="1" applyBorder="1" applyAlignment="1">
      <alignment horizontal="center" vertical="center"/>
    </xf>
    <xf numFmtId="164" fontId="9" fillId="0" borderId="2" xfId="3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right" vertical="center"/>
    </xf>
    <xf numFmtId="164" fontId="9" fillId="0" borderId="1" xfId="2" applyNumberFormat="1" applyFont="1" applyBorder="1" applyAlignment="1">
      <alignment horizontal="center" vertical="center"/>
    </xf>
    <xf numFmtId="3" fontId="9" fillId="0" borderId="0" xfId="2" applyNumberFormat="1" applyFont="1" applyAlignment="1">
      <alignment horizontal="right" vertical="center"/>
    </xf>
    <xf numFmtId="0" fontId="9" fillId="0" borderId="9" xfId="2" applyFont="1" applyBorder="1" applyAlignment="1">
      <alignment vertical="center"/>
    </xf>
    <xf numFmtId="0" fontId="10" fillId="0" borderId="9" xfId="2" applyFont="1" applyBorder="1" applyAlignment="1">
      <alignment horizontal="center" vertical="center"/>
    </xf>
    <xf numFmtId="164" fontId="9" fillId="0" borderId="9" xfId="3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164" fontId="9" fillId="0" borderId="2" xfId="2" applyNumberFormat="1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64" fontId="9" fillId="0" borderId="0" xfId="3" applyNumberFormat="1" applyFont="1" applyFill="1" applyBorder="1" applyAlignment="1">
      <alignment horizontal="center" vertical="center"/>
    </xf>
    <xf numFmtId="0" fontId="21" fillId="8" borderId="4" xfId="2" applyFont="1" applyFill="1" applyBorder="1" applyAlignment="1">
      <alignment horizontal="center" vertical="center"/>
    </xf>
    <xf numFmtId="0" fontId="21" fillId="9" borderId="4" xfId="2" applyFont="1" applyFill="1" applyBorder="1" applyAlignment="1">
      <alignment horizontal="center" vertical="center"/>
    </xf>
    <xf numFmtId="3" fontId="9" fillId="0" borderId="6" xfId="2" applyNumberFormat="1" applyFont="1" applyBorder="1" applyAlignment="1">
      <alignment horizontal="center" vertical="center"/>
    </xf>
    <xf numFmtId="164" fontId="9" fillId="0" borderId="6" xfId="2" applyNumberFormat="1" applyFont="1" applyBorder="1" applyAlignment="1">
      <alignment horizontal="center" vertical="center"/>
    </xf>
    <xf numFmtId="0" fontId="9" fillId="2" borderId="0" xfId="2" applyFont="1" applyFill="1" applyAlignment="1">
      <alignment horizontal="left"/>
    </xf>
    <xf numFmtId="0" fontId="22" fillId="2" borderId="0" xfId="2" applyFont="1" applyFill="1" applyAlignment="1">
      <alignment vertical="center"/>
    </xf>
    <xf numFmtId="0" fontId="23" fillId="0" borderId="0" xfId="2" applyFont="1" applyAlignment="1">
      <alignment vertical="center"/>
    </xf>
    <xf numFmtId="0" fontId="23" fillId="0" borderId="0" xfId="2" applyFont="1" applyAlignment="1">
      <alignment vertical="center" wrapText="1"/>
    </xf>
    <xf numFmtId="3" fontId="10" fillId="0" borderId="0" xfId="2" applyNumberFormat="1" applyFont="1" applyAlignment="1">
      <alignment horizontal="center" vertical="center"/>
    </xf>
    <xf numFmtId="0" fontId="9" fillId="2" borderId="2" xfId="2" applyFont="1" applyFill="1" applyBorder="1"/>
    <xf numFmtId="0" fontId="9" fillId="2" borderId="2" xfId="2" applyFont="1" applyFill="1" applyBorder="1" applyAlignment="1">
      <alignment horizontal="center"/>
    </xf>
    <xf numFmtId="0" fontId="24" fillId="11" borderId="0" xfId="0" applyFont="1" applyFill="1" applyAlignment="1">
      <alignment vertical="center" wrapText="1"/>
    </xf>
    <xf numFmtId="3" fontId="9" fillId="2" borderId="0" xfId="2" applyNumberFormat="1" applyFont="1" applyFill="1" applyAlignment="1">
      <alignment horizontal="right"/>
    </xf>
    <xf numFmtId="0" fontId="24" fillId="11" borderId="0" xfId="0" applyFont="1" applyFill="1" applyAlignment="1">
      <alignment horizontal="left" vertical="center" wrapText="1"/>
    </xf>
    <xf numFmtId="0" fontId="21" fillId="0" borderId="4" xfId="2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6" fillId="2" borderId="0" xfId="2" applyFont="1" applyFill="1" applyAlignment="1">
      <alignment horizontal="center" vertical="center"/>
    </xf>
    <xf numFmtId="0" fontId="16" fillId="2" borderId="0" xfId="2" applyFont="1" applyFill="1"/>
    <xf numFmtId="0" fontId="14" fillId="4" borderId="0" xfId="2" applyFont="1" applyFill="1" applyAlignment="1">
      <alignment horizontal="center" vertical="center"/>
    </xf>
    <xf numFmtId="0" fontId="14" fillId="7" borderId="0" xfId="2" applyFont="1" applyFill="1" applyAlignment="1">
      <alignment horizontal="center" vertical="center"/>
    </xf>
    <xf numFmtId="0" fontId="14" fillId="7" borderId="0" xfId="2" applyFont="1" applyFill="1" applyAlignment="1">
      <alignment horizontal="center" vertical="center" wrapText="1"/>
    </xf>
    <xf numFmtId="0" fontId="27" fillId="2" borderId="0" xfId="2" applyFont="1" applyFill="1"/>
    <xf numFmtId="0" fontId="16" fillId="2" borderId="0" xfId="2" applyFont="1" applyFill="1" applyAlignment="1">
      <alignment horizontal="left"/>
    </xf>
    <xf numFmtId="0" fontId="28" fillId="2" borderId="0" xfId="2" applyFont="1" applyFill="1" applyAlignment="1">
      <alignment vertical="center"/>
    </xf>
    <xf numFmtId="0" fontId="15" fillId="7" borderId="0" xfId="2" applyFont="1" applyFill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164" fontId="16" fillId="2" borderId="0" xfId="1" applyNumberFormat="1" applyFont="1" applyFill="1"/>
    <xf numFmtId="3" fontId="10" fillId="0" borderId="1" xfId="2" applyNumberFormat="1" applyFont="1" applyBorder="1" applyAlignment="1">
      <alignment horizontal="center" vertical="center"/>
    </xf>
    <xf numFmtId="3" fontId="15" fillId="2" borderId="0" xfId="2" applyNumberFormat="1" applyFont="1" applyFill="1"/>
    <xf numFmtId="164" fontId="15" fillId="2" borderId="0" xfId="1" applyNumberFormat="1" applyFont="1" applyFill="1"/>
    <xf numFmtId="0" fontId="16" fillId="2" borderId="0" xfId="2" applyFont="1" applyFill="1" applyAlignment="1">
      <alignment horizontal="left" wrapText="1"/>
    </xf>
    <xf numFmtId="0" fontId="14" fillId="6" borderId="4" xfId="2" applyFont="1" applyFill="1" applyBorder="1" applyAlignment="1">
      <alignment horizontal="center" vertical="center"/>
    </xf>
    <xf numFmtId="1" fontId="16" fillId="2" borderId="0" xfId="2" applyNumberFormat="1" applyFont="1" applyFill="1"/>
    <xf numFmtId="0" fontId="21" fillId="12" borderId="0" xfId="2" applyFont="1" applyFill="1" applyAlignment="1">
      <alignment horizontal="center" vertical="center"/>
    </xf>
    <xf numFmtId="164" fontId="21" fillId="9" borderId="0" xfId="3" applyNumberFormat="1" applyFont="1" applyFill="1" applyBorder="1" applyAlignment="1">
      <alignment horizontal="center" vertical="center"/>
    </xf>
    <xf numFmtId="9" fontId="21" fillId="2" borderId="0" xfId="3" applyFont="1" applyFill="1" applyBorder="1" applyAlignment="1">
      <alignment horizontal="center" vertical="center"/>
    </xf>
    <xf numFmtId="9" fontId="16" fillId="2" borderId="0" xfId="3" applyFont="1" applyFill="1" applyBorder="1"/>
    <xf numFmtId="0" fontId="10" fillId="2" borderId="0" xfId="2" applyFont="1" applyFill="1" applyAlignment="1">
      <alignment vertical="top"/>
    </xf>
    <xf numFmtId="1" fontId="16" fillId="2" borderId="0" xfId="2" applyNumberFormat="1" applyFont="1" applyFill="1" applyAlignment="1">
      <alignment horizontal="center"/>
    </xf>
    <xf numFmtId="3" fontId="27" fillId="2" borderId="0" xfId="2" applyNumberFormat="1" applyFont="1" applyFill="1"/>
    <xf numFmtId="1" fontId="27" fillId="2" borderId="0" xfId="2" applyNumberFormat="1" applyFont="1" applyFill="1" applyAlignment="1">
      <alignment horizontal="center"/>
    </xf>
    <xf numFmtId="1" fontId="27" fillId="2" borderId="0" xfId="2" applyNumberFormat="1" applyFont="1" applyFill="1"/>
    <xf numFmtId="9" fontId="27" fillId="2" borderId="0" xfId="3" applyFont="1" applyFill="1" applyBorder="1"/>
    <xf numFmtId="1" fontId="9" fillId="2" borderId="0" xfId="2" applyNumberFormat="1" applyFont="1" applyFill="1" applyAlignment="1">
      <alignment horizontal="center"/>
    </xf>
    <xf numFmtId="1" fontId="9" fillId="2" borderId="0" xfId="2" applyNumberFormat="1" applyFont="1" applyFill="1"/>
    <xf numFmtId="9" fontId="9" fillId="2" borderId="0" xfId="3" applyFont="1" applyFill="1" applyBorder="1"/>
    <xf numFmtId="0" fontId="22" fillId="0" borderId="0" xfId="2" applyFont="1" applyAlignment="1">
      <alignment vertical="center"/>
    </xf>
    <xf numFmtId="3" fontId="10" fillId="0" borderId="2" xfId="2" applyNumberFormat="1" applyFont="1" applyBorder="1" applyAlignment="1">
      <alignment horizontal="center" vertical="center"/>
    </xf>
    <xf numFmtId="3" fontId="10" fillId="0" borderId="3" xfId="2" applyNumberFormat="1" applyFont="1" applyBorder="1" applyAlignment="1">
      <alignment horizontal="center" vertical="center"/>
    </xf>
    <xf numFmtId="164" fontId="9" fillId="0" borderId="3" xfId="3" applyNumberFormat="1" applyFont="1" applyFill="1" applyBorder="1" applyAlignment="1">
      <alignment horizontal="center" vertical="center"/>
    </xf>
    <xf numFmtId="164" fontId="21" fillId="2" borderId="4" xfId="4" applyNumberFormat="1" applyFont="1" applyFill="1" applyBorder="1" applyAlignment="1">
      <alignment horizontal="center" vertical="center"/>
    </xf>
    <xf numFmtId="0" fontId="24" fillId="2" borderId="0" xfId="2" applyFont="1" applyFill="1" applyAlignment="1">
      <alignment vertical="center"/>
    </xf>
    <xf numFmtId="0" fontId="9" fillId="2" borderId="0" xfId="2" applyFont="1" applyFill="1" applyAlignment="1">
      <alignment vertical="center" wrapText="1"/>
    </xf>
    <xf numFmtId="0" fontId="9" fillId="0" borderId="0" xfId="2" applyFont="1" applyAlignment="1">
      <alignment horizontal="right" vertical="center" indent="2"/>
    </xf>
    <xf numFmtId="0" fontId="21" fillId="2" borderId="0" xfId="2" applyFont="1" applyFill="1" applyAlignment="1">
      <alignment horizontal="center" vertical="center"/>
    </xf>
    <xf numFmtId="3" fontId="21" fillId="2" borderId="0" xfId="2" applyNumberFormat="1" applyFont="1" applyFill="1" applyAlignment="1">
      <alignment horizontal="center" vertical="center"/>
    </xf>
    <xf numFmtId="164" fontId="21" fillId="2" borderId="0" xfId="4" applyNumberFormat="1" applyFont="1" applyFill="1" applyBorder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right" vertical="center" indent="2"/>
    </xf>
    <xf numFmtId="0" fontId="29" fillId="4" borderId="0" xfId="2" applyFont="1" applyFill="1" applyAlignment="1">
      <alignment vertical="center"/>
    </xf>
    <xf numFmtId="0" fontId="29" fillId="7" borderId="0" xfId="2" applyFont="1" applyFill="1" applyAlignment="1">
      <alignment horizontal="center" vertical="center"/>
    </xf>
    <xf numFmtId="0" fontId="29" fillId="8" borderId="0" xfId="2" applyFont="1" applyFill="1" applyAlignment="1">
      <alignment horizontal="center" vertical="center"/>
    </xf>
    <xf numFmtId="3" fontId="30" fillId="0" borderId="1" xfId="2" applyNumberFormat="1" applyFont="1" applyBorder="1" applyAlignment="1">
      <alignment horizontal="right" vertical="center"/>
    </xf>
    <xf numFmtId="3" fontId="31" fillId="0" borderId="1" xfId="2" applyNumberFormat="1" applyFont="1" applyBorder="1" applyAlignment="1">
      <alignment horizontal="center" vertical="center"/>
    </xf>
    <xf numFmtId="164" fontId="31" fillId="0" borderId="1" xfId="3" applyNumberFormat="1" applyFont="1" applyFill="1" applyBorder="1" applyAlignment="1">
      <alignment horizontal="center" vertical="center"/>
    </xf>
    <xf numFmtId="3" fontId="30" fillId="0" borderId="1" xfId="2" applyNumberFormat="1" applyFont="1" applyBorder="1" applyAlignment="1">
      <alignment horizontal="center" vertical="center"/>
    </xf>
    <xf numFmtId="3" fontId="30" fillId="0" borderId="2" xfId="2" applyNumberFormat="1" applyFont="1" applyBorder="1" applyAlignment="1">
      <alignment horizontal="right" vertical="center"/>
    </xf>
    <xf numFmtId="3" fontId="30" fillId="0" borderId="2" xfId="2" applyNumberFormat="1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right" vertical="center"/>
    </xf>
    <xf numFmtId="3" fontId="30" fillId="0" borderId="3" xfId="2" applyNumberFormat="1" applyFont="1" applyBorder="1" applyAlignment="1">
      <alignment horizontal="center" vertical="center"/>
    </xf>
    <xf numFmtId="0" fontId="33" fillId="0" borderId="10" xfId="5" applyFont="1" applyBorder="1" applyAlignment="1">
      <alignment vertical="top" wrapText="1"/>
    </xf>
    <xf numFmtId="0" fontId="34" fillId="2" borderId="0" xfId="2" applyFont="1" applyFill="1" applyAlignment="1">
      <alignment vertical="center"/>
    </xf>
    <xf numFmtId="0" fontId="34" fillId="0" borderId="0" xfId="2" applyFont="1" applyAlignment="1">
      <alignment horizontal="center" vertical="center"/>
    </xf>
    <xf numFmtId="165" fontId="33" fillId="0" borderId="0" xfId="6" applyNumberFormat="1" applyFont="1" applyAlignment="1">
      <alignment horizontal="right" vertical="center"/>
    </xf>
    <xf numFmtId="164" fontId="9" fillId="0" borderId="0" xfId="3" applyNumberFormat="1" applyFont="1" applyFill="1" applyBorder="1" applyAlignment="1">
      <alignment horizontal="right" vertical="center"/>
    </xf>
    <xf numFmtId="164" fontId="14" fillId="0" borderId="0" xfId="4" applyNumberFormat="1" applyFont="1" applyFill="1" applyBorder="1" applyAlignment="1">
      <alignment horizontal="right" vertical="center"/>
    </xf>
    <xf numFmtId="0" fontId="33" fillId="0" borderId="0" xfId="6" applyFont="1" applyAlignment="1">
      <alignment horizontal="left" vertical="top" wrapText="1"/>
    </xf>
    <xf numFmtId="0" fontId="15" fillId="0" borderId="0" xfId="2" applyFont="1" applyAlignment="1">
      <alignment horizontal="right" vertical="center"/>
    </xf>
    <xf numFmtId="0" fontId="9" fillId="2" borderId="0" xfId="2" applyFont="1" applyFill="1" applyAlignment="1">
      <alignment horizontal="center"/>
    </xf>
    <xf numFmtId="3" fontId="9" fillId="2" borderId="0" xfId="2" applyNumberFormat="1" applyFont="1" applyFill="1" applyAlignment="1">
      <alignment horizontal="center"/>
    </xf>
    <xf numFmtId="0" fontId="10" fillId="0" borderId="2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3" fontId="10" fillId="0" borderId="6" xfId="2" applyNumberFormat="1" applyFont="1" applyBorder="1" applyAlignment="1">
      <alignment horizontal="center" vertical="center"/>
    </xf>
    <xf numFmtId="0" fontId="35" fillId="2" borderId="0" xfId="2" applyFont="1" applyFill="1" applyAlignment="1">
      <alignment vertical="center"/>
    </xf>
    <xf numFmtId="0" fontId="34" fillId="0" borderId="0" xfId="2" applyFont="1" applyAlignment="1">
      <alignment vertical="center"/>
    </xf>
    <xf numFmtId="0" fontId="14" fillId="4" borderId="0" xfId="2" applyFont="1" applyFill="1" applyAlignment="1">
      <alignment horizontal="left" vertical="center"/>
    </xf>
    <xf numFmtId="0" fontId="14" fillId="8" borderId="0" xfId="2" applyFont="1" applyFill="1" applyAlignment="1">
      <alignment horizontal="center" vertical="center"/>
    </xf>
    <xf numFmtId="0" fontId="14" fillId="13" borderId="0" xfId="2" applyFont="1" applyFill="1" applyAlignment="1">
      <alignment vertical="center"/>
    </xf>
    <xf numFmtId="0" fontId="14" fillId="13" borderId="0" xfId="2" applyFont="1" applyFill="1" applyAlignment="1">
      <alignment horizontal="left" vertical="center"/>
    </xf>
    <xf numFmtId="0" fontId="14" fillId="13" borderId="0" xfId="2" applyFont="1" applyFill="1" applyAlignment="1">
      <alignment horizontal="center" vertical="center"/>
    </xf>
    <xf numFmtId="0" fontId="10" fillId="10" borderId="0" xfId="2" applyFont="1" applyFill="1" applyAlignment="1">
      <alignment horizontal="left" vertical="center"/>
    </xf>
    <xf numFmtId="3" fontId="9" fillId="10" borderId="0" xfId="2" applyNumberFormat="1" applyFont="1" applyFill="1" applyAlignment="1">
      <alignment horizontal="center" vertical="center"/>
    </xf>
    <xf numFmtId="164" fontId="9" fillId="10" borderId="0" xfId="3" applyNumberFormat="1" applyFont="1" applyFill="1" applyBorder="1" applyAlignment="1">
      <alignment horizontal="center" vertical="center"/>
    </xf>
    <xf numFmtId="0" fontId="10" fillId="10" borderId="11" xfId="2" applyFont="1" applyFill="1" applyBorder="1" applyAlignment="1">
      <alignment horizontal="left" vertical="center"/>
    </xf>
    <xf numFmtId="0" fontId="21" fillId="14" borderId="12" xfId="2" applyFont="1" applyFill="1" applyBorder="1" applyAlignment="1">
      <alignment horizontal="center" vertical="center"/>
    </xf>
    <xf numFmtId="3" fontId="21" fillId="15" borderId="12" xfId="2" applyNumberFormat="1" applyFont="1" applyFill="1" applyBorder="1" applyAlignment="1">
      <alignment horizontal="center" vertical="center"/>
    </xf>
    <xf numFmtId="164" fontId="21" fillId="14" borderId="12" xfId="4" applyNumberFormat="1" applyFont="1" applyFill="1" applyBorder="1" applyAlignment="1">
      <alignment horizontal="center" vertical="center"/>
    </xf>
    <xf numFmtId="3" fontId="21" fillId="15" borderId="4" xfId="2" applyNumberFormat="1" applyFont="1" applyFill="1" applyBorder="1" applyAlignment="1">
      <alignment horizontal="center" vertical="center"/>
    </xf>
    <xf numFmtId="0" fontId="9" fillId="2" borderId="12" xfId="2" applyFont="1" applyFill="1" applyBorder="1"/>
    <xf numFmtId="0" fontId="14" fillId="4" borderId="0" xfId="2" applyFont="1" applyFill="1" applyAlignment="1">
      <alignment horizontal="center" vertical="center" wrapText="1"/>
    </xf>
    <xf numFmtId="3" fontId="36" fillId="2" borderId="13" xfId="7" applyNumberFormat="1" applyFont="1" applyFill="1" applyBorder="1" applyAlignment="1">
      <alignment horizontal="center" vertical="center"/>
    </xf>
    <xf numFmtId="3" fontId="36" fillId="2" borderId="14" xfId="7" applyNumberFormat="1" applyFont="1" applyFill="1" applyBorder="1" applyAlignment="1">
      <alignment horizontal="center" vertical="center"/>
    </xf>
    <xf numFmtId="3" fontId="27" fillId="2" borderId="15" xfId="7" applyNumberFormat="1" applyFont="1" applyFill="1" applyBorder="1" applyAlignment="1">
      <alignment horizontal="center" vertical="center"/>
    </xf>
    <xf numFmtId="164" fontId="21" fillId="2" borderId="13" xfId="1" applyNumberFormat="1" applyFont="1" applyFill="1" applyBorder="1" applyAlignment="1">
      <alignment horizontal="center" vertical="center"/>
    </xf>
    <xf numFmtId="164" fontId="21" fillId="2" borderId="14" xfId="1" applyNumberFormat="1" applyFont="1" applyFill="1" applyBorder="1" applyAlignment="1">
      <alignment horizontal="center" vertical="center"/>
    </xf>
    <xf numFmtId="0" fontId="37" fillId="16" borderId="0" xfId="8" applyFont="1" applyFill="1" applyAlignment="1">
      <alignment horizontal="left"/>
    </xf>
    <xf numFmtId="3" fontId="36" fillId="2" borderId="16" xfId="7" applyNumberFormat="1" applyFont="1" applyFill="1" applyBorder="1" applyAlignment="1">
      <alignment horizontal="center" vertical="center"/>
    </xf>
    <xf numFmtId="3" fontId="36" fillId="2" borderId="17" xfId="7" applyNumberFormat="1" applyFont="1" applyFill="1" applyBorder="1" applyAlignment="1">
      <alignment horizontal="center" vertical="center"/>
    </xf>
    <xf numFmtId="164" fontId="21" fillId="2" borderId="18" xfId="1" applyNumberFormat="1" applyFont="1" applyFill="1" applyBorder="1" applyAlignment="1">
      <alignment horizontal="center" vertical="center"/>
    </xf>
    <xf numFmtId="164" fontId="21" fillId="2" borderId="19" xfId="1" applyNumberFormat="1" applyFont="1" applyFill="1" applyBorder="1" applyAlignment="1">
      <alignment horizontal="center" vertical="center"/>
    </xf>
    <xf numFmtId="164" fontId="21" fillId="9" borderId="4" xfId="2" applyNumberFormat="1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3" fontId="21" fillId="0" borderId="0" xfId="2" applyNumberFormat="1" applyFont="1" applyAlignment="1">
      <alignment horizontal="center" vertical="center"/>
    </xf>
    <xf numFmtId="164" fontId="27" fillId="2" borderId="0" xfId="4" applyNumberFormat="1" applyFont="1" applyFill="1" applyBorder="1" applyAlignment="1">
      <alignment horizontal="center" vertical="center"/>
    </xf>
    <xf numFmtId="0" fontId="32" fillId="11" borderId="0" xfId="8" applyFill="1" applyAlignment="1">
      <alignment vertical="center"/>
    </xf>
    <xf numFmtId="0" fontId="9" fillId="0" borderId="11" xfId="2" applyFont="1" applyBorder="1" applyAlignment="1">
      <alignment vertical="center"/>
    </xf>
    <xf numFmtId="3" fontId="9" fillId="0" borderId="11" xfId="2" applyNumberFormat="1" applyFont="1" applyBorder="1" applyAlignment="1">
      <alignment horizontal="right" vertical="center" indent="2"/>
    </xf>
    <xf numFmtId="0" fontId="9" fillId="2" borderId="11" xfId="2" applyFont="1" applyFill="1" applyBorder="1"/>
  </cellXfs>
  <cellStyles count="9">
    <cellStyle name="Normal" xfId="0" builtinId="0"/>
    <cellStyle name="Normal 2 2 2" xfId="8" xr:uid="{61F14DC4-CBA7-4239-8EAA-C5D2BDA0A1F3}"/>
    <cellStyle name="Normal 2 2 3" xfId="2" xr:uid="{DD5D4BDD-70B7-41F3-92EE-DB806E1392A7}"/>
    <cellStyle name="Normal 2 3" xfId="7" xr:uid="{978BCECB-5BFC-4176-8D99-2489E00E5D9C}"/>
    <cellStyle name="Normal_Chat 100" xfId="5" xr:uid="{A7123B7B-9806-4737-8D01-ACC7A3474916}"/>
    <cellStyle name="Normal_Hoja1" xfId="6" xr:uid="{D2E15419-DA4C-4D2D-9771-4B5F28A26847}"/>
    <cellStyle name="Porcentaje" xfId="1" builtinId="5"/>
    <cellStyle name="Porcentaje 10" xfId="4" xr:uid="{6A0F3A46-367D-4FB5-9752-A976F8A35BEF}"/>
    <cellStyle name="Porcentaje 3 2" xfId="3" xr:uid="{E73B7872-21F1-4E59-9AA6-CCA85114E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PE" sz="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N° 1: Consultas atendidas según mes, 2026</a:t>
            </a:r>
          </a:p>
        </c:rich>
      </c:tx>
      <c:layout>
        <c:manualLayout>
          <c:xMode val="edge"/>
          <c:yMode val="edge"/>
          <c:x val="0.16263613589311571"/>
          <c:y val="4.02482868594002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9913479692302892E-2"/>
          <c:y val="0.21063934148509925"/>
          <c:w val="0.96688096881156571"/>
          <c:h val="0.70126115145067403"/>
        </c:manualLayout>
      </c:layout>
      <c:barChart>
        <c:barDir val="col"/>
        <c:grouping val="stacked"/>
        <c:varyColors val="0"/>
        <c:ser>
          <c:idx val="0"/>
          <c:order val="0"/>
          <c:spPr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'CHAT 100'!$B$14:$B$25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'CHAT 100'!$R$14:$R$25</c:f>
              <c:numCache>
                <c:formatCode>#,##0</c:formatCode>
                <c:ptCount val="12"/>
                <c:pt idx="0">
                  <c:v>939</c:v>
                </c:pt>
                <c:pt idx="1">
                  <c:v>952</c:v>
                </c:pt>
                <c:pt idx="2">
                  <c:v>1060</c:v>
                </c:pt>
                <c:pt idx="3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5-466A-B135-1E6FC69F75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35458304"/>
        <c:axId val="405047960"/>
      </c:barChart>
      <c:catAx>
        <c:axId val="4354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es-PE"/>
          </a:p>
        </c:txPr>
        <c:crossAx val="405047960"/>
        <c:crosses val="autoZero"/>
        <c:auto val="1"/>
        <c:lblAlgn val="ctr"/>
        <c:lblOffset val="100"/>
        <c:noMultiLvlLbl val="0"/>
      </c:catAx>
      <c:valAx>
        <c:axId val="405047960"/>
        <c:scaling>
          <c:orientation val="minMax"/>
          <c:max val="1300"/>
        </c:scaling>
        <c:delete val="1"/>
        <c:axPos val="l"/>
        <c:numFmt formatCode="#,##0" sourceLinked="1"/>
        <c:majorTickMark val="out"/>
        <c:minorTickMark val="none"/>
        <c:tickLblPos val="nextTo"/>
        <c:crossAx val="435458304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E" sz="900" b="1" i="0" u="none" strike="noStrike" baseline="0">
                <a:effectLst/>
              </a:rPr>
              <a:t>Gráfico N° 2: Consultas atendidas </a:t>
            </a:r>
            <a:r>
              <a:rPr lang="es-PE" sz="900" b="1">
                <a:latin typeface="Arial" panose="020B0604020202020204" pitchFamily="34" charset="0"/>
                <a:cs typeface="Arial" panose="020B0604020202020204" pitchFamily="34" charset="0"/>
              </a:rPr>
              <a:t>según </a:t>
            </a:r>
            <a:r>
              <a:rPr lang="es-PE" sz="900" b="1" i="0" u="none" strike="noStrike" baseline="0">
                <a:effectLst/>
              </a:rPr>
              <a:t>tipo</a:t>
            </a:r>
            <a:endParaRPr lang="es-PE" sz="9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909095038130639"/>
          <c:y val="6.46735360232224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464029464456353"/>
          <c:y val="0.20951100535520373"/>
          <c:w val="0.36067166671727446"/>
          <c:h val="0.74116165919552912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209550"/>
              <a:bevelB w="0" h="234950"/>
            </a:sp3d>
          </c:spPr>
          <c:dPt>
            <c:idx val="0"/>
            <c:bubble3D val="0"/>
            <c:explosion val="16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209550"/>
                <a:bevelB w="0" h="234950"/>
              </a:sp3d>
            </c:spPr>
            <c:extLst>
              <c:ext xmlns:c16="http://schemas.microsoft.com/office/drawing/2014/chart" uri="{C3380CC4-5D6E-409C-BE32-E72D297353CC}">
                <c16:uniqueId val="{00000001-51E0-4913-BE79-87F392CDAB3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209550"/>
                <a:bevelB w="0" h="234950"/>
              </a:sp3d>
            </c:spPr>
            <c:extLst>
              <c:ext xmlns:c16="http://schemas.microsoft.com/office/drawing/2014/chart" uri="{C3380CC4-5D6E-409C-BE32-E72D297353CC}">
                <c16:uniqueId val="{00000003-51E0-4913-BE79-87F392CDAB39}"/>
              </c:ext>
            </c:extLst>
          </c:dPt>
          <c:dLbls>
            <c:dLbl>
              <c:idx val="0"/>
              <c:layout>
                <c:manualLayout>
                  <c:x val="0.14085554913064285"/>
                  <c:y val="9.027418781423138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E0-4913-BE79-87F392CDAB39}"/>
                </c:ext>
              </c:extLst>
            </c:dLbl>
            <c:dLbl>
              <c:idx val="1"/>
              <c:layout>
                <c:manualLayout>
                  <c:x val="-0.15272830442133542"/>
                  <c:y val="-0.124631383102428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E0-4913-BE79-87F392CDAB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('CHAT 100'!$H$31,'CHAT 100'!$L$31)</c:f>
              <c:numCache>
                <c:formatCode>#,##0</c:formatCode>
                <c:ptCount val="2"/>
                <c:pt idx="0" formatCode="General">
                  <c:v>625</c:v>
                </c:pt>
                <c:pt idx="1">
                  <c:v>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E0-4913-BE79-87F392CDA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 algn="ctr">
              <a:defRPr sz="1000" b="1"/>
            </a:pPr>
            <a:r>
              <a:rPr lang="es-PE" sz="1000" b="1" i="0" u="none" strike="noStrike" baseline="0">
                <a:effectLst/>
              </a:rPr>
              <a:t>Gráfico N° 3: </a:t>
            </a:r>
            <a:r>
              <a:rPr lang="es-PE" sz="1000" b="1"/>
              <a:t>Consultas atendidas según sexo de la persona</a:t>
            </a:r>
            <a:r>
              <a:rPr lang="es-PE" sz="1000" b="1" baseline="0"/>
              <a:t> usuaria</a:t>
            </a:r>
            <a:endParaRPr lang="es-PE" sz="1000" b="1"/>
          </a:p>
        </c:rich>
      </c:tx>
      <c:layout>
        <c:manualLayout>
          <c:xMode val="edge"/>
          <c:yMode val="edge"/>
          <c:x val="0.18507137744423577"/>
          <c:y val="4.8780519374617352E-2"/>
        </c:manualLayout>
      </c:layout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5960731727206"/>
          <c:y val="0.30910253281333838"/>
          <c:w val="0.50165160723770064"/>
          <c:h val="0.66771302153177192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209550"/>
              <a:bevelB w="0" h="234950"/>
            </a:sp3d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209550"/>
                <a:bevelB w="0" h="234950"/>
              </a:sp3d>
            </c:spPr>
            <c:extLst>
              <c:ext xmlns:c16="http://schemas.microsoft.com/office/drawing/2014/chart" uri="{C3380CC4-5D6E-409C-BE32-E72D297353CC}">
                <c16:uniqueId val="{00000001-5552-4142-A875-195B6C9B3B51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209550"/>
                <a:bevelB w="0" h="234950"/>
              </a:sp3d>
            </c:spPr>
            <c:extLst>
              <c:ext xmlns:c16="http://schemas.microsoft.com/office/drawing/2014/chart" uri="{C3380CC4-5D6E-409C-BE32-E72D297353CC}">
                <c16:uniqueId val="{00000003-5552-4142-A875-195B6C9B3B5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209550"/>
                <a:bevelB w="0" h="234950"/>
              </a:sp3d>
            </c:spPr>
            <c:extLst>
              <c:ext xmlns:c16="http://schemas.microsoft.com/office/drawing/2014/chart" uri="{C3380CC4-5D6E-409C-BE32-E72D297353CC}">
                <c16:uniqueId val="{00000005-5552-4142-A875-195B6C9B3B51}"/>
              </c:ext>
            </c:extLst>
          </c:dPt>
          <c:dLbls>
            <c:dLbl>
              <c:idx val="0"/>
              <c:layout>
                <c:manualLayout>
                  <c:x val="7.0498390167884159E-2"/>
                  <c:y val="-7.771786955692765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/>
                    </a:pPr>
                    <a:fld id="{9F13542E-4E04-4185-9778-B9483B2BFEA3}" type="CATEGORYNAME">
                      <a:rPr lang="en-US" b="1"/>
                      <a:pPr>
                        <a:defRPr b="1"/>
                      </a:pPr>
                      <a:t>[NOMBRE DE CATEGORÍA]</a:t>
                    </a:fld>
                    <a:r>
                      <a:rPr lang="en-US" b="1"/>
                      <a:t>
</a:t>
                    </a:r>
                    <a:fld id="{8F24184C-F416-4237-854F-A71EC65D6D5D}" type="PERCENTAGE">
                      <a:rPr lang="en-US" b="1"/>
                      <a:pPr>
                        <a:defRPr b="1"/>
                      </a:pPr>
                      <a:t>[PORCENTAJE]</a:t>
                    </a:fld>
                    <a:endParaRPr lang="en-US" b="1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14599737532807"/>
                      <c:h val="0.1433556724103877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552-4142-A875-195B6C9B3B51}"/>
                </c:ext>
              </c:extLst>
            </c:dLbl>
            <c:dLbl>
              <c:idx val="1"/>
              <c:layout>
                <c:manualLayout>
                  <c:x val="-3.3815780839895011E-2"/>
                  <c:y val="3.5384406586159656E-2"/>
                </c:manualLayout>
              </c:layout>
              <c:tx>
                <c:rich>
                  <a:bodyPr/>
                  <a:lstStyle/>
                  <a:p>
                    <a:fld id="{E265ACF4-B3B9-4C04-A198-7D07F504D1BA}" type="CATEGORYNAME">
                      <a:rPr lang="en-US" b="1"/>
                      <a:pPr/>
                      <a:t>[NOMBRE DE CATEGORÍA]</a:t>
                    </a:fld>
                    <a:r>
                      <a:rPr lang="en-US"/>
                      <a:t>
</a:t>
                    </a:r>
                    <a:fld id="{48682386-3402-4A99-AED6-23C6C3D1D772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85167551730451"/>
                      <c:h val="0.2505359212282297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52-4142-A875-195B6C9B3B51}"/>
                </c:ext>
              </c:extLst>
            </c:dLbl>
            <c:dLbl>
              <c:idx val="2"/>
              <c:layout>
                <c:manualLayout>
                  <c:x val="5.2321980036085257E-2"/>
                  <c:y val="-2.56325503905911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7931844460916"/>
                      <c:h val="0.162613865568160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552-4142-A875-195B6C9B3B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'CHAT 100'!$E$84:$G$84</c:f>
              <c:strCache>
                <c:ptCount val="3"/>
                <c:pt idx="0">
                  <c:v>Mujer</c:v>
                </c:pt>
                <c:pt idx="1">
                  <c:v>Hombre</c:v>
                </c:pt>
                <c:pt idx="2">
                  <c:v>Sin información</c:v>
                </c:pt>
              </c:strCache>
            </c:strRef>
          </c:cat>
          <c:val>
            <c:numRef>
              <c:f>'CHAT 100'!$E$82:$G$82</c:f>
              <c:numCache>
                <c:formatCode>#,##0</c:formatCode>
                <c:ptCount val="3"/>
                <c:pt idx="0">
                  <c:v>3396</c:v>
                </c:pt>
                <c:pt idx="1">
                  <c:v>751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52-4142-A875-195B6C9B3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PE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E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Gráfico N° 5: </a:t>
            </a:r>
            <a:r>
              <a:rPr lang="es-PE" sz="1000" b="1">
                <a:latin typeface="Arial" panose="020B0604020202020204" pitchFamily="34" charset="0"/>
                <a:cs typeface="Arial" panose="020B0604020202020204" pitchFamily="34" charset="0"/>
              </a:rPr>
              <a:t>Acciones realizadas a través del chat 100</a:t>
            </a:r>
          </a:p>
        </c:rich>
      </c:tx>
      <c:layout>
        <c:manualLayout>
          <c:xMode val="edge"/>
          <c:yMode val="edge"/>
          <c:x val="0.11471653334597202"/>
          <c:y val="4.61538647905773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777595803952753"/>
          <c:y val="0.26609863359524877"/>
          <c:w val="0.5912118089327344"/>
          <c:h val="0.71778849667470579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63500"/>
              <a:bevelB w="0" h="234950"/>
            </a:sp3d>
          </c:spPr>
          <c:dPt>
            <c:idx val="0"/>
            <c:bubble3D val="0"/>
            <c:spPr>
              <a:solidFill>
                <a:schemeClr val="accent6"/>
              </a:solidFill>
              <a:scene3d>
                <a:camera prst="orthographicFront"/>
                <a:lightRig rig="threePt" dir="t"/>
              </a:scene3d>
              <a:sp3d>
                <a:bevelT w="63500"/>
                <a:bevelB w="0" h="234950"/>
              </a:sp3d>
            </c:spPr>
            <c:extLst>
              <c:ext xmlns:c16="http://schemas.microsoft.com/office/drawing/2014/chart" uri="{C3380CC4-5D6E-409C-BE32-E72D297353CC}">
                <c16:uniqueId val="{00000001-37F6-402B-B921-A03602BB2726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/>
              </a:scene3d>
              <a:sp3d>
                <a:bevelT w="63500"/>
                <a:bevelB w="0" h="234950"/>
              </a:sp3d>
            </c:spPr>
            <c:extLst>
              <c:ext xmlns:c16="http://schemas.microsoft.com/office/drawing/2014/chart" uri="{C3380CC4-5D6E-409C-BE32-E72D297353CC}">
                <c16:uniqueId val="{00000003-37F6-402B-B921-A03602BB2726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/>
                <a:bevelB w="0" h="234950"/>
              </a:sp3d>
            </c:spPr>
            <c:extLst>
              <c:ext xmlns:c16="http://schemas.microsoft.com/office/drawing/2014/chart" uri="{C3380CC4-5D6E-409C-BE32-E72D297353CC}">
                <c16:uniqueId val="{00000005-37F6-402B-B921-A03602BB2726}"/>
              </c:ext>
            </c:extLst>
          </c:dPt>
          <c:dPt>
            <c:idx val="3"/>
            <c:bubble3D val="0"/>
            <c:spPr>
              <a:solidFill>
                <a:srgbClr val="BF9000"/>
              </a:solidFill>
              <a:scene3d>
                <a:camera prst="orthographicFront"/>
                <a:lightRig rig="threePt" dir="t"/>
              </a:scene3d>
              <a:sp3d>
                <a:bevelT w="63500"/>
                <a:bevelB w="0" h="234950"/>
              </a:sp3d>
            </c:spPr>
            <c:extLst>
              <c:ext xmlns:c16="http://schemas.microsoft.com/office/drawing/2014/chart" uri="{C3380CC4-5D6E-409C-BE32-E72D297353CC}">
                <c16:uniqueId val="{00000007-37F6-402B-B921-A03602BB272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37F6-402B-B921-A03602BB2726}"/>
              </c:ext>
            </c:extLst>
          </c:dPt>
          <c:dLbls>
            <c:dLbl>
              <c:idx val="0"/>
              <c:layout>
                <c:manualLayout>
                  <c:x val="0.13645277834493211"/>
                  <c:y val="0.30350048442123195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67185721-0781-4E12-9A39-69D0197D5C4A}" type="CATEGORYNAME">
                      <a:rPr lang="en-US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, </a:t>
                    </a:r>
                    <a:fld id="{8692387D-517F-4288-A18A-1C9717DB25FE}" type="PERCENTAGE">
                      <a:rPr lang="en-US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[PORCENTAJE]</a:t>
                    </a:fld>
                    <a:endParaRPr lang="en-US" b="1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49701176950997"/>
                      <c:h val="0.2486258084983226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7F6-402B-B921-A03602BB2726}"/>
                </c:ext>
              </c:extLst>
            </c:dLbl>
            <c:dLbl>
              <c:idx val="1"/>
              <c:layout>
                <c:manualLayout>
                  <c:x val="-0.21264351048122165"/>
                  <c:y val="9.522161999731003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61C825BF-417C-49BC-B21D-EBE23D0D2B78}" type="CATEGORYNAME">
                      <a:rPr lang="en-US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,</a:t>
                    </a:r>
                    <a:fld id="{B5F5FB74-6EFF-4374-B6FA-7195612AECA0}" type="PERCENTAGE">
                      <a:rPr lang="en-US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[PORCENTAJE]</a:t>
                    </a:fld>
                    <a:endParaRPr lang="en-US" b="1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04125779073635"/>
                      <c:h val="0.237901921248926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7F6-402B-B921-A03602BB2726}"/>
                </c:ext>
              </c:extLst>
            </c:dLbl>
            <c:dLbl>
              <c:idx val="2"/>
              <c:layout>
                <c:manualLayout>
                  <c:x val="-0.18192043375500239"/>
                  <c:y val="-0.1419433723966477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54C88356-13DE-4E58-ABA3-6EFA9FDC204E}" type="CATEGORYNAME">
                      <a:rPr lang="en-US" b="1"/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1" baseline="0"/>
                      <a:t>, </a:t>
                    </a:r>
                    <a:fld id="{7D09FDFB-26DA-42CB-A380-4EB4611525E4}" type="PERCENTAGE">
                      <a:rPr lang="en-US" b="1" baseline="0"/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[PORCENTAJE]</a:t>
                    </a:fld>
                    <a:endParaRPr lang="en-US" b="1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57430725753727"/>
                      <c:h val="0.3154112924416451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7F6-402B-B921-A03602BB2726}"/>
                </c:ext>
              </c:extLst>
            </c:dLbl>
            <c:dLbl>
              <c:idx val="3"/>
              <c:layout>
                <c:manualLayout>
                  <c:x val="0.38419247413610497"/>
                  <c:y val="-0.114773613953269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4CE90D62-BCE7-47BA-AA74-7062F7C16D86}" type="CATEGORYNAME">
                      <a:rPr lang="en-US" b="1"/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="1"/>
                      <a:t>, </a:t>
                    </a:r>
                    <a:fld id="{DA504A12-C56B-4995-9639-3C15EEFD60D0}" type="PERCENTAGE">
                      <a:rPr lang="en-US" b="1" baseline="0"/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[PORCENTAJE]</a:t>
                    </a:fld>
                    <a:endParaRPr lang="en-US" b="1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36207248578558"/>
                      <c:h val="0.314305432224071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7F6-402B-B921-A03602BB2726}"/>
                </c:ext>
              </c:extLst>
            </c:dLbl>
            <c:dLbl>
              <c:idx val="4"/>
              <c:layout>
                <c:manualLayout>
                  <c:x val="0"/>
                  <c:y val="0.19063919502418941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55A4B74B-A87D-4034-B491-DCD8D6EDB476}" type="CATEGORYNAME">
                      <a:rPr lang="en-US"/>
                      <a:pPr>
                        <a:defRPr sz="8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/>
                      <a:t>, </a:t>
                    </a:r>
                    <a:fld id="{9C75D6C6-CA78-4BE9-A6B9-402D04B344B4}" type="PERCENTAGE">
                      <a:rPr lang="en-US" baseline="0"/>
                      <a:pPr>
                        <a:defRPr sz="8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[PORCENTAJE]</a:t>
                    </a:fld>
                    <a:endParaRPr 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60437733829427"/>
                      <c:h val="0.288815030373899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7F6-402B-B921-A03602BB272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'CHAT 100'!$B$88:$F$91</c:f>
              <c:strCache>
                <c:ptCount val="4"/>
                <c:pt idx="0">
                  <c:v>Información general</c:v>
                </c:pt>
                <c:pt idx="1">
                  <c:v>Orientación psicologica / Consejería</c:v>
                </c:pt>
                <c:pt idx="2">
                  <c:v>Referencias servicios Warmi Ñan</c:v>
                </c:pt>
                <c:pt idx="3">
                  <c:v>Referencia a servicio/institución</c:v>
                </c:pt>
              </c:strCache>
            </c:strRef>
          </c:cat>
          <c:val>
            <c:numRef>
              <c:f>'CHAT 100'!$G$88:$G$91</c:f>
              <c:numCache>
                <c:formatCode>#,##0</c:formatCode>
                <c:ptCount val="4"/>
                <c:pt idx="0">
                  <c:v>1898</c:v>
                </c:pt>
                <c:pt idx="1">
                  <c:v>1711</c:v>
                </c:pt>
                <c:pt idx="2">
                  <c:v>222</c:v>
                </c:pt>
                <c:pt idx="3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F6-402B-B921-A03602BB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PE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N° 4: Consultas atendidas según grupos de edad de la persona usuaria</a:t>
            </a:r>
          </a:p>
        </c:rich>
      </c:tx>
      <c:layout>
        <c:manualLayout>
          <c:xMode val="edge"/>
          <c:yMode val="edge"/>
          <c:x val="0.15353752481124308"/>
          <c:y val="3.32090163346599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8920590203415435E-2"/>
          <c:y val="0.18668167979516598"/>
          <c:w val="0.96026882843248573"/>
          <c:h val="0.72201257172631694"/>
        </c:manualLayout>
      </c:layout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50B5-43F9-BBD8-41DC3FA5437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0B5-43F9-BBD8-41DC3FA5437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50B5-43F9-BBD8-41DC3FA543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'CHAT 100'!$S$75:$S$78</c:f>
              <c:strCache>
                <c:ptCount val="4"/>
                <c:pt idx="0">
                  <c:v>Niños, niñas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'CHAT 100'!$T$75:$T$78</c:f>
              <c:numCache>
                <c:formatCode>#,##0</c:formatCode>
                <c:ptCount val="4"/>
                <c:pt idx="0">
                  <c:v>759</c:v>
                </c:pt>
                <c:pt idx="1">
                  <c:v>2430</c:v>
                </c:pt>
                <c:pt idx="2">
                  <c:v>31</c:v>
                </c:pt>
                <c:pt idx="3">
                  <c:v>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5-43F9-BBD8-41DC3FA543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4683888"/>
        <c:axId val="484684280"/>
        <c:extLst/>
      </c:barChart>
      <c:catAx>
        <c:axId val="48468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484684280"/>
        <c:crosses val="autoZero"/>
        <c:auto val="0"/>
        <c:lblAlgn val="ctr"/>
        <c:lblOffset val="50"/>
        <c:noMultiLvlLbl val="0"/>
      </c:catAx>
      <c:valAx>
        <c:axId val="484684280"/>
        <c:scaling>
          <c:orientation val="minMax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48468388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chart" Target="../charts/chart1.xml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microsoft.com/office/2007/relationships/hdphoto" Target="../media/hdphoto1.wdp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120</xdr:row>
      <xdr:rowOff>266700</xdr:rowOff>
    </xdr:from>
    <xdr:to>
      <xdr:col>20</xdr:col>
      <xdr:colOff>305392</xdr:colOff>
      <xdr:row>148</xdr:row>
      <xdr:rowOff>105581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8F5B4-D42D-4488-9B1F-1A5ACB13B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25831800"/>
          <a:ext cx="4423367" cy="5687231"/>
        </a:xfrm>
        <a:prstGeom prst="rect">
          <a:avLst/>
        </a:prstGeom>
      </xdr:spPr>
    </xdr:pic>
    <xdr:clientData/>
  </xdr:twoCellAnchor>
  <xdr:twoCellAnchor editAs="oneCell">
    <xdr:from>
      <xdr:col>0</xdr:col>
      <xdr:colOff>42076</xdr:colOff>
      <xdr:row>0</xdr:row>
      <xdr:rowOff>31093</xdr:rowOff>
    </xdr:from>
    <xdr:to>
      <xdr:col>6</xdr:col>
      <xdr:colOff>464416</xdr:colOff>
      <xdr:row>1</xdr:row>
      <xdr:rowOff>419100</xdr:rowOff>
    </xdr:to>
    <xdr:pic>
      <xdr:nvPicPr>
        <xdr:cNvPr id="3" name="Imagen 2" descr="C:\Users\WCHIPAYO\Downloads\Programa Nacional warmi ñan-01.png">
          <a:extLst>
            <a:ext uri="{FF2B5EF4-FFF2-40B4-BE49-F238E27FC236}">
              <a16:creationId xmlns:a16="http://schemas.microsoft.com/office/drawing/2014/main" id="{C196541F-3EF2-417F-8A88-9DEA94AAB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76" y="31093"/>
          <a:ext cx="3343340" cy="50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</xdr:colOff>
      <xdr:row>10</xdr:row>
      <xdr:rowOff>10584</xdr:rowOff>
    </xdr:from>
    <xdr:to>
      <xdr:col>15</xdr:col>
      <xdr:colOff>571500</xdr:colOff>
      <xdr:row>11</xdr:row>
      <xdr:rowOff>76201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C500351-B311-41B7-AA81-CDAC7FFFFFE8}"/>
            </a:ext>
          </a:extLst>
        </xdr:cNvPr>
        <xdr:cNvSpPr/>
      </xdr:nvSpPr>
      <xdr:spPr>
        <a:xfrm>
          <a:off x="1371600" y="2271184"/>
          <a:ext cx="6819900" cy="262467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atendidas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año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132522</xdr:colOff>
      <xdr:row>11</xdr:row>
      <xdr:rowOff>158750</xdr:rowOff>
    </xdr:from>
    <xdr:to>
      <xdr:col>21</xdr:col>
      <xdr:colOff>744315</xdr:colOff>
      <xdr:row>27</xdr:row>
      <xdr:rowOff>21167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16C3F4EB-D188-40F0-AF75-8192907DE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472106</xdr:colOff>
      <xdr:row>31</xdr:row>
      <xdr:rowOff>77816</xdr:rowOff>
    </xdr:from>
    <xdr:to>
      <xdr:col>21</xdr:col>
      <xdr:colOff>429771</xdr:colOff>
      <xdr:row>34</xdr:row>
      <xdr:rowOff>133903</xdr:rowOff>
    </xdr:to>
    <xdr:sp macro="" textlink="">
      <xdr:nvSpPr>
        <xdr:cNvPr id="6" name="4 Rectángulo">
          <a:extLst>
            <a:ext uri="{FF2B5EF4-FFF2-40B4-BE49-F238E27FC236}">
              <a16:creationId xmlns:a16="http://schemas.microsoft.com/office/drawing/2014/main" id="{7E0168A3-4B3F-48D1-BA5D-E4DC8D3A4FF5}"/>
            </a:ext>
          </a:extLst>
        </xdr:cNvPr>
        <xdr:cNvSpPr/>
      </xdr:nvSpPr>
      <xdr:spPr>
        <a:xfrm>
          <a:off x="8136556" y="6484966"/>
          <a:ext cx="3767665" cy="55773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marL="0" marR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 b="0" i="1" u="none" strike="noStrike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consulta privada es el servicio que se ofrece al usuario(a) a fin de asegurar privacidad y confidencialidad debido a que se trata de un problema de violencia familiar, sexual o afín.</a:t>
          </a:r>
          <a:endParaRPr lang="es-PE" sz="900" i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26978</xdr:colOff>
      <xdr:row>30</xdr:row>
      <xdr:rowOff>147109</xdr:rowOff>
    </xdr:from>
    <xdr:ext cx="592462" cy="613833"/>
    <xdr:pic>
      <xdr:nvPicPr>
        <xdr:cNvPr id="7" name="6 Imagen" descr="Chat_Icon.jpg">
          <a:extLst>
            <a:ext uri="{FF2B5EF4-FFF2-40B4-BE49-F238E27FC236}">
              <a16:creationId xmlns:a16="http://schemas.microsoft.com/office/drawing/2014/main" id="{DE85F98F-07CD-4AF4-9229-F56CBDF83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28" y="6268509"/>
          <a:ext cx="592462" cy="61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21166</xdr:colOff>
      <xdr:row>29</xdr:row>
      <xdr:rowOff>39160</xdr:rowOff>
    </xdr:from>
    <xdr:to>
      <xdr:col>21</xdr:col>
      <xdr:colOff>563218</xdr:colOff>
      <xdr:row>34</xdr:row>
      <xdr:rowOff>158751</xdr:rowOff>
    </xdr:to>
    <xdr:sp macro="" textlink="">
      <xdr:nvSpPr>
        <xdr:cNvPr id="8" name="9 Rectángulo redondeado">
          <a:extLst>
            <a:ext uri="{FF2B5EF4-FFF2-40B4-BE49-F238E27FC236}">
              <a16:creationId xmlns:a16="http://schemas.microsoft.com/office/drawing/2014/main" id="{1DE5BD38-EA7E-4D6C-A51A-9BA078954395}"/>
            </a:ext>
          </a:extLst>
        </xdr:cNvPr>
        <xdr:cNvSpPr/>
      </xdr:nvSpPr>
      <xdr:spPr>
        <a:xfrm>
          <a:off x="21166" y="6008160"/>
          <a:ext cx="12016502" cy="1059391"/>
        </a:xfrm>
        <a:prstGeom prst="roundRect">
          <a:avLst/>
        </a:prstGeom>
        <a:noFill/>
        <a:ln w="952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PE" sz="1100"/>
        </a:p>
      </xdr:txBody>
    </xdr:sp>
    <xdr:clientData/>
  </xdr:twoCellAnchor>
  <xdr:twoCellAnchor>
    <xdr:from>
      <xdr:col>2</xdr:col>
      <xdr:colOff>178859</xdr:colOff>
      <xdr:row>31</xdr:row>
      <xdr:rowOff>50801</xdr:rowOff>
    </xdr:from>
    <xdr:to>
      <xdr:col>14</xdr:col>
      <xdr:colOff>285750</xdr:colOff>
      <xdr:row>34</xdr:row>
      <xdr:rowOff>105833</xdr:rowOff>
    </xdr:to>
    <xdr:sp macro="" textlink="">
      <xdr:nvSpPr>
        <xdr:cNvPr id="9" name="19 CuadroTexto">
          <a:extLst>
            <a:ext uri="{FF2B5EF4-FFF2-40B4-BE49-F238E27FC236}">
              <a16:creationId xmlns:a16="http://schemas.microsoft.com/office/drawing/2014/main" id="{2792ACFF-3401-46ED-9F37-F9B26598697B}"/>
            </a:ext>
          </a:extLst>
        </xdr:cNvPr>
        <xdr:cNvSpPr txBox="1"/>
      </xdr:nvSpPr>
      <xdr:spPr>
        <a:xfrm>
          <a:off x="947209" y="6457951"/>
          <a:ext cx="6475941" cy="556682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0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 el mes de </a:t>
          </a:r>
          <a:r>
            <a:rPr lang="es-PE" sz="10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abril </a:t>
          </a:r>
          <a:r>
            <a:rPr lang="es-PE" sz="10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</a:t>
          </a:r>
          <a:r>
            <a:rPr lang="es-PE" sz="10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  <a:r>
            <a:rPr lang="es-PE" sz="10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 han atendido </a:t>
          </a:r>
          <a:r>
            <a:rPr lang="es-PE" sz="10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1,221 </a:t>
          </a:r>
          <a:r>
            <a:rPr lang="es-PE" sz="10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chat.</a:t>
          </a:r>
        </a:p>
        <a:p>
          <a:pPr algn="l"/>
          <a:r>
            <a:rPr lang="es-PE" sz="10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 el mes de </a:t>
          </a:r>
          <a:r>
            <a:rPr lang="es-PE" sz="10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abril</a:t>
          </a:r>
          <a:r>
            <a:rPr lang="es-PE" sz="10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 registró </a:t>
          </a:r>
          <a:r>
            <a:rPr lang="es-PE" sz="10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206 </a:t>
          </a:r>
          <a:r>
            <a:rPr lang="es-PE" sz="10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ingresos al chat que no ha tenido interacción con el/la moderador/a. En promedio hay </a:t>
          </a:r>
          <a:r>
            <a:rPr lang="es-PE" sz="10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42</a:t>
          </a:r>
          <a:r>
            <a:rPr lang="es-PE" sz="10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por día.</a:t>
          </a:r>
          <a:endParaRPr lang="es-PE" sz="1000" b="1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</xdr:colOff>
      <xdr:row>52</xdr:row>
      <xdr:rowOff>84666</xdr:rowOff>
    </xdr:from>
    <xdr:to>
      <xdr:col>19</xdr:col>
      <xdr:colOff>536576</xdr:colOff>
      <xdr:row>64</xdr:row>
      <xdr:rowOff>158750</xdr:rowOff>
    </xdr:to>
    <xdr:graphicFrame macro="">
      <xdr:nvGraphicFramePr>
        <xdr:cNvPr id="10" name="32 Gráfico">
          <a:extLst>
            <a:ext uri="{FF2B5EF4-FFF2-40B4-BE49-F238E27FC236}">
              <a16:creationId xmlns:a16="http://schemas.microsoft.com/office/drawing/2014/main" id="{D3727A03-F0E2-495B-A74D-D001D9993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50800</xdr:colOff>
      <xdr:row>69</xdr:row>
      <xdr:rowOff>116419</xdr:rowOff>
    </xdr:from>
    <xdr:to>
      <xdr:col>13</xdr:col>
      <xdr:colOff>328083</xdr:colOff>
      <xdr:row>83</xdr:row>
      <xdr:rowOff>143933</xdr:rowOff>
    </xdr:to>
    <xdr:graphicFrame macro="">
      <xdr:nvGraphicFramePr>
        <xdr:cNvPr id="11" name="32 Gráfico">
          <a:extLst>
            <a:ext uri="{FF2B5EF4-FFF2-40B4-BE49-F238E27FC236}">
              <a16:creationId xmlns:a16="http://schemas.microsoft.com/office/drawing/2014/main" id="{08421B3E-B29E-461D-9BBA-07C315B7C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84667</xdr:colOff>
      <xdr:row>84</xdr:row>
      <xdr:rowOff>190500</xdr:rowOff>
    </xdr:from>
    <xdr:to>
      <xdr:col>18</xdr:col>
      <xdr:colOff>582705</xdr:colOff>
      <xdr:row>98</xdr:row>
      <xdr:rowOff>21168</xdr:rowOff>
    </xdr:to>
    <xdr:graphicFrame macro="">
      <xdr:nvGraphicFramePr>
        <xdr:cNvPr id="12" name="32 Gráfico">
          <a:extLst>
            <a:ext uri="{FF2B5EF4-FFF2-40B4-BE49-F238E27FC236}">
              <a16:creationId xmlns:a16="http://schemas.microsoft.com/office/drawing/2014/main" id="{1E3CAE8F-FBBF-428A-9124-F5F64FA37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190500</xdr:colOff>
      <xdr:row>0</xdr:row>
      <xdr:rowOff>38100</xdr:rowOff>
    </xdr:from>
    <xdr:to>
      <xdr:col>21</xdr:col>
      <xdr:colOff>447675</xdr:colOff>
      <xdr:row>1</xdr:row>
      <xdr:rowOff>428625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54CBC4D-210B-4D85-B346-61285F54E63D}"/>
            </a:ext>
          </a:extLst>
        </xdr:cNvPr>
        <xdr:cNvSpPr/>
      </xdr:nvSpPr>
      <xdr:spPr>
        <a:xfrm>
          <a:off x="3111500" y="38100"/>
          <a:ext cx="8810625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306917</xdr:colOff>
      <xdr:row>120</xdr:row>
      <xdr:rowOff>42333</xdr:rowOff>
    </xdr:from>
    <xdr:to>
      <xdr:col>22</xdr:col>
      <xdr:colOff>26988</xdr:colOff>
      <xdr:row>120</xdr:row>
      <xdr:rowOff>317499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DD636C6F-7443-47AC-8CD6-A54E544433D4}"/>
            </a:ext>
          </a:extLst>
        </xdr:cNvPr>
        <xdr:cNvSpPr txBox="1">
          <a:spLocks noChangeArrowheads="1"/>
        </xdr:cNvSpPr>
      </xdr:nvSpPr>
      <xdr:spPr bwMode="auto">
        <a:xfrm>
          <a:off x="5336117" y="25607433"/>
          <a:ext cx="7035271" cy="275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Figura N° 1: Consultas atendidas según región, 2026</a:t>
          </a:r>
          <a:endParaRPr lang="es-PE" sz="1000" b="1" i="0" u="none" strike="noStrik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1</xdr:row>
      <xdr:rowOff>447675</xdr:rowOff>
    </xdr:from>
    <xdr:to>
      <xdr:col>22</xdr:col>
      <xdr:colOff>9525</xdr:colOff>
      <xdr:row>4</xdr:row>
      <xdr:rowOff>133349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EF33BEFC-D246-434D-80A0-112DCB30E7A4}"/>
            </a:ext>
          </a:extLst>
        </xdr:cNvPr>
        <xdr:cNvSpPr/>
      </xdr:nvSpPr>
      <xdr:spPr>
        <a:xfrm>
          <a:off x="19050" y="561975"/>
          <a:ext cx="12334875" cy="606424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000" b="1"/>
            <a:t>REPORTE ESTADÍSTICO DE CONSULTAS ATENDIDAS</a:t>
          </a:r>
          <a:r>
            <a:rPr lang="es-PE" sz="2000" b="1" baseline="0"/>
            <a:t> A TRAVÉS DEL </a:t>
          </a:r>
          <a:r>
            <a:rPr lang="es-PE" sz="2000" b="1"/>
            <a:t>CHAT 100 </a:t>
          </a:r>
        </a:p>
        <a:p>
          <a:pPr algn="ctr"/>
          <a:r>
            <a:rPr lang="es-PE" sz="2000" b="1"/>
            <a:t>Periodo: Enero - Abril,</a:t>
          </a:r>
          <a:r>
            <a:rPr lang="es-PE" sz="2000" b="1" baseline="0"/>
            <a:t> </a:t>
          </a:r>
          <a:r>
            <a:rPr lang="es-PE" sz="2000" b="1"/>
            <a:t>2026 (Preliminar)</a:t>
          </a:r>
        </a:p>
      </xdr:txBody>
    </xdr:sp>
    <xdr:clientData/>
  </xdr:twoCellAnchor>
  <xdr:twoCellAnchor>
    <xdr:from>
      <xdr:col>0</xdr:col>
      <xdr:colOff>10584</xdr:colOff>
      <xdr:row>10</xdr:row>
      <xdr:rowOff>20937</xdr:rowOff>
    </xdr:from>
    <xdr:to>
      <xdr:col>3</xdr:col>
      <xdr:colOff>158751</xdr:colOff>
      <xdr:row>11</xdr:row>
      <xdr:rowOff>84667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DC95CAFD-EB76-4DC9-B01C-1DE236C39F70}"/>
            </a:ext>
          </a:extLst>
        </xdr:cNvPr>
        <xdr:cNvSpPr/>
      </xdr:nvSpPr>
      <xdr:spPr>
        <a:xfrm>
          <a:off x="10584" y="2281537"/>
          <a:ext cx="1488017" cy="26058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3</xdr:col>
      <xdr:colOff>21167</xdr:colOff>
      <xdr:row>35</xdr:row>
      <xdr:rowOff>103717</xdr:rowOff>
    </xdr:from>
    <xdr:to>
      <xdr:col>9</xdr:col>
      <xdr:colOff>10584</xdr:colOff>
      <xdr:row>37</xdr:row>
      <xdr:rowOff>10582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8D290CA-7238-4ABD-84CD-D1E4FB4F64ED}"/>
            </a:ext>
          </a:extLst>
        </xdr:cNvPr>
        <xdr:cNvSpPr/>
      </xdr:nvSpPr>
      <xdr:spPr>
        <a:xfrm>
          <a:off x="1361017" y="7183967"/>
          <a:ext cx="3151717" cy="25611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s-PE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Consultas públicas según motivo </a:t>
          </a:r>
          <a:endParaRPr lang="es-P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10585</xdr:colOff>
      <xdr:row>36</xdr:row>
      <xdr:rowOff>8466</xdr:rowOff>
    </xdr:from>
    <xdr:to>
      <xdr:col>20</xdr:col>
      <xdr:colOff>19050</xdr:colOff>
      <xdr:row>37</xdr:row>
      <xdr:rowOff>31750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1EAF117B-8D41-47A0-98E8-BA65BDD8A374}"/>
            </a:ext>
          </a:extLst>
        </xdr:cNvPr>
        <xdr:cNvSpPr/>
      </xdr:nvSpPr>
      <xdr:spPr>
        <a:xfrm>
          <a:off x="7147985" y="7203016"/>
          <a:ext cx="3704165" cy="258234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s-PE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Consultas privadas según motivo </a:t>
          </a:r>
          <a:endParaRPr lang="es-P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607482</xdr:colOff>
      <xdr:row>69</xdr:row>
      <xdr:rowOff>200025</xdr:rowOff>
    </xdr:from>
    <xdr:to>
      <xdr:col>6</xdr:col>
      <xdr:colOff>522814</xdr:colOff>
      <xdr:row>70</xdr:row>
      <xdr:rowOff>559858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A43C07D5-FA34-4E61-9B4C-9D9B41FB55D5}"/>
            </a:ext>
          </a:extLst>
        </xdr:cNvPr>
        <xdr:cNvSpPr/>
      </xdr:nvSpPr>
      <xdr:spPr>
        <a:xfrm>
          <a:off x="1337732" y="14754225"/>
          <a:ext cx="2106082" cy="607483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sexo según grupos de edad de la persona usuaria</a:t>
          </a:r>
        </a:p>
      </xdr:txBody>
    </xdr:sp>
    <xdr:clientData/>
  </xdr:twoCellAnchor>
  <xdr:twoCellAnchor>
    <xdr:from>
      <xdr:col>3</xdr:col>
      <xdr:colOff>243417</xdr:colOff>
      <xdr:row>85</xdr:row>
      <xdr:rowOff>0</xdr:rowOff>
    </xdr:from>
    <xdr:to>
      <xdr:col>8</xdr:col>
      <xdr:colOff>9525</xdr:colOff>
      <xdr:row>85</xdr:row>
      <xdr:rowOff>419100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DC940727-2973-48EB-8A97-A641ADE447A2}"/>
            </a:ext>
          </a:extLst>
        </xdr:cNvPr>
        <xdr:cNvSpPr/>
      </xdr:nvSpPr>
      <xdr:spPr>
        <a:xfrm>
          <a:off x="1583267" y="18516600"/>
          <a:ext cx="2401358" cy="4191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realizadas a través del Chat 100</a:t>
          </a:r>
        </a:p>
      </xdr:txBody>
    </xdr:sp>
    <xdr:clientData/>
  </xdr:twoCellAnchor>
  <xdr:twoCellAnchor>
    <xdr:from>
      <xdr:col>2</xdr:col>
      <xdr:colOff>296332</xdr:colOff>
      <xdr:row>120</xdr:row>
      <xdr:rowOff>17991</xdr:rowOff>
    </xdr:from>
    <xdr:to>
      <xdr:col>8</xdr:col>
      <xdr:colOff>19050</xdr:colOff>
      <xdr:row>120</xdr:row>
      <xdr:rowOff>476250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28206FF2-168C-4807-A274-8FB909FB9CCF}"/>
            </a:ext>
          </a:extLst>
        </xdr:cNvPr>
        <xdr:cNvSpPr/>
      </xdr:nvSpPr>
      <xdr:spPr>
        <a:xfrm>
          <a:off x="1064682" y="25583091"/>
          <a:ext cx="2929468" cy="45825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Consultas nacionales, 2021 - 2026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391582</xdr:colOff>
      <xdr:row>174</xdr:row>
      <xdr:rowOff>201084</xdr:rowOff>
    </xdr:from>
    <xdr:to>
      <xdr:col>6</xdr:col>
      <xdr:colOff>465666</xdr:colOff>
      <xdr:row>177</xdr:row>
      <xdr:rowOff>211674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6B6BFDDC-59D5-4683-B81E-4D7432178283}"/>
            </a:ext>
          </a:extLst>
        </xdr:cNvPr>
        <xdr:cNvSpPr/>
      </xdr:nvSpPr>
      <xdr:spPr>
        <a:xfrm>
          <a:off x="1159932" y="36859634"/>
          <a:ext cx="2226734" cy="75989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Variación porcentual de las consultas atendidas del año 2026 en relación al año 2025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60822</xdr:colOff>
      <xdr:row>172</xdr:row>
      <xdr:rowOff>171450</xdr:rowOff>
    </xdr:from>
    <xdr:to>
      <xdr:col>22</xdr:col>
      <xdr:colOff>11641</xdr:colOff>
      <xdr:row>174</xdr:row>
      <xdr:rowOff>76200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722F5E61-B9DF-46F8-A35E-141D1F6BC510}"/>
            </a:ext>
          </a:extLst>
        </xdr:cNvPr>
        <xdr:cNvSpPr/>
      </xdr:nvSpPr>
      <xdr:spPr>
        <a:xfrm>
          <a:off x="1400672" y="36442650"/>
          <a:ext cx="10955369" cy="292100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VARIACIÓN PORCENTUAL DE CONSULTAS ATENDIDAS</a:t>
          </a:r>
        </a:p>
      </xdr:txBody>
    </xdr:sp>
    <xdr:clientData/>
  </xdr:twoCellAnchor>
  <xdr:twoCellAnchor>
    <xdr:from>
      <xdr:col>0</xdr:col>
      <xdr:colOff>0</xdr:colOff>
      <xdr:row>172</xdr:row>
      <xdr:rowOff>171450</xdr:rowOff>
    </xdr:from>
    <xdr:to>
      <xdr:col>3</xdr:col>
      <xdr:colOff>74083</xdr:colOff>
      <xdr:row>174</xdr:row>
      <xdr:rowOff>76200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D3776569-CF13-4189-BAD4-1FAFD701B6BF}"/>
            </a:ext>
          </a:extLst>
        </xdr:cNvPr>
        <xdr:cNvSpPr/>
      </xdr:nvSpPr>
      <xdr:spPr>
        <a:xfrm>
          <a:off x="0" y="36442650"/>
          <a:ext cx="1413933" cy="29210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E</a:t>
          </a:r>
        </a:p>
      </xdr:txBody>
    </xdr:sp>
    <xdr:clientData/>
  </xdr:twoCellAnchor>
  <xdr:twoCellAnchor>
    <xdr:from>
      <xdr:col>3</xdr:col>
      <xdr:colOff>49180</xdr:colOff>
      <xdr:row>118</xdr:row>
      <xdr:rowOff>21170</xdr:rowOff>
    </xdr:from>
    <xdr:to>
      <xdr:col>21</xdr:col>
      <xdr:colOff>433915</xdr:colOff>
      <xdr:row>119</xdr:row>
      <xdr:rowOff>105836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F4FAE7FB-E3AB-4DAC-844C-6D8041489064}"/>
            </a:ext>
          </a:extLst>
        </xdr:cNvPr>
        <xdr:cNvSpPr/>
      </xdr:nvSpPr>
      <xdr:spPr>
        <a:xfrm>
          <a:off x="1389030" y="25078270"/>
          <a:ext cx="10519335" cy="338666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CONSULTAS SEGÚN PROCEDENCIA</a:t>
          </a:r>
        </a:p>
      </xdr:txBody>
    </xdr:sp>
    <xdr:clientData/>
  </xdr:twoCellAnchor>
  <xdr:twoCellAnchor>
    <xdr:from>
      <xdr:col>0</xdr:col>
      <xdr:colOff>0</xdr:colOff>
      <xdr:row>118</xdr:row>
      <xdr:rowOff>21170</xdr:rowOff>
    </xdr:from>
    <xdr:to>
      <xdr:col>3</xdr:col>
      <xdr:colOff>51419</xdr:colOff>
      <xdr:row>119</xdr:row>
      <xdr:rowOff>105836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DDE4386E-8E54-4B0A-9892-95353BEB2FC8}"/>
            </a:ext>
          </a:extLst>
        </xdr:cNvPr>
        <xdr:cNvSpPr/>
      </xdr:nvSpPr>
      <xdr:spPr>
        <a:xfrm>
          <a:off x="0" y="25078270"/>
          <a:ext cx="1391269" cy="338666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3</xdr:col>
      <xdr:colOff>49182</xdr:colOff>
      <xdr:row>67</xdr:row>
      <xdr:rowOff>190502</xdr:rowOff>
    </xdr:from>
    <xdr:to>
      <xdr:col>21</xdr:col>
      <xdr:colOff>571500</xdr:colOff>
      <xdr:row>68</xdr:row>
      <xdr:rowOff>201083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89E6C412-DB64-4234-8E24-4174D511D597}"/>
            </a:ext>
          </a:extLst>
        </xdr:cNvPr>
        <xdr:cNvSpPr/>
      </xdr:nvSpPr>
      <xdr:spPr>
        <a:xfrm>
          <a:off x="1389032" y="14179552"/>
          <a:ext cx="10656918" cy="340781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CARACTERÍSTICAS DE LA PERSONA USUARIA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 ACCIONES REALIZADAS POR EL CHAT 100</a:t>
          </a:r>
          <a:endParaRPr lang="es-PE" sz="1600">
            <a:effectLst/>
          </a:endParaRPr>
        </a:p>
      </xdr:txBody>
    </xdr:sp>
    <xdr:clientData/>
  </xdr:twoCellAnchor>
  <xdr:twoCellAnchor>
    <xdr:from>
      <xdr:col>0</xdr:col>
      <xdr:colOff>2</xdr:colOff>
      <xdr:row>67</xdr:row>
      <xdr:rowOff>190502</xdr:rowOff>
    </xdr:from>
    <xdr:to>
      <xdr:col>3</xdr:col>
      <xdr:colOff>51421</xdr:colOff>
      <xdr:row>68</xdr:row>
      <xdr:rowOff>201083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137311A0-A67C-4F81-B3BE-8814FCFDB774}"/>
            </a:ext>
          </a:extLst>
        </xdr:cNvPr>
        <xdr:cNvSpPr/>
      </xdr:nvSpPr>
      <xdr:spPr>
        <a:xfrm>
          <a:off x="2" y="14179552"/>
          <a:ext cx="1391269" cy="340781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C</a:t>
          </a:r>
        </a:p>
      </xdr:txBody>
    </xdr:sp>
    <xdr:clientData/>
  </xdr:twoCellAnchor>
  <xdr:twoCellAnchor>
    <xdr:from>
      <xdr:col>3</xdr:col>
      <xdr:colOff>59765</xdr:colOff>
      <xdr:row>8</xdr:row>
      <xdr:rowOff>2</xdr:rowOff>
    </xdr:from>
    <xdr:to>
      <xdr:col>22</xdr:col>
      <xdr:colOff>1059</xdr:colOff>
      <xdr:row>9</xdr:row>
      <xdr:rowOff>116417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D49C33C8-ABC8-4AE1-AE09-F93F5BA69429}"/>
            </a:ext>
          </a:extLst>
        </xdr:cNvPr>
        <xdr:cNvSpPr/>
      </xdr:nvSpPr>
      <xdr:spPr>
        <a:xfrm>
          <a:off x="1399615" y="1905002"/>
          <a:ext cx="10945844" cy="332315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INFORMACIÓN HISTÓRICA DE LAS CONSULTAS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ATENDIDAS</a:t>
          </a:r>
          <a:endParaRPr lang="es-PE" sz="1600">
            <a:effectLst/>
          </a:endParaRPr>
        </a:p>
      </xdr:txBody>
    </xdr:sp>
    <xdr:clientData/>
  </xdr:twoCellAnchor>
  <xdr:twoCellAnchor>
    <xdr:from>
      <xdr:col>0</xdr:col>
      <xdr:colOff>10585</xdr:colOff>
      <xdr:row>8</xdr:row>
      <xdr:rowOff>2</xdr:rowOff>
    </xdr:from>
    <xdr:to>
      <xdr:col>3</xdr:col>
      <xdr:colOff>62004</xdr:colOff>
      <xdr:row>9</xdr:row>
      <xdr:rowOff>116417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4F76CA90-6F1C-4733-8B1C-DF57415AA1CB}"/>
            </a:ext>
          </a:extLst>
        </xdr:cNvPr>
        <xdr:cNvSpPr/>
      </xdr:nvSpPr>
      <xdr:spPr>
        <a:xfrm>
          <a:off x="10585" y="1905002"/>
          <a:ext cx="1391269" cy="332315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</a:t>
          </a:r>
        </a:p>
      </xdr:txBody>
    </xdr:sp>
    <xdr:clientData/>
  </xdr:twoCellAnchor>
  <xdr:twoCellAnchor>
    <xdr:from>
      <xdr:col>3</xdr:col>
      <xdr:colOff>49179</xdr:colOff>
      <xdr:row>27</xdr:row>
      <xdr:rowOff>84668</xdr:rowOff>
    </xdr:from>
    <xdr:to>
      <xdr:col>21</xdr:col>
      <xdr:colOff>596347</xdr:colOff>
      <xdr:row>28</xdr:row>
      <xdr:rowOff>190499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10C31E91-FA89-4A43-8273-BE62D396C037}"/>
            </a:ext>
          </a:extLst>
        </xdr:cNvPr>
        <xdr:cNvSpPr/>
      </xdr:nvSpPr>
      <xdr:spPr>
        <a:xfrm>
          <a:off x="1389029" y="5672668"/>
          <a:ext cx="10681768" cy="296331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CONSULTAS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ATENDIDAS A TRAVÉS DEL CHAT 100 SEGÚN TIPO</a:t>
          </a:r>
          <a:endParaRPr lang="es-PE" sz="1600">
            <a:effectLst/>
          </a:endParaRPr>
        </a:p>
      </xdr:txBody>
    </xdr:sp>
    <xdr:clientData/>
  </xdr:twoCellAnchor>
  <xdr:twoCellAnchor>
    <xdr:from>
      <xdr:col>0</xdr:col>
      <xdr:colOff>0</xdr:colOff>
      <xdr:row>27</xdr:row>
      <xdr:rowOff>84668</xdr:rowOff>
    </xdr:from>
    <xdr:to>
      <xdr:col>3</xdr:col>
      <xdr:colOff>51419</xdr:colOff>
      <xdr:row>28</xdr:row>
      <xdr:rowOff>190499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958CCAE6-7B96-432B-B97E-C3700207D9A5}"/>
            </a:ext>
          </a:extLst>
        </xdr:cNvPr>
        <xdr:cNvSpPr/>
      </xdr:nvSpPr>
      <xdr:spPr>
        <a:xfrm>
          <a:off x="0" y="5672668"/>
          <a:ext cx="1391269" cy="296331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</a:t>
          </a:r>
        </a:p>
      </xdr:txBody>
    </xdr:sp>
    <xdr:clientData/>
  </xdr:twoCellAnchor>
  <xdr:twoCellAnchor>
    <xdr:from>
      <xdr:col>15</xdr:col>
      <xdr:colOff>476342</xdr:colOff>
      <xdr:row>29</xdr:row>
      <xdr:rowOff>103213</xdr:rowOff>
    </xdr:from>
    <xdr:to>
      <xdr:col>21</xdr:col>
      <xdr:colOff>424483</xdr:colOff>
      <xdr:row>31</xdr:row>
      <xdr:rowOff>49236</xdr:rowOff>
    </xdr:to>
    <xdr:sp macro="" textlink="">
      <xdr:nvSpPr>
        <xdr:cNvPr id="33" name="4 Rectángulo">
          <a:extLst>
            <a:ext uri="{FF2B5EF4-FFF2-40B4-BE49-F238E27FC236}">
              <a16:creationId xmlns:a16="http://schemas.microsoft.com/office/drawing/2014/main" id="{2910EB31-65CE-484B-80B0-D1467CA46777}"/>
            </a:ext>
          </a:extLst>
        </xdr:cNvPr>
        <xdr:cNvSpPr/>
      </xdr:nvSpPr>
      <xdr:spPr>
        <a:xfrm>
          <a:off x="8140792" y="6072213"/>
          <a:ext cx="3758141" cy="384173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marL="0" marR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 b="0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consulta pública es la que se suele realizar para brindar información general a través del chat 100.</a:t>
          </a:r>
          <a:endParaRPr lang="es-PE" sz="900" i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412750</xdr:colOff>
      <xdr:row>153</xdr:row>
      <xdr:rowOff>59268</xdr:rowOff>
    </xdr:from>
    <xdr:to>
      <xdr:col>6</xdr:col>
      <xdr:colOff>0</xdr:colOff>
      <xdr:row>155</xdr:row>
      <xdr:rowOff>123825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D3AB66D7-C8CD-4BF2-9842-73912EAE554D}"/>
            </a:ext>
          </a:extLst>
        </xdr:cNvPr>
        <xdr:cNvSpPr/>
      </xdr:nvSpPr>
      <xdr:spPr>
        <a:xfrm>
          <a:off x="1181100" y="32272818"/>
          <a:ext cx="1739900" cy="445557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Consultas internacionales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451832</xdr:colOff>
      <xdr:row>179</xdr:row>
      <xdr:rowOff>140239</xdr:rowOff>
    </xdr:from>
    <xdr:to>
      <xdr:col>10</xdr:col>
      <xdr:colOff>414068</xdr:colOff>
      <xdr:row>193</xdr:row>
      <xdr:rowOff>19050</xdr:rowOff>
    </xdr:to>
    <xdr:sp macro="" textlink="">
      <xdr:nvSpPr>
        <xdr:cNvPr id="35" name="Flecha a la derecha con bandas 9">
          <a:extLst>
            <a:ext uri="{FF2B5EF4-FFF2-40B4-BE49-F238E27FC236}">
              <a16:creationId xmlns:a16="http://schemas.microsoft.com/office/drawing/2014/main" id="{66066408-8EDF-4661-8A53-DB959389DF79}"/>
            </a:ext>
          </a:extLst>
        </xdr:cNvPr>
        <xdr:cNvSpPr/>
      </xdr:nvSpPr>
      <xdr:spPr bwMode="auto">
        <a:xfrm>
          <a:off x="3899882" y="38011639"/>
          <a:ext cx="1543386" cy="996411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1">
            <a:lumMod val="6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132772</xdr:colOff>
      <xdr:row>178</xdr:row>
      <xdr:rowOff>127478</xdr:rowOff>
    </xdr:from>
    <xdr:to>
      <xdr:col>20</xdr:col>
      <xdr:colOff>256066</xdr:colOff>
      <xdr:row>193</xdr:row>
      <xdr:rowOff>168733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6DF85740-9F69-4464-9F79-FCFEA59721A5}"/>
            </a:ext>
          </a:extLst>
        </xdr:cNvPr>
        <xdr:cNvSpPr txBox="1"/>
      </xdr:nvSpPr>
      <xdr:spPr>
        <a:xfrm>
          <a:off x="5689022" y="37802028"/>
          <a:ext cx="5400144" cy="1355705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del número de consultas atendidas a través del chat 100, se observa un</a:t>
          </a:r>
          <a:r>
            <a:rPr lang="es-PE" sz="1100" b="0" i="1" baseline="0"/>
            <a:t> incremento </a:t>
          </a:r>
          <a:r>
            <a:rPr lang="es-PE" sz="1100" b="0" i="1"/>
            <a:t>de 47.3</a:t>
          </a:r>
          <a:r>
            <a:rPr lang="es-PE" sz="1100" b="0" i="1" baseline="0"/>
            <a:t> </a:t>
          </a:r>
          <a:r>
            <a:rPr lang="es-PE" sz="1100" b="0" i="1"/>
            <a:t>puntos porcentuales en enero a abril del</a:t>
          </a:r>
          <a:r>
            <a:rPr lang="es-PE" sz="1100" b="0" i="1" baseline="0"/>
            <a:t> </a:t>
          </a:r>
          <a:r>
            <a:rPr lang="es-PE" sz="1100" b="0" i="1"/>
            <a:t>2026 frente a lo registrado en el mismo periodo del año anterior.</a:t>
          </a:r>
        </a:p>
      </xdr:txBody>
    </xdr:sp>
    <xdr:clientData/>
  </xdr:twoCellAnchor>
  <xdr:twoCellAnchor>
    <xdr:from>
      <xdr:col>0</xdr:col>
      <xdr:colOff>0</xdr:colOff>
      <xdr:row>6</xdr:row>
      <xdr:rowOff>10582</xdr:rowOff>
    </xdr:from>
    <xdr:to>
      <xdr:col>21</xdr:col>
      <xdr:colOff>803413</xdr:colOff>
      <xdr:row>7</xdr:row>
      <xdr:rowOff>296334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46631327-2076-413F-B8C5-C7012B425E34}"/>
            </a:ext>
          </a:extLst>
        </xdr:cNvPr>
        <xdr:cNvSpPr txBox="1"/>
      </xdr:nvSpPr>
      <xdr:spPr>
        <a:xfrm>
          <a:off x="0" y="1255182"/>
          <a:ext cx="12277863" cy="615952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El CHAT 100 es un servicio del Programa Warmi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Ñan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, mediante el cual dos ó más personas en forma simultánea y tiempo real se comunican a través de internet con un especialista a fin de recibir información institucional para la atención y prevención de conductas violentas, especialmente las que se producen en las relaciones de pareja (enamoramiento y noviazgo).</a:t>
          </a:r>
        </a:p>
      </xdr:txBody>
    </xdr:sp>
    <xdr:clientData/>
  </xdr:twoCellAnchor>
  <xdr:twoCellAnchor>
    <xdr:from>
      <xdr:col>0</xdr:col>
      <xdr:colOff>0</xdr:colOff>
      <xdr:row>35</xdr:row>
      <xdr:rowOff>105834</xdr:rowOff>
    </xdr:from>
    <xdr:to>
      <xdr:col>3</xdr:col>
      <xdr:colOff>148167</xdr:colOff>
      <xdr:row>37</xdr:row>
      <xdr:rowOff>10813</xdr:rowOff>
    </xdr:to>
    <xdr:sp macro="" textlink="">
      <xdr:nvSpPr>
        <xdr:cNvPr id="38" name="Rectángulo 51">
          <a:extLst>
            <a:ext uri="{FF2B5EF4-FFF2-40B4-BE49-F238E27FC236}">
              <a16:creationId xmlns:a16="http://schemas.microsoft.com/office/drawing/2014/main" id="{D9882784-ACE6-41DE-A0F2-46826173A4AC}"/>
            </a:ext>
          </a:extLst>
        </xdr:cNvPr>
        <xdr:cNvSpPr/>
      </xdr:nvSpPr>
      <xdr:spPr>
        <a:xfrm>
          <a:off x="0" y="7186084"/>
          <a:ext cx="1488017" cy="25422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2</a:t>
          </a:r>
        </a:p>
      </xdr:txBody>
    </xdr:sp>
    <xdr:clientData/>
  </xdr:twoCellAnchor>
  <xdr:twoCellAnchor>
    <xdr:from>
      <xdr:col>11</xdr:col>
      <xdr:colOff>4232</xdr:colOff>
      <xdr:row>36</xdr:row>
      <xdr:rowOff>14816</xdr:rowOff>
    </xdr:from>
    <xdr:to>
      <xdr:col>14</xdr:col>
      <xdr:colOff>110066</xdr:colOff>
      <xdr:row>37</xdr:row>
      <xdr:rowOff>36212</xdr:rowOff>
    </xdr:to>
    <xdr:sp macro="" textlink="">
      <xdr:nvSpPr>
        <xdr:cNvPr id="39" name="Rectángulo 51">
          <a:extLst>
            <a:ext uri="{FF2B5EF4-FFF2-40B4-BE49-F238E27FC236}">
              <a16:creationId xmlns:a16="http://schemas.microsoft.com/office/drawing/2014/main" id="{CEF222E6-D7BA-4150-AAB4-CF5CBBB868FC}"/>
            </a:ext>
          </a:extLst>
        </xdr:cNvPr>
        <xdr:cNvSpPr/>
      </xdr:nvSpPr>
      <xdr:spPr>
        <a:xfrm>
          <a:off x="5560482" y="7209366"/>
          <a:ext cx="1686984" cy="25634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3</a:t>
          </a:r>
        </a:p>
      </xdr:txBody>
    </xdr:sp>
    <xdr:clientData/>
  </xdr:twoCellAnchor>
  <xdr:twoCellAnchor>
    <xdr:from>
      <xdr:col>0</xdr:col>
      <xdr:colOff>0</xdr:colOff>
      <xdr:row>69</xdr:row>
      <xdr:rowOff>190501</xdr:rowOff>
    </xdr:from>
    <xdr:to>
      <xdr:col>3</xdr:col>
      <xdr:colOff>148167</xdr:colOff>
      <xdr:row>70</xdr:row>
      <xdr:rowOff>211897</xdr:rowOff>
    </xdr:to>
    <xdr:sp macro="" textlink="">
      <xdr:nvSpPr>
        <xdr:cNvPr id="40" name="Rectángulo 51">
          <a:extLst>
            <a:ext uri="{FF2B5EF4-FFF2-40B4-BE49-F238E27FC236}">
              <a16:creationId xmlns:a16="http://schemas.microsoft.com/office/drawing/2014/main" id="{CACBDF1F-9940-44F7-B991-B803E16EBF62}"/>
            </a:ext>
          </a:extLst>
        </xdr:cNvPr>
        <xdr:cNvSpPr/>
      </xdr:nvSpPr>
      <xdr:spPr>
        <a:xfrm>
          <a:off x="0" y="14744701"/>
          <a:ext cx="1488017" cy="26904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6</a:t>
          </a:r>
        </a:p>
      </xdr:txBody>
    </xdr:sp>
    <xdr:clientData/>
  </xdr:twoCellAnchor>
  <xdr:twoCellAnchor>
    <xdr:from>
      <xdr:col>1</xdr:col>
      <xdr:colOff>0</xdr:colOff>
      <xdr:row>85</xdr:row>
      <xdr:rowOff>0</xdr:rowOff>
    </xdr:from>
    <xdr:to>
      <xdr:col>3</xdr:col>
      <xdr:colOff>385233</xdr:colOff>
      <xdr:row>85</xdr:row>
      <xdr:rowOff>290213</xdr:rowOff>
    </xdr:to>
    <xdr:sp macro="" textlink="">
      <xdr:nvSpPr>
        <xdr:cNvPr id="41" name="Rectángulo 51">
          <a:extLst>
            <a:ext uri="{FF2B5EF4-FFF2-40B4-BE49-F238E27FC236}">
              <a16:creationId xmlns:a16="http://schemas.microsoft.com/office/drawing/2014/main" id="{29895B36-6CD9-43D0-A6BC-2C56C4D8BBFA}"/>
            </a:ext>
          </a:extLst>
        </xdr:cNvPr>
        <xdr:cNvSpPr/>
      </xdr:nvSpPr>
      <xdr:spPr>
        <a:xfrm>
          <a:off x="69850" y="18516600"/>
          <a:ext cx="1655233" cy="29021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7</a:t>
          </a:r>
        </a:p>
      </xdr:txBody>
    </xdr:sp>
    <xdr:clientData/>
  </xdr:twoCellAnchor>
  <xdr:twoCellAnchor>
    <xdr:from>
      <xdr:col>0</xdr:col>
      <xdr:colOff>0</xdr:colOff>
      <xdr:row>120</xdr:row>
      <xdr:rowOff>21166</xdr:rowOff>
    </xdr:from>
    <xdr:to>
      <xdr:col>2</xdr:col>
      <xdr:colOff>433917</xdr:colOff>
      <xdr:row>120</xdr:row>
      <xdr:rowOff>285979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32463A4B-221B-4EEB-8C64-20EBC0120329}"/>
            </a:ext>
          </a:extLst>
        </xdr:cNvPr>
        <xdr:cNvSpPr/>
      </xdr:nvSpPr>
      <xdr:spPr>
        <a:xfrm>
          <a:off x="0" y="25586266"/>
          <a:ext cx="1202267" cy="26481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9</a:t>
          </a:r>
        </a:p>
      </xdr:txBody>
    </xdr:sp>
    <xdr:clientData/>
  </xdr:twoCellAnchor>
  <xdr:twoCellAnchor>
    <xdr:from>
      <xdr:col>1</xdr:col>
      <xdr:colOff>14817</xdr:colOff>
      <xdr:row>153</xdr:row>
      <xdr:rowOff>53979</xdr:rowOff>
    </xdr:from>
    <xdr:to>
      <xdr:col>2</xdr:col>
      <xdr:colOff>476250</xdr:colOff>
      <xdr:row>155</xdr:row>
      <xdr:rowOff>17990</xdr:rowOff>
    </xdr:to>
    <xdr:sp macro="" textlink="">
      <xdr:nvSpPr>
        <xdr:cNvPr id="43" name="Rectángulo 51">
          <a:extLst>
            <a:ext uri="{FF2B5EF4-FFF2-40B4-BE49-F238E27FC236}">
              <a16:creationId xmlns:a16="http://schemas.microsoft.com/office/drawing/2014/main" id="{F93FF249-B6AC-4F3A-B1A7-218D18D23536}"/>
            </a:ext>
          </a:extLst>
        </xdr:cNvPr>
        <xdr:cNvSpPr/>
      </xdr:nvSpPr>
      <xdr:spPr>
        <a:xfrm>
          <a:off x="84667" y="32267529"/>
          <a:ext cx="1159933" cy="3450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10</a:t>
          </a:r>
        </a:p>
      </xdr:txBody>
    </xdr:sp>
    <xdr:clientData/>
  </xdr:twoCellAnchor>
  <xdr:twoCellAnchor>
    <xdr:from>
      <xdr:col>1</xdr:col>
      <xdr:colOff>0</xdr:colOff>
      <xdr:row>174</xdr:row>
      <xdr:rowOff>201084</xdr:rowOff>
    </xdr:from>
    <xdr:to>
      <xdr:col>2</xdr:col>
      <xdr:colOff>486834</xdr:colOff>
      <xdr:row>175</xdr:row>
      <xdr:rowOff>190731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75C30D5E-5AFF-463A-9A6C-9BEEB5AE75E8}"/>
            </a:ext>
          </a:extLst>
        </xdr:cNvPr>
        <xdr:cNvSpPr/>
      </xdr:nvSpPr>
      <xdr:spPr>
        <a:xfrm>
          <a:off x="69850" y="36859634"/>
          <a:ext cx="1185334" cy="27539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12</a:t>
          </a:r>
        </a:p>
      </xdr:txBody>
    </xdr:sp>
    <xdr:clientData/>
  </xdr:twoCellAnchor>
  <xdr:twoCellAnchor>
    <xdr:from>
      <xdr:col>14</xdr:col>
      <xdr:colOff>399866</xdr:colOff>
      <xdr:row>69</xdr:row>
      <xdr:rowOff>169334</xdr:rowOff>
    </xdr:from>
    <xdr:to>
      <xdr:col>21</xdr:col>
      <xdr:colOff>295275</xdr:colOff>
      <xdr:row>82</xdr:row>
      <xdr:rowOff>1</xdr:rowOff>
    </xdr:to>
    <xdr:graphicFrame macro="">
      <xdr:nvGraphicFramePr>
        <xdr:cNvPr id="45" name="14 Gráfico">
          <a:extLst>
            <a:ext uri="{FF2B5EF4-FFF2-40B4-BE49-F238E27FC236}">
              <a16:creationId xmlns:a16="http://schemas.microsoft.com/office/drawing/2014/main" id="{D187FF95-C593-4DCB-8A79-D8559BACB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87751</xdr:colOff>
      <xdr:row>100</xdr:row>
      <xdr:rowOff>21981</xdr:rowOff>
    </xdr:from>
    <xdr:to>
      <xdr:col>19</xdr:col>
      <xdr:colOff>7938</xdr:colOff>
      <xdr:row>102</xdr:row>
      <xdr:rowOff>76201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F122DD32-458D-4F46-99CA-E6FE6A91B25A}"/>
            </a:ext>
          </a:extLst>
        </xdr:cNvPr>
        <xdr:cNvSpPr/>
      </xdr:nvSpPr>
      <xdr:spPr>
        <a:xfrm>
          <a:off x="1427601" y="21497681"/>
          <a:ext cx="8626037" cy="37172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de difusión del Chat 100 por mes</a:t>
          </a:r>
        </a:p>
      </xdr:txBody>
    </xdr:sp>
    <xdr:clientData/>
  </xdr:twoCellAnchor>
  <xdr:twoCellAnchor>
    <xdr:from>
      <xdr:col>1</xdr:col>
      <xdr:colOff>14654</xdr:colOff>
      <xdr:row>100</xdr:row>
      <xdr:rowOff>30444</xdr:rowOff>
    </xdr:from>
    <xdr:to>
      <xdr:col>3</xdr:col>
      <xdr:colOff>229576</xdr:colOff>
      <xdr:row>101</xdr:row>
      <xdr:rowOff>136507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53E4B922-5859-499E-95C6-8C0E5814B7F0}"/>
            </a:ext>
          </a:extLst>
        </xdr:cNvPr>
        <xdr:cNvSpPr/>
      </xdr:nvSpPr>
      <xdr:spPr>
        <a:xfrm>
          <a:off x="84504" y="21506144"/>
          <a:ext cx="1484922" cy="26481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8</a:t>
          </a:r>
        </a:p>
      </xdr:txBody>
    </xdr:sp>
    <xdr:clientData/>
  </xdr:twoCellAnchor>
  <xdr:twoCellAnchor>
    <xdr:from>
      <xdr:col>13</xdr:col>
      <xdr:colOff>449792</xdr:colOff>
      <xdr:row>43</xdr:row>
      <xdr:rowOff>30690</xdr:rowOff>
    </xdr:from>
    <xdr:to>
      <xdr:col>20</xdr:col>
      <xdr:colOff>66675</xdr:colOff>
      <xdr:row>44</xdr:row>
      <xdr:rowOff>231775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86345093-B6C7-493F-A64C-969BB69F31A8}"/>
            </a:ext>
          </a:extLst>
        </xdr:cNvPr>
        <xdr:cNvSpPr/>
      </xdr:nvSpPr>
      <xdr:spPr>
        <a:xfrm>
          <a:off x="7060142" y="8742890"/>
          <a:ext cx="3839633" cy="49318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s-PE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Consultas privadas según posibles situaciones de violencia</a:t>
          </a:r>
          <a:endParaRPr lang="es-P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4232</xdr:colOff>
      <xdr:row>43</xdr:row>
      <xdr:rowOff>25399</xdr:rowOff>
    </xdr:from>
    <xdr:to>
      <xdr:col>14</xdr:col>
      <xdr:colOff>110066</xdr:colOff>
      <xdr:row>44</xdr:row>
      <xdr:rowOff>95250</xdr:rowOff>
    </xdr:to>
    <xdr:sp macro="" textlink="">
      <xdr:nvSpPr>
        <xdr:cNvPr id="49" name="Rectángulo 51">
          <a:extLst>
            <a:ext uri="{FF2B5EF4-FFF2-40B4-BE49-F238E27FC236}">
              <a16:creationId xmlns:a16="http://schemas.microsoft.com/office/drawing/2014/main" id="{8C6B12F1-84F6-4026-9C86-261772C5E7B5}"/>
            </a:ext>
          </a:extLst>
        </xdr:cNvPr>
        <xdr:cNvSpPr/>
      </xdr:nvSpPr>
      <xdr:spPr>
        <a:xfrm>
          <a:off x="5560482" y="8737599"/>
          <a:ext cx="1686984" cy="36195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4</a:t>
          </a:r>
        </a:p>
      </xdr:txBody>
    </xdr:sp>
    <xdr:clientData/>
  </xdr:twoCellAnchor>
  <xdr:twoCellAnchor>
    <xdr:from>
      <xdr:col>2</xdr:col>
      <xdr:colOff>402168</xdr:colOff>
      <xdr:row>52</xdr:row>
      <xdr:rowOff>10582</xdr:rowOff>
    </xdr:from>
    <xdr:to>
      <xdr:col>9</xdr:col>
      <xdr:colOff>19051</xdr:colOff>
      <xdr:row>54</xdr:row>
      <xdr:rowOff>105834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8344B8EF-83B3-4D83-B794-238FFCB0E242}"/>
            </a:ext>
          </a:extLst>
        </xdr:cNvPr>
        <xdr:cNvSpPr/>
      </xdr:nvSpPr>
      <xdr:spPr>
        <a:xfrm>
          <a:off x="1170518" y="10894482"/>
          <a:ext cx="3350683" cy="476252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s-PE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Consultas privadas según situaciones de riesgo que podrían generar violencia</a:t>
          </a:r>
          <a:endParaRPr lang="es-P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4233</xdr:colOff>
      <xdr:row>52</xdr:row>
      <xdr:rowOff>14815</xdr:rowOff>
    </xdr:from>
    <xdr:to>
      <xdr:col>2</xdr:col>
      <xdr:colOff>539750</xdr:colOff>
      <xdr:row>53</xdr:row>
      <xdr:rowOff>158750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A33E0745-3670-4B21-9F9C-6EED14761157}"/>
            </a:ext>
          </a:extLst>
        </xdr:cNvPr>
        <xdr:cNvSpPr/>
      </xdr:nvSpPr>
      <xdr:spPr>
        <a:xfrm>
          <a:off x="74083" y="10898715"/>
          <a:ext cx="1234017" cy="33443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5</a:t>
          </a:r>
        </a:p>
      </xdr:txBody>
    </xdr:sp>
    <xdr:clientData/>
  </xdr:twoCellAnchor>
  <xdr:twoCellAnchor>
    <xdr:from>
      <xdr:col>12</xdr:col>
      <xdr:colOff>16935</xdr:colOff>
      <xdr:row>153</xdr:row>
      <xdr:rowOff>68791</xdr:rowOff>
    </xdr:from>
    <xdr:to>
      <xdr:col>15</xdr:col>
      <xdr:colOff>0</xdr:colOff>
      <xdr:row>155</xdr:row>
      <xdr:rowOff>133348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78B11A1B-6E6A-4775-B4D6-7EB92A900794}"/>
            </a:ext>
          </a:extLst>
        </xdr:cNvPr>
        <xdr:cNvSpPr/>
      </xdr:nvSpPr>
      <xdr:spPr>
        <a:xfrm>
          <a:off x="6100235" y="32282341"/>
          <a:ext cx="1564215" cy="445557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Consultas según procedencia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412750</xdr:colOff>
      <xdr:row>153</xdr:row>
      <xdr:rowOff>63502</xdr:rowOff>
    </xdr:from>
    <xdr:to>
      <xdr:col>12</xdr:col>
      <xdr:colOff>125601</xdr:colOff>
      <xdr:row>155</xdr:row>
      <xdr:rowOff>27513</xdr:rowOff>
    </xdr:to>
    <xdr:sp macro="" textlink="">
      <xdr:nvSpPr>
        <xdr:cNvPr id="53" name="Rectángulo 51">
          <a:extLst>
            <a:ext uri="{FF2B5EF4-FFF2-40B4-BE49-F238E27FC236}">
              <a16:creationId xmlns:a16="http://schemas.microsoft.com/office/drawing/2014/main" id="{CA7F2BE1-C747-4372-AE33-81FDA1BE4331}"/>
            </a:ext>
          </a:extLst>
        </xdr:cNvPr>
        <xdr:cNvSpPr/>
      </xdr:nvSpPr>
      <xdr:spPr>
        <a:xfrm>
          <a:off x="4914900" y="32277052"/>
          <a:ext cx="1294001" cy="3450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11</a:t>
          </a:r>
        </a:p>
      </xdr:txBody>
    </xdr:sp>
    <xdr:clientData/>
  </xdr:twoCellAnchor>
  <xdr:twoCellAnchor editAs="oneCell">
    <xdr:from>
      <xdr:col>12</xdr:col>
      <xdr:colOff>47625</xdr:colOff>
      <xdr:row>142</xdr:row>
      <xdr:rowOff>95250</xdr:rowOff>
    </xdr:from>
    <xdr:to>
      <xdr:col>16</xdr:col>
      <xdr:colOff>181275</xdr:colOff>
      <xdr:row>146</xdr:row>
      <xdr:rowOff>190625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63B4CDDC-AA49-4984-BD88-CC6BC89D4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30925" y="30327600"/>
          <a:ext cx="2241850" cy="8827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0.19675</cdr:x>
      <cdr:y>0</cdr:y>
    </cdr:from>
    <cdr:to>
      <cdr:x>0.19699</cdr:x>
      <cdr:y>0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96839" y="0"/>
          <a:ext cx="2798823" cy="27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ES" sz="1200" b="1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0.35698</cdr:x>
      <cdr:y>0.29542</cdr:y>
    </cdr:from>
    <cdr:to>
      <cdr:x>0.4468</cdr:x>
      <cdr:y>0.4269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628775" y="785813"/>
          <a:ext cx="4095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/>
        </a:p>
      </cdr:txBody>
    </cdr:sp>
  </cdr:relSizeAnchor>
  <cdr:relSizeAnchor xmlns:cdr="http://schemas.openxmlformats.org/drawingml/2006/chartDrawing">
    <cdr:from>
      <cdr:x>0</cdr:x>
      <cdr:y>0.48753</cdr:y>
    </cdr:from>
    <cdr:to>
      <cdr:x>0.24731</cdr:x>
      <cdr:y>0.70963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0" y="929774"/>
          <a:ext cx="969214" cy="423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050" b="1"/>
            <a:t>Consultas privadas</a:t>
          </a:r>
        </a:p>
      </cdr:txBody>
    </cdr:sp>
  </cdr:relSizeAnchor>
  <cdr:relSizeAnchor xmlns:cdr="http://schemas.openxmlformats.org/drawingml/2006/chartDrawing">
    <cdr:from>
      <cdr:x>0.56827</cdr:x>
      <cdr:y>0.11361</cdr:y>
    </cdr:from>
    <cdr:to>
      <cdr:x>0.85199</cdr:x>
      <cdr:y>0.24307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2279986" y="191415"/>
          <a:ext cx="1138330" cy="218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050" b="1"/>
            <a:t>Consultas públicas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0.35698</cdr:x>
      <cdr:y>0.28646</cdr:y>
    </cdr:from>
    <cdr:to>
      <cdr:x>0.4468</cdr:x>
      <cdr:y>0.4184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054072" y="645752"/>
          <a:ext cx="265216" cy="297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/>
        </a:p>
      </cdr:txBody>
    </cdr:sp>
  </cdr:relSizeAnchor>
  <cdr:relSizeAnchor xmlns:cdr="http://schemas.openxmlformats.org/drawingml/2006/chartDrawing">
    <cdr:from>
      <cdr:x>0.79136</cdr:x>
      <cdr:y>0.40205</cdr:y>
    </cdr:from>
    <cdr:to>
      <cdr:x>0.90949</cdr:x>
      <cdr:y>0.70987</cdr:y>
    </cdr:to>
    <cdr:pic>
      <cdr:nvPicPr>
        <cdr:cNvPr id="6" name="Imagen 5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40000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376061" y="1399036"/>
          <a:ext cx="354684" cy="1071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0.07431</cdr:x>
      <cdr:y>0.39928</cdr:y>
    </cdr:from>
    <cdr:to>
      <cdr:x>0.19931</cdr:x>
      <cdr:y>0.70711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50000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23125" y="1389418"/>
          <a:ext cx="375311" cy="1071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0.35674</cdr:x>
      <cdr:y>0.28359</cdr:y>
    </cdr:from>
    <cdr:to>
      <cdr:x>0.44656</cdr:x>
      <cdr:y>0.41697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628775" y="785813"/>
          <a:ext cx="4095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/>
      <sheetData sheetId="5">
        <row r="14">
          <cell r="B14" t="str">
            <v>Enero</v>
          </cell>
          <cell r="R14">
            <v>939</v>
          </cell>
        </row>
        <row r="15">
          <cell r="B15" t="str">
            <v>Febrero</v>
          </cell>
          <cell r="R15">
            <v>952</v>
          </cell>
        </row>
        <row r="16">
          <cell r="B16" t="str">
            <v>Marzo</v>
          </cell>
          <cell r="R16">
            <v>1060</v>
          </cell>
        </row>
        <row r="17">
          <cell r="B17" t="str">
            <v>Abril</v>
          </cell>
          <cell r="R17">
            <v>1221</v>
          </cell>
        </row>
        <row r="18">
          <cell r="B18" t="str">
            <v>Mayo</v>
          </cell>
        </row>
        <row r="19">
          <cell r="B19" t="str">
            <v>Junio</v>
          </cell>
        </row>
        <row r="20">
          <cell r="B20" t="str">
            <v>Julio</v>
          </cell>
        </row>
        <row r="21">
          <cell r="B21" t="str">
            <v>Agosto</v>
          </cell>
        </row>
        <row r="22">
          <cell r="B22" t="str">
            <v>Setiembre</v>
          </cell>
        </row>
        <row r="23">
          <cell r="B23" t="str">
            <v>Octubre</v>
          </cell>
        </row>
        <row r="24">
          <cell r="B24" t="str">
            <v>Noviembre</v>
          </cell>
        </row>
        <row r="25">
          <cell r="B25" t="str">
            <v>Diciembre</v>
          </cell>
        </row>
        <row r="31">
          <cell r="H31">
            <v>625</v>
          </cell>
          <cell r="L31">
            <v>3547</v>
          </cell>
        </row>
        <row r="75">
          <cell r="S75" t="str">
            <v>Niños, niñas y adolescentes</v>
          </cell>
          <cell r="T75">
            <v>759</v>
          </cell>
        </row>
        <row r="76">
          <cell r="S76" t="str">
            <v>Adultos</v>
          </cell>
          <cell r="T76">
            <v>2430</v>
          </cell>
        </row>
        <row r="77">
          <cell r="S77" t="str">
            <v>Adultos mayores</v>
          </cell>
          <cell r="T77">
            <v>31</v>
          </cell>
        </row>
        <row r="78">
          <cell r="S78" t="str">
            <v>Sin información</v>
          </cell>
          <cell r="T78">
            <v>952</v>
          </cell>
        </row>
        <row r="82">
          <cell r="E82">
            <v>3396</v>
          </cell>
          <cell r="F82">
            <v>751</v>
          </cell>
          <cell r="G82">
            <v>25</v>
          </cell>
        </row>
        <row r="84">
          <cell r="E84" t="str">
            <v>Mujer</v>
          </cell>
          <cell r="F84" t="str">
            <v>Hombre</v>
          </cell>
          <cell r="G84" t="str">
            <v>Sin información</v>
          </cell>
        </row>
        <row r="88">
          <cell r="B88" t="str">
            <v>Información general</v>
          </cell>
          <cell r="G88">
            <v>1898</v>
          </cell>
        </row>
        <row r="89">
          <cell r="B89" t="str">
            <v>Orientación psicologica / Consejería</v>
          </cell>
          <cell r="G89">
            <v>1711</v>
          </cell>
        </row>
        <row r="90">
          <cell r="B90" t="str">
            <v>Referencias servicios Warmi Ñan</v>
          </cell>
          <cell r="G90">
            <v>222</v>
          </cell>
        </row>
        <row r="91">
          <cell r="B91" t="str">
            <v>Referencia a servicio/institución</v>
          </cell>
          <cell r="G91">
            <v>341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C761F-23AA-446D-B64D-776DC0EACAEC}">
  <sheetPr>
    <tabColor theme="1" tint="0.14999847407452621"/>
  </sheetPr>
  <dimension ref="A1:AJ202"/>
  <sheetViews>
    <sheetView showGridLines="0" tabSelected="1" view="pageBreakPreview" zoomScale="112" zoomScaleNormal="90" zoomScaleSheetLayoutView="112" workbookViewId="0">
      <selection activeCell="A347" sqref="A347"/>
    </sheetView>
  </sheetViews>
  <sheetFormatPr baseColWidth="10" defaultColWidth="5.54296875" defaultRowHeight="14.5" x14ac:dyDescent="0.35"/>
  <cols>
    <col min="1" max="1" width="1" style="1" customWidth="1"/>
    <col min="2" max="2" width="10" style="1" customWidth="1"/>
    <col min="3" max="3" width="8.1796875" style="1" customWidth="1"/>
    <col min="4" max="16" width="7.54296875" style="1" customWidth="1"/>
    <col min="17" max="17" width="8.81640625" style="1" customWidth="1"/>
    <col min="18" max="18" width="7.54296875" style="1" customWidth="1"/>
    <col min="19" max="19" width="10.1796875" style="1" customWidth="1"/>
    <col min="20" max="20" width="11.26953125" style="1" customWidth="1"/>
    <col min="21" max="21" width="9.1796875" style="1" customWidth="1"/>
    <col min="22" max="22" width="12.453125" style="1" customWidth="1"/>
    <col min="23" max="23" width="0.81640625" style="1" customWidth="1"/>
    <col min="24" max="24" width="9.54296875" style="1" bestFit="1" customWidth="1"/>
    <col min="25" max="25" width="7" style="1" customWidth="1"/>
    <col min="26" max="26" width="7.1796875" style="1" bestFit="1" customWidth="1"/>
    <col min="27" max="27" width="5.54296875" style="1"/>
    <col min="28" max="28" width="6.81640625" style="1" bestFit="1" customWidth="1"/>
    <col min="29" max="16384" width="5.54296875" style="1"/>
  </cols>
  <sheetData>
    <row r="1" spans="1:24" ht="9" customHeight="1" x14ac:dyDescent="0.35">
      <c r="J1" s="2"/>
      <c r="K1" s="2"/>
      <c r="L1" s="2"/>
      <c r="M1" s="2"/>
      <c r="N1" s="2"/>
      <c r="O1" s="2"/>
      <c r="P1" s="2"/>
      <c r="Q1" s="2"/>
      <c r="R1" s="2"/>
    </row>
    <row r="2" spans="1:24" ht="38.2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5"/>
    </row>
    <row r="3" spans="1:24" ht="30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spans="1:24" s="2" customFormat="1" ht="4.5" customHeight="1" x14ac:dyDescent="0.35">
      <c r="A4" s="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/>
    </row>
    <row r="5" spans="1:24" s="9" customFormat="1" ht="12" customHeigh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s="2" customFormat="1" ht="4.5" customHeight="1" x14ac:dyDescent="0.35">
      <c r="G6" s="11"/>
      <c r="R6" s="12"/>
    </row>
    <row r="7" spans="1:24" ht="26.25" customHeight="1" x14ac:dyDescent="0.3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4" ht="26.25" customHeight="1" x14ac:dyDescent="0.3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4" ht="17.25" customHeight="1" x14ac:dyDescent="0.3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4" ht="11.25" customHeight="1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4" s="16" customFormat="1" ht="15.75" customHeight="1" x14ac:dyDescent="0.25">
      <c r="B11" s="17"/>
      <c r="C11" s="18"/>
      <c r="D11" s="19"/>
      <c r="E11" s="19"/>
      <c r="F11" s="19"/>
      <c r="G11" s="19"/>
      <c r="H11" s="1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4" s="16" customFormat="1" ht="16.5" customHeight="1" x14ac:dyDescent="0.25">
      <c r="B12" s="21"/>
      <c r="C12" s="21"/>
      <c r="D12" s="21"/>
      <c r="E12" s="21"/>
      <c r="F12" s="21"/>
      <c r="G12" s="21"/>
      <c r="H12" s="21"/>
    </row>
    <row r="13" spans="1:24" s="16" customFormat="1" ht="15" customHeight="1" x14ac:dyDescent="0.25">
      <c r="B13" s="22" t="s">
        <v>0</v>
      </c>
      <c r="C13" s="23">
        <v>2011</v>
      </c>
      <c r="D13" s="23">
        <v>2012</v>
      </c>
      <c r="E13" s="23">
        <v>2013</v>
      </c>
      <c r="F13" s="23">
        <v>2014</v>
      </c>
      <c r="G13" s="23">
        <v>2015</v>
      </c>
      <c r="H13" s="23">
        <v>2016</v>
      </c>
      <c r="I13" s="23">
        <v>2017</v>
      </c>
      <c r="J13" s="23">
        <v>2018</v>
      </c>
      <c r="K13" s="23">
        <v>2019</v>
      </c>
      <c r="L13" s="23">
        <v>2020</v>
      </c>
      <c r="M13" s="23">
        <v>2021</v>
      </c>
      <c r="N13" s="23">
        <v>2022</v>
      </c>
      <c r="O13" s="23">
        <v>2023</v>
      </c>
      <c r="P13" s="23">
        <v>2024</v>
      </c>
      <c r="Q13" s="23">
        <v>2025</v>
      </c>
      <c r="R13" s="23">
        <v>2026</v>
      </c>
    </row>
    <row r="14" spans="1:24" s="16" customFormat="1" ht="15" customHeight="1" x14ac:dyDescent="0.25">
      <c r="A14" s="24"/>
      <c r="B14" s="25" t="s">
        <v>1</v>
      </c>
      <c r="C14" s="26"/>
      <c r="D14" s="27">
        <v>63</v>
      </c>
      <c r="E14" s="27">
        <v>155</v>
      </c>
      <c r="F14" s="27">
        <v>75</v>
      </c>
      <c r="G14" s="27">
        <v>270</v>
      </c>
      <c r="H14" s="27">
        <v>257</v>
      </c>
      <c r="I14" s="27">
        <v>211</v>
      </c>
      <c r="J14" s="27">
        <v>211</v>
      </c>
      <c r="K14" s="28">
        <v>450</v>
      </c>
      <c r="L14" s="28">
        <v>492</v>
      </c>
      <c r="M14" s="27">
        <v>941</v>
      </c>
      <c r="N14" s="27">
        <v>696</v>
      </c>
      <c r="O14" s="27">
        <v>631</v>
      </c>
      <c r="P14" s="27">
        <v>552</v>
      </c>
      <c r="Q14" s="27">
        <v>614</v>
      </c>
      <c r="R14" s="27">
        <v>939</v>
      </c>
    </row>
    <row r="15" spans="1:24" s="16" customFormat="1" ht="15" customHeight="1" x14ac:dyDescent="0.25">
      <c r="A15" s="24"/>
      <c r="B15" s="29" t="s">
        <v>2</v>
      </c>
      <c r="C15" s="30"/>
      <c r="D15" s="31">
        <v>101</v>
      </c>
      <c r="E15" s="31">
        <v>116</v>
      </c>
      <c r="F15" s="31">
        <v>102</v>
      </c>
      <c r="G15" s="31">
        <v>313</v>
      </c>
      <c r="H15" s="31">
        <v>280</v>
      </c>
      <c r="I15" s="31">
        <v>254</v>
      </c>
      <c r="J15" s="31">
        <v>248</v>
      </c>
      <c r="K15" s="32">
        <v>367</v>
      </c>
      <c r="L15" s="32">
        <v>476</v>
      </c>
      <c r="M15" s="31">
        <v>1018</v>
      </c>
      <c r="N15" s="31">
        <v>680</v>
      </c>
      <c r="O15" s="31">
        <v>701</v>
      </c>
      <c r="P15" s="31">
        <v>624</v>
      </c>
      <c r="Q15" s="31">
        <v>720</v>
      </c>
      <c r="R15" s="31">
        <v>952</v>
      </c>
    </row>
    <row r="16" spans="1:24" s="16" customFormat="1" ht="15" customHeight="1" x14ac:dyDescent="0.25">
      <c r="A16" s="24"/>
      <c r="B16" s="29" t="s">
        <v>3</v>
      </c>
      <c r="C16" s="33"/>
      <c r="D16" s="31">
        <v>108</v>
      </c>
      <c r="E16" s="31">
        <v>133</v>
      </c>
      <c r="F16" s="31">
        <v>82</v>
      </c>
      <c r="G16" s="31">
        <v>329</v>
      </c>
      <c r="H16" s="31">
        <v>332</v>
      </c>
      <c r="I16" s="31">
        <v>299</v>
      </c>
      <c r="J16" s="31">
        <v>301</v>
      </c>
      <c r="K16" s="32">
        <v>602</v>
      </c>
      <c r="L16" s="32">
        <v>609</v>
      </c>
      <c r="M16" s="31">
        <v>1168</v>
      </c>
      <c r="N16" s="31">
        <v>852</v>
      </c>
      <c r="O16" s="31">
        <v>850</v>
      </c>
      <c r="P16" s="31">
        <v>616</v>
      </c>
      <c r="Q16" s="31">
        <v>759</v>
      </c>
      <c r="R16" s="31">
        <v>1060</v>
      </c>
    </row>
    <row r="17" spans="1:25" s="16" customFormat="1" ht="15" customHeight="1" x14ac:dyDescent="0.25">
      <c r="A17" s="24"/>
      <c r="B17" s="29" t="s">
        <v>4</v>
      </c>
      <c r="C17" s="31">
        <v>55</v>
      </c>
      <c r="D17" s="31">
        <v>137</v>
      </c>
      <c r="E17" s="31">
        <v>132</v>
      </c>
      <c r="F17" s="31">
        <v>84</v>
      </c>
      <c r="G17" s="31">
        <v>310</v>
      </c>
      <c r="H17" s="31">
        <v>359</v>
      </c>
      <c r="I17" s="31">
        <v>403</v>
      </c>
      <c r="J17" s="31">
        <v>372</v>
      </c>
      <c r="K17" s="32">
        <v>639</v>
      </c>
      <c r="L17" s="31">
        <v>1193</v>
      </c>
      <c r="M17" s="31">
        <v>994</v>
      </c>
      <c r="N17" s="31">
        <v>787</v>
      </c>
      <c r="O17" s="31">
        <v>713</v>
      </c>
      <c r="P17" s="31">
        <v>678</v>
      </c>
      <c r="Q17" s="31">
        <v>740</v>
      </c>
      <c r="R17" s="31">
        <v>1221</v>
      </c>
    </row>
    <row r="18" spans="1:25" s="16" customFormat="1" ht="15" customHeight="1" x14ac:dyDescent="0.25">
      <c r="A18" s="24" t="s">
        <v>5</v>
      </c>
      <c r="B18" s="29" t="s">
        <v>6</v>
      </c>
      <c r="C18" s="31">
        <v>57</v>
      </c>
      <c r="D18" s="31">
        <v>153</v>
      </c>
      <c r="E18" s="31">
        <v>134</v>
      </c>
      <c r="F18" s="31">
        <v>145</v>
      </c>
      <c r="G18" s="31">
        <v>311</v>
      </c>
      <c r="H18" s="31">
        <v>411</v>
      </c>
      <c r="I18" s="31">
        <v>330</v>
      </c>
      <c r="J18" s="31">
        <v>374</v>
      </c>
      <c r="K18" s="32">
        <v>563</v>
      </c>
      <c r="L18" s="31">
        <v>2981</v>
      </c>
      <c r="M18" s="31">
        <v>897</v>
      </c>
      <c r="N18" s="31">
        <v>732</v>
      </c>
      <c r="O18" s="31">
        <v>730</v>
      </c>
      <c r="P18" s="31">
        <v>752</v>
      </c>
      <c r="Q18" s="31">
        <v>786</v>
      </c>
      <c r="R18" s="31"/>
    </row>
    <row r="19" spans="1:25" s="16" customFormat="1" ht="15" customHeight="1" x14ac:dyDescent="0.25">
      <c r="A19" s="24" t="s">
        <v>7</v>
      </c>
      <c r="B19" s="29" t="s">
        <v>8</v>
      </c>
      <c r="C19" s="31">
        <v>64</v>
      </c>
      <c r="D19" s="31">
        <v>157</v>
      </c>
      <c r="E19" s="31">
        <v>104</v>
      </c>
      <c r="F19" s="31">
        <v>192</v>
      </c>
      <c r="G19" s="31">
        <v>266</v>
      </c>
      <c r="H19" s="31">
        <v>352</v>
      </c>
      <c r="I19" s="31">
        <v>367</v>
      </c>
      <c r="J19" s="31">
        <v>361</v>
      </c>
      <c r="K19" s="32">
        <v>441</v>
      </c>
      <c r="L19" s="31">
        <v>3286</v>
      </c>
      <c r="M19" s="31">
        <v>892</v>
      </c>
      <c r="N19" s="31">
        <v>713</v>
      </c>
      <c r="O19" s="31">
        <v>791</v>
      </c>
      <c r="P19" s="31">
        <v>767</v>
      </c>
      <c r="Q19" s="31">
        <v>817</v>
      </c>
      <c r="R19" s="31"/>
    </row>
    <row r="20" spans="1:25" s="16" customFormat="1" ht="15" customHeight="1" x14ac:dyDescent="0.25">
      <c r="A20" s="24" t="s">
        <v>9</v>
      </c>
      <c r="B20" s="29" t="s">
        <v>10</v>
      </c>
      <c r="C20" s="31">
        <v>54</v>
      </c>
      <c r="D20" s="31">
        <v>170</v>
      </c>
      <c r="E20" s="31">
        <v>109</v>
      </c>
      <c r="F20" s="31">
        <v>303</v>
      </c>
      <c r="G20" s="31">
        <v>318</v>
      </c>
      <c r="H20" s="31">
        <v>320</v>
      </c>
      <c r="I20" s="31">
        <v>284</v>
      </c>
      <c r="J20" s="31">
        <v>392</v>
      </c>
      <c r="K20" s="32">
        <v>454</v>
      </c>
      <c r="L20" s="31">
        <v>1534</v>
      </c>
      <c r="M20" s="31">
        <v>967</v>
      </c>
      <c r="N20" s="31">
        <v>702</v>
      </c>
      <c r="O20" s="31">
        <v>717</v>
      </c>
      <c r="P20" s="31">
        <v>682</v>
      </c>
      <c r="Q20" s="31">
        <v>851</v>
      </c>
      <c r="R20" s="31"/>
    </row>
    <row r="21" spans="1:25" s="16" customFormat="1" ht="15" customHeight="1" x14ac:dyDescent="0.25">
      <c r="A21" s="24" t="s">
        <v>11</v>
      </c>
      <c r="B21" s="29" t="s">
        <v>12</v>
      </c>
      <c r="C21" s="31">
        <v>59</v>
      </c>
      <c r="D21" s="31">
        <v>131</v>
      </c>
      <c r="E21" s="31">
        <v>94</v>
      </c>
      <c r="F21" s="31">
        <v>260</v>
      </c>
      <c r="G21" s="31">
        <v>342</v>
      </c>
      <c r="H21" s="31">
        <v>287</v>
      </c>
      <c r="I21" s="31">
        <v>279</v>
      </c>
      <c r="J21" s="31">
        <v>361</v>
      </c>
      <c r="K21" s="32">
        <v>432</v>
      </c>
      <c r="L21" s="31">
        <v>1443</v>
      </c>
      <c r="M21" s="31">
        <v>920</v>
      </c>
      <c r="N21" s="31">
        <v>702</v>
      </c>
      <c r="O21" s="31">
        <v>729</v>
      </c>
      <c r="P21" s="31">
        <v>733</v>
      </c>
      <c r="Q21" s="31">
        <v>1001</v>
      </c>
      <c r="R21" s="31"/>
    </row>
    <row r="22" spans="1:25" s="16" customFormat="1" ht="15" customHeight="1" x14ac:dyDescent="0.25">
      <c r="A22" s="24" t="s">
        <v>13</v>
      </c>
      <c r="B22" s="29" t="s">
        <v>14</v>
      </c>
      <c r="C22" s="31">
        <v>51</v>
      </c>
      <c r="D22" s="31">
        <v>188</v>
      </c>
      <c r="E22" s="31">
        <v>113</v>
      </c>
      <c r="F22" s="31">
        <v>290</v>
      </c>
      <c r="G22" s="31">
        <v>342</v>
      </c>
      <c r="H22" s="31">
        <v>359</v>
      </c>
      <c r="I22" s="31">
        <v>350</v>
      </c>
      <c r="J22" s="31">
        <v>384</v>
      </c>
      <c r="K22" s="32">
        <v>397</v>
      </c>
      <c r="L22" s="31">
        <v>1399</v>
      </c>
      <c r="M22" s="31">
        <v>836</v>
      </c>
      <c r="N22" s="31">
        <v>719</v>
      </c>
      <c r="O22" s="31">
        <v>683</v>
      </c>
      <c r="P22" s="31">
        <v>895</v>
      </c>
      <c r="Q22" s="31">
        <v>1202</v>
      </c>
      <c r="R22" s="31"/>
    </row>
    <row r="23" spans="1:25" s="16" customFormat="1" ht="15" customHeight="1" x14ac:dyDescent="0.25">
      <c r="A23" s="24" t="s">
        <v>15</v>
      </c>
      <c r="B23" s="29" t="s">
        <v>16</v>
      </c>
      <c r="C23" s="31">
        <v>87</v>
      </c>
      <c r="D23" s="31">
        <v>191</v>
      </c>
      <c r="E23" s="31">
        <v>93</v>
      </c>
      <c r="F23" s="31">
        <v>299</v>
      </c>
      <c r="G23" s="31">
        <v>299</v>
      </c>
      <c r="H23" s="31">
        <v>359</v>
      </c>
      <c r="I23" s="31">
        <v>393</v>
      </c>
      <c r="J23" s="31">
        <v>468</v>
      </c>
      <c r="K23" s="32">
        <v>410</v>
      </c>
      <c r="L23" s="31">
        <v>1425</v>
      </c>
      <c r="M23" s="31">
        <v>771</v>
      </c>
      <c r="N23" s="31">
        <v>693</v>
      </c>
      <c r="O23" s="31">
        <v>838</v>
      </c>
      <c r="P23" s="31">
        <v>886</v>
      </c>
      <c r="Q23" s="31">
        <v>1461</v>
      </c>
      <c r="R23" s="31"/>
    </row>
    <row r="24" spans="1:25" s="16" customFormat="1" ht="15" customHeight="1" x14ac:dyDescent="0.25">
      <c r="A24" s="24" t="s">
        <v>17</v>
      </c>
      <c r="B24" s="29" t="s">
        <v>18</v>
      </c>
      <c r="C24" s="31">
        <v>66</v>
      </c>
      <c r="D24" s="31">
        <v>184</v>
      </c>
      <c r="E24" s="31">
        <v>77</v>
      </c>
      <c r="F24" s="31">
        <v>306</v>
      </c>
      <c r="G24" s="31">
        <v>302</v>
      </c>
      <c r="H24" s="31">
        <v>510</v>
      </c>
      <c r="I24" s="31">
        <v>299</v>
      </c>
      <c r="J24" s="31">
        <v>334</v>
      </c>
      <c r="K24" s="32">
        <v>488</v>
      </c>
      <c r="L24" s="31">
        <v>1419</v>
      </c>
      <c r="M24" s="31">
        <v>845</v>
      </c>
      <c r="N24" s="31">
        <v>728</v>
      </c>
      <c r="O24" s="31">
        <v>944</v>
      </c>
      <c r="P24" s="31">
        <v>791</v>
      </c>
      <c r="Q24" s="31">
        <v>1156</v>
      </c>
      <c r="R24" s="31"/>
    </row>
    <row r="25" spans="1:25" s="16" customFormat="1" ht="15" customHeight="1" thickBot="1" x14ac:dyDescent="0.3">
      <c r="A25" s="24" t="s">
        <v>19</v>
      </c>
      <c r="B25" s="34" t="s">
        <v>20</v>
      </c>
      <c r="C25" s="35">
        <v>56</v>
      </c>
      <c r="D25" s="35">
        <v>249</v>
      </c>
      <c r="E25" s="35">
        <v>226</v>
      </c>
      <c r="F25" s="35">
        <v>307</v>
      </c>
      <c r="G25" s="35">
        <v>234</v>
      </c>
      <c r="H25" s="35">
        <v>293</v>
      </c>
      <c r="I25" s="35">
        <v>270</v>
      </c>
      <c r="J25" s="35">
        <v>283</v>
      </c>
      <c r="K25" s="36">
        <v>471</v>
      </c>
      <c r="L25" s="35">
        <v>1149</v>
      </c>
      <c r="M25" s="35">
        <v>779</v>
      </c>
      <c r="N25" s="35">
        <v>705</v>
      </c>
      <c r="O25" s="35">
        <v>588</v>
      </c>
      <c r="P25" s="35">
        <v>780</v>
      </c>
      <c r="Q25" s="35">
        <v>834</v>
      </c>
      <c r="R25" s="35"/>
      <c r="Y25" s="37"/>
    </row>
    <row r="26" spans="1:25" s="16" customFormat="1" ht="15" customHeight="1" x14ac:dyDescent="0.25">
      <c r="B26" s="38" t="s">
        <v>21</v>
      </c>
      <c r="C26" s="39">
        <v>549</v>
      </c>
      <c r="D26" s="39">
        <v>1832</v>
      </c>
      <c r="E26" s="39">
        <v>1486</v>
      </c>
      <c r="F26" s="39">
        <v>2445</v>
      </c>
      <c r="G26" s="39">
        <v>3636</v>
      </c>
      <c r="H26" s="39">
        <v>4119</v>
      </c>
      <c r="I26" s="39">
        <v>3739</v>
      </c>
      <c r="J26" s="39">
        <v>4089</v>
      </c>
      <c r="K26" s="39">
        <v>5714</v>
      </c>
      <c r="L26" s="39">
        <v>17406</v>
      </c>
      <c r="M26" s="39">
        <v>11028</v>
      </c>
      <c r="N26" s="39">
        <v>8709</v>
      </c>
      <c r="O26" s="39">
        <v>8915</v>
      </c>
      <c r="P26" s="39">
        <v>8756</v>
      </c>
      <c r="Q26" s="39">
        <v>10941</v>
      </c>
      <c r="R26" s="39">
        <f>+SUM(R14:R25)</f>
        <v>4172</v>
      </c>
    </row>
    <row r="27" spans="1:25" s="40" customFormat="1" ht="20.25" customHeight="1" x14ac:dyDescent="0.25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4"/>
      <c r="R27" s="45"/>
    </row>
    <row r="28" spans="1:25" s="40" customFormat="1" ht="15" customHeight="1" x14ac:dyDescent="0.25"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44"/>
      <c r="P28" s="45"/>
      <c r="Q28" s="45"/>
      <c r="R28" s="45"/>
    </row>
    <row r="29" spans="1:25" s="40" customFormat="1" ht="15" customHeight="1" x14ac:dyDescent="0.25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44"/>
      <c r="P29" s="45"/>
      <c r="Q29" s="45"/>
      <c r="R29" s="45"/>
    </row>
    <row r="30" spans="1:25" s="16" customFormat="1" ht="12" customHeight="1" x14ac:dyDescent="0.25">
      <c r="B30" s="46"/>
      <c r="C30" s="47"/>
      <c r="D30" s="47"/>
      <c r="E30" s="47"/>
      <c r="F30" s="47"/>
      <c r="G30" s="47"/>
      <c r="H30" s="47"/>
      <c r="I30" s="47"/>
      <c r="J30" s="47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5" s="16" customFormat="1" ht="22.5" customHeight="1" x14ac:dyDescent="0.25">
      <c r="A31" s="46"/>
      <c r="B31" s="46"/>
      <c r="C31" s="48" t="str">
        <f xml:space="preserve"> "En enero a abril del 2026 se han
 atendido "&amp; H31+L31&amp;" consultas de las cuales:"</f>
        <v>En enero a abril del 2026 se han
 atendido 4172 consultas de las cuales:</v>
      </c>
      <c r="D31" s="48"/>
      <c r="E31" s="48"/>
      <c r="F31" s="48"/>
      <c r="G31" s="48"/>
      <c r="H31" s="49">
        <f>+H50</f>
        <v>625</v>
      </c>
      <c r="I31" s="50" t="s">
        <v>22</v>
      </c>
      <c r="K31" s="46"/>
      <c r="L31" s="51">
        <f>+S42</f>
        <v>3547</v>
      </c>
      <c r="M31" s="52" t="s">
        <v>23</v>
      </c>
      <c r="N31" s="46"/>
      <c r="O31" s="46"/>
    </row>
    <row r="32" spans="1:25" s="16" customFormat="1" ht="12.7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  <row r="33" spans="1:29" s="16" customFormat="1" ht="13.5" customHeight="1" x14ac:dyDescent="0.3">
      <c r="A33" s="46"/>
      <c r="B33" s="46"/>
      <c r="C33" s="46"/>
      <c r="E33" s="46"/>
      <c r="L33" s="53"/>
    </row>
    <row r="34" spans="1:29" s="16" customFormat="1" ht="13.5" customHeight="1" x14ac:dyDescent="0.25">
      <c r="A34" s="54"/>
      <c r="B34" s="54"/>
      <c r="C34" s="54"/>
      <c r="D34" s="54"/>
      <c r="E34" s="54"/>
      <c r="F34" s="54"/>
      <c r="G34" s="54"/>
    </row>
    <row r="35" spans="1:29" s="16" customFormat="1" ht="13.5" customHeight="1" x14ac:dyDescent="0.3">
      <c r="A35" s="55"/>
      <c r="B35" s="55"/>
      <c r="M35" s="56"/>
      <c r="O35" s="37"/>
    </row>
    <row r="36" spans="1:29" s="16" customFormat="1" ht="9" customHeight="1" x14ac:dyDescent="0.25">
      <c r="V36" s="54"/>
    </row>
    <row r="37" spans="1:29" s="16" customFormat="1" ht="18.75" customHeight="1" x14ac:dyDescent="0.25">
      <c r="B37" s="17"/>
      <c r="C37" s="17"/>
      <c r="D37" s="57"/>
      <c r="E37" s="57"/>
      <c r="F37" s="57"/>
      <c r="G37" s="57"/>
      <c r="H37" s="57"/>
      <c r="I37" s="57"/>
      <c r="J37" s="57"/>
      <c r="K37" s="57"/>
      <c r="L37" s="21"/>
      <c r="M37" s="58"/>
    </row>
    <row r="38" spans="1:29" s="16" customFormat="1" ht="7.5" customHeight="1" x14ac:dyDescent="0.25">
      <c r="B38" s="17"/>
      <c r="C38" s="17"/>
      <c r="D38" s="57"/>
      <c r="E38" s="57"/>
      <c r="F38" s="57"/>
      <c r="G38" s="57"/>
      <c r="H38" s="57"/>
      <c r="I38" s="57"/>
      <c r="J38" s="57"/>
      <c r="K38" s="57"/>
      <c r="L38" s="21"/>
      <c r="M38" s="58"/>
    </row>
    <row r="39" spans="1:29" s="16" customFormat="1" ht="18" customHeight="1" x14ac:dyDescent="0.35">
      <c r="B39" s="22" t="s">
        <v>24</v>
      </c>
      <c r="C39" s="22"/>
      <c r="D39" s="22"/>
      <c r="E39" s="22"/>
      <c r="F39" s="22"/>
      <c r="G39" s="22"/>
      <c r="H39" s="59" t="s">
        <v>21</v>
      </c>
      <c r="I39" s="60" t="s">
        <v>25</v>
      </c>
      <c r="J39" s="61"/>
      <c r="K39" s="61"/>
      <c r="L39" s="22" t="s">
        <v>26</v>
      </c>
      <c r="M39" s="22"/>
      <c r="N39" s="22"/>
      <c r="O39" s="22"/>
      <c r="P39" s="22"/>
      <c r="Q39" s="22"/>
      <c r="R39" s="62"/>
      <c r="S39" s="59" t="s">
        <v>21</v>
      </c>
      <c r="T39" s="60" t="s">
        <v>25</v>
      </c>
      <c r="U39"/>
    </row>
    <row r="40" spans="1:29" s="16" customFormat="1" ht="20.25" customHeight="1" x14ac:dyDescent="0.25">
      <c r="B40" s="63" t="s">
        <v>27</v>
      </c>
      <c r="C40" s="25"/>
      <c r="D40" s="25"/>
      <c r="E40" s="25"/>
      <c r="F40" s="25"/>
      <c r="G40" s="25"/>
      <c r="H40" s="64">
        <v>79</v>
      </c>
      <c r="I40" s="65">
        <f>+H40/$H$50</f>
        <v>0.12640000000000001</v>
      </c>
      <c r="J40" s="66"/>
      <c r="K40" s="66"/>
      <c r="L40" s="67" t="s">
        <v>28</v>
      </c>
      <c r="M40" s="68"/>
      <c r="N40" s="68"/>
      <c r="O40" s="68"/>
      <c r="P40" s="68"/>
      <c r="Q40" s="68"/>
      <c r="R40" s="68"/>
      <c r="S40" s="69">
        <v>2472</v>
      </c>
      <c r="T40" s="70">
        <f>+S40/$S$42</f>
        <v>0.69692698054694102</v>
      </c>
    </row>
    <row r="41" spans="1:29" s="16" customFormat="1" ht="20.25" customHeight="1" thickBot="1" x14ac:dyDescent="0.4">
      <c r="B41" s="71" t="s">
        <v>29</v>
      </c>
      <c r="C41" s="71"/>
      <c r="D41" s="71"/>
      <c r="E41" s="71"/>
      <c r="F41" s="71"/>
      <c r="G41" s="71"/>
      <c r="H41" s="72">
        <v>29</v>
      </c>
      <c r="I41" s="73">
        <f t="shared" ref="I41:I50" si="0">+H41/$H$50</f>
        <v>4.6399999999999997E-2</v>
      </c>
      <c r="J41" s="66"/>
      <c r="K41" s="66"/>
      <c r="L41" s="74" t="s">
        <v>30</v>
      </c>
      <c r="M41" s="75"/>
      <c r="N41" s="75"/>
      <c r="O41" s="75"/>
      <c r="P41" s="75"/>
      <c r="Q41" s="75"/>
      <c r="R41" s="75"/>
      <c r="S41" s="76">
        <v>1075</v>
      </c>
      <c r="T41" s="77">
        <f>+S41/$S$42</f>
        <v>0.30307301945305892</v>
      </c>
      <c r="U41"/>
    </row>
    <row r="42" spans="1:29" s="16" customFormat="1" ht="15.75" customHeight="1" x14ac:dyDescent="0.25">
      <c r="B42" s="78" t="s">
        <v>31</v>
      </c>
      <c r="C42" s="78"/>
      <c r="D42" s="78"/>
      <c r="E42" s="78"/>
      <c r="F42" s="78"/>
      <c r="G42" s="78"/>
      <c r="H42" s="79"/>
      <c r="I42" s="80"/>
      <c r="J42" s="61"/>
      <c r="K42" s="61"/>
      <c r="L42" s="81" t="s">
        <v>21</v>
      </c>
      <c r="M42" s="81"/>
      <c r="N42" s="81"/>
      <c r="O42" s="81"/>
      <c r="P42" s="81"/>
      <c r="Q42" s="81"/>
      <c r="R42" s="81"/>
      <c r="S42" s="82">
        <f>SUM(S40:S41)</f>
        <v>3547</v>
      </c>
      <c r="T42" s="83">
        <f>+S42/$S$42</f>
        <v>1</v>
      </c>
      <c r="Z42" s="84"/>
    </row>
    <row r="43" spans="1:29" s="16" customFormat="1" ht="20.25" customHeight="1" x14ac:dyDescent="0.35">
      <c r="B43" s="63" t="s">
        <v>32</v>
      </c>
      <c r="C43" s="63"/>
      <c r="D43" s="63"/>
      <c r="E43" s="63"/>
      <c r="F43" s="63"/>
      <c r="G43" s="63"/>
      <c r="H43" s="64">
        <v>2</v>
      </c>
      <c r="I43" s="65">
        <f t="shared" si="0"/>
        <v>3.2000000000000002E-3</v>
      </c>
      <c r="J43" s="66"/>
      <c r="K43" s="66"/>
      <c r="U43"/>
    </row>
    <row r="44" spans="1:29" s="16" customFormat="1" ht="23.25" customHeight="1" x14ac:dyDescent="0.25">
      <c r="B44" s="85" t="s">
        <v>33</v>
      </c>
      <c r="C44" s="85"/>
      <c r="D44" s="85"/>
      <c r="E44" s="85"/>
      <c r="F44" s="85"/>
      <c r="G44" s="85"/>
      <c r="H44" s="86">
        <v>22</v>
      </c>
      <c r="I44" s="87">
        <f t="shared" si="0"/>
        <v>3.5200000000000002E-2</v>
      </c>
      <c r="J44" s="66"/>
      <c r="K44" s="66"/>
      <c r="L44" s="21"/>
      <c r="M44" s="58"/>
      <c r="X44" s="66"/>
      <c r="Y44" s="66"/>
      <c r="Z44" s="66"/>
      <c r="AA44" s="66"/>
      <c r="AB44" s="88"/>
    </row>
    <row r="45" spans="1:29" s="16" customFormat="1" ht="20.25" customHeight="1" x14ac:dyDescent="0.25">
      <c r="B45" s="85" t="s">
        <v>34</v>
      </c>
      <c r="C45" s="85"/>
      <c r="D45" s="85"/>
      <c r="E45" s="85"/>
      <c r="F45" s="85"/>
      <c r="G45" s="85"/>
      <c r="H45" s="86">
        <v>51</v>
      </c>
      <c r="I45" s="87">
        <f t="shared" si="0"/>
        <v>8.1600000000000006E-2</v>
      </c>
      <c r="J45" s="66"/>
      <c r="K45" s="66"/>
      <c r="L45" s="21"/>
      <c r="M45" s="58"/>
      <c r="X45" s="66"/>
      <c r="Y45" s="66"/>
      <c r="Z45" s="66"/>
      <c r="AA45" s="66"/>
      <c r="AB45" s="88"/>
    </row>
    <row r="46" spans="1:29" s="16" customFormat="1" ht="20.25" customHeight="1" x14ac:dyDescent="0.25">
      <c r="B46" s="85" t="s">
        <v>35</v>
      </c>
      <c r="C46" s="85"/>
      <c r="D46" s="85"/>
      <c r="E46" s="85"/>
      <c r="F46" s="85"/>
      <c r="G46" s="85"/>
      <c r="H46" s="86">
        <v>4</v>
      </c>
      <c r="I46" s="87">
        <f t="shared" si="0"/>
        <v>6.4000000000000003E-3</v>
      </c>
      <c r="J46" s="66"/>
      <c r="K46" s="66"/>
      <c r="L46" s="22" t="s">
        <v>28</v>
      </c>
      <c r="M46" s="22"/>
      <c r="N46" s="22"/>
      <c r="O46" s="22"/>
      <c r="P46" s="22"/>
      <c r="Q46" s="22"/>
      <c r="R46" s="62"/>
      <c r="S46" s="59" t="s">
        <v>21</v>
      </c>
      <c r="T46" s="60" t="s">
        <v>25</v>
      </c>
    </row>
    <row r="47" spans="1:29" s="16" customFormat="1" ht="20.25" customHeight="1" x14ac:dyDescent="0.35">
      <c r="B47" s="85" t="s">
        <v>36</v>
      </c>
      <c r="C47" s="85"/>
      <c r="D47" s="85"/>
      <c r="E47" s="85"/>
      <c r="F47" s="85"/>
      <c r="G47" s="85"/>
      <c r="H47" s="86">
        <v>5</v>
      </c>
      <c r="I47" s="87">
        <f t="shared" si="0"/>
        <v>8.0000000000000002E-3</v>
      </c>
      <c r="J47" s="66"/>
      <c r="K47" s="66"/>
      <c r="L47" s="63" t="s">
        <v>37</v>
      </c>
      <c r="M47" s="63"/>
      <c r="N47" s="63"/>
      <c r="O47" s="63"/>
      <c r="P47" s="63"/>
      <c r="Q47" s="63"/>
      <c r="R47" s="63"/>
      <c r="S47" s="27">
        <v>29</v>
      </c>
      <c r="T47" s="89">
        <f>+S47/$S$51</f>
        <v>1.1731391585760517E-2</v>
      </c>
      <c r="U47"/>
      <c r="X47" s="66"/>
      <c r="Y47" s="66"/>
      <c r="Z47" s="66"/>
      <c r="AA47" s="66"/>
      <c r="AC47" s="90"/>
    </row>
    <row r="48" spans="1:29" s="16" customFormat="1" ht="20.25" customHeight="1" x14ac:dyDescent="0.35">
      <c r="B48" s="91" t="s">
        <v>38</v>
      </c>
      <c r="C48" s="91"/>
      <c r="D48" s="91"/>
      <c r="E48" s="91"/>
      <c r="F48" s="91"/>
      <c r="G48" s="91"/>
      <c r="H48" s="92">
        <v>17</v>
      </c>
      <c r="I48" s="93">
        <f t="shared" si="0"/>
        <v>2.7199999999999998E-2</v>
      </c>
      <c r="J48" s="66"/>
      <c r="K48" s="66"/>
      <c r="L48" s="94" t="s">
        <v>39</v>
      </c>
      <c r="M48" s="94"/>
      <c r="N48" s="94"/>
      <c r="O48" s="94"/>
      <c r="P48" s="94"/>
      <c r="Q48" s="94"/>
      <c r="R48" s="94"/>
      <c r="S48" s="31">
        <v>1237</v>
      </c>
      <c r="T48" s="95">
        <f>+S48/$S$51</f>
        <v>0.50040453074433655</v>
      </c>
      <c r="U48"/>
      <c r="X48" s="66"/>
      <c r="Y48" s="66"/>
      <c r="Z48" s="66"/>
      <c r="AA48" s="66"/>
      <c r="AB48" s="66"/>
      <c r="AC48" s="90"/>
    </row>
    <row r="49" spans="2:29" s="16" customFormat="1" ht="20.25" customHeight="1" thickBot="1" x14ac:dyDescent="0.4">
      <c r="B49" s="96" t="s">
        <v>40</v>
      </c>
      <c r="C49" s="96"/>
      <c r="D49" s="96"/>
      <c r="E49" s="96"/>
      <c r="F49" s="96"/>
      <c r="G49" s="96"/>
      <c r="H49" s="97">
        <v>416</v>
      </c>
      <c r="I49" s="98">
        <f t="shared" si="0"/>
        <v>0.66559999999999997</v>
      </c>
      <c r="J49" s="96"/>
      <c r="K49" s="96"/>
      <c r="L49" s="94" t="s">
        <v>41</v>
      </c>
      <c r="M49" s="85"/>
      <c r="N49" s="85"/>
      <c r="O49" s="85"/>
      <c r="P49" s="85"/>
      <c r="Q49" s="85"/>
      <c r="R49" s="85"/>
      <c r="S49" s="31">
        <v>759</v>
      </c>
      <c r="T49" s="95">
        <f>+S49/$S$51</f>
        <v>0.30703883495145629</v>
      </c>
      <c r="U49"/>
      <c r="X49" s="96"/>
      <c r="Y49" s="96"/>
      <c r="Z49" s="96"/>
      <c r="AA49" s="96"/>
      <c r="AB49" s="96"/>
      <c r="AC49" s="90"/>
    </row>
    <row r="50" spans="2:29" s="16" customFormat="1" ht="18" customHeight="1" thickBot="1" x14ac:dyDescent="0.4">
      <c r="B50" s="99" t="s">
        <v>21</v>
      </c>
      <c r="C50" s="99"/>
      <c r="D50" s="99"/>
      <c r="E50" s="99"/>
      <c r="F50" s="99"/>
      <c r="G50" s="99"/>
      <c r="H50" s="100">
        <f>+SUM(H40:H49)</f>
        <v>625</v>
      </c>
      <c r="I50" s="83">
        <f t="shared" si="0"/>
        <v>1</v>
      </c>
      <c r="J50" s="97"/>
      <c r="K50" s="97"/>
      <c r="L50" s="71" t="s">
        <v>42</v>
      </c>
      <c r="M50" s="71"/>
      <c r="N50" s="71"/>
      <c r="O50" s="71"/>
      <c r="P50" s="71"/>
      <c r="Q50" s="71"/>
      <c r="R50" s="71"/>
      <c r="S50" s="101">
        <v>447</v>
      </c>
      <c r="T50" s="102">
        <f>+S50/$S$51</f>
        <v>0.1808252427184466</v>
      </c>
      <c r="U50"/>
      <c r="X50" s="66"/>
      <c r="Y50" s="66"/>
      <c r="Z50" s="66"/>
      <c r="AA50" s="66"/>
      <c r="AB50" s="66"/>
      <c r="AC50" s="90"/>
    </row>
    <row r="51" spans="2:29" s="16" customFormat="1" ht="15" customHeight="1" x14ac:dyDescent="0.35">
      <c r="L51" s="81" t="s">
        <v>21</v>
      </c>
      <c r="M51" s="81"/>
      <c r="N51" s="81"/>
      <c r="O51" s="81"/>
      <c r="P51" s="81"/>
      <c r="Q51" s="81"/>
      <c r="R51" s="81"/>
      <c r="S51" s="82">
        <f>SUM(S47:S50)</f>
        <v>2472</v>
      </c>
      <c r="T51" s="83">
        <f>+SUM(T47:T50)</f>
        <v>0.99999999999999989</v>
      </c>
      <c r="U51"/>
      <c r="X51" s="66"/>
      <c r="Y51" s="66"/>
      <c r="Z51" s="66"/>
      <c r="AA51" s="66"/>
      <c r="AB51" s="66"/>
      <c r="AC51" s="90"/>
    </row>
    <row r="52" spans="2:29" s="16" customFormat="1" ht="15" customHeight="1" x14ac:dyDescent="0.35">
      <c r="B52" s="103"/>
      <c r="C52" s="103"/>
      <c r="D52" s="103"/>
      <c r="E52" s="103"/>
      <c r="G52" s="104"/>
      <c r="H52" s="104"/>
      <c r="I52" s="104"/>
      <c r="J52" s="104"/>
      <c r="K52" s="104"/>
      <c r="L52" s="105"/>
      <c r="M52" s="106"/>
      <c r="N52" s="106"/>
      <c r="O52" s="106"/>
      <c r="P52" s="106"/>
      <c r="Q52" s="106"/>
      <c r="R52" s="106"/>
      <c r="S52" s="106"/>
      <c r="T52" s="107"/>
      <c r="U52"/>
      <c r="X52" s="66"/>
      <c r="Y52" s="66"/>
      <c r="Z52" s="66"/>
      <c r="AA52" s="66"/>
      <c r="AB52" s="66"/>
      <c r="AC52" s="90"/>
    </row>
    <row r="53" spans="2:29" s="16" customFormat="1" ht="15" customHeight="1" x14ac:dyDescent="0.35">
      <c r="B53" s="21"/>
      <c r="C53" s="58"/>
      <c r="J53" s="103"/>
      <c r="K53" s="103"/>
      <c r="U53"/>
      <c r="X53" s="96"/>
      <c r="Y53" s="96"/>
      <c r="Z53" s="96"/>
      <c r="AA53" s="96"/>
      <c r="AB53" s="96"/>
      <c r="AC53" s="90"/>
    </row>
    <row r="54" spans="2:29" s="16" customFormat="1" ht="15" customHeight="1" x14ac:dyDescent="0.35">
      <c r="B54" s="21"/>
      <c r="C54" s="58"/>
      <c r="J54" s="103"/>
      <c r="K54" s="103"/>
      <c r="U54"/>
    </row>
    <row r="55" spans="2:29" s="16" customFormat="1" ht="15" customHeight="1" x14ac:dyDescent="0.35">
      <c r="J55" s="103"/>
      <c r="K55" s="103"/>
      <c r="U55"/>
    </row>
    <row r="56" spans="2:29" s="16" customFormat="1" ht="15" customHeight="1" x14ac:dyDescent="0.35">
      <c r="B56" s="108" t="s">
        <v>43</v>
      </c>
      <c r="C56" s="108"/>
      <c r="D56" s="108"/>
      <c r="E56" s="108"/>
      <c r="F56" s="108"/>
      <c r="G56" s="108"/>
      <c r="H56" s="108"/>
      <c r="I56" s="109">
        <v>4</v>
      </c>
      <c r="J56" s="103"/>
      <c r="K56" s="103"/>
      <c r="U56"/>
    </row>
    <row r="57" spans="2:29" s="16" customFormat="1" ht="15" customHeight="1" x14ac:dyDescent="0.25">
      <c r="B57" s="108" t="s">
        <v>44</v>
      </c>
      <c r="C57" s="108"/>
      <c r="D57" s="108"/>
      <c r="E57" s="108"/>
      <c r="F57" s="108"/>
      <c r="G57" s="108"/>
      <c r="H57" s="108"/>
      <c r="I57" s="109">
        <v>5</v>
      </c>
      <c r="U57" s="110"/>
    </row>
    <row r="58" spans="2:29" s="16" customFormat="1" ht="16.5" customHeight="1" x14ac:dyDescent="0.25">
      <c r="B58" s="108" t="s">
        <v>45</v>
      </c>
      <c r="C58" s="108"/>
      <c r="D58" s="108"/>
      <c r="E58" s="108"/>
      <c r="F58" s="108"/>
      <c r="G58" s="108"/>
      <c r="H58" s="108"/>
      <c r="I58" s="109">
        <v>19</v>
      </c>
      <c r="J58" s="103"/>
      <c r="K58" s="103"/>
      <c r="U58" s="110"/>
    </row>
    <row r="59" spans="2:29" s="16" customFormat="1" ht="17.25" customHeight="1" x14ac:dyDescent="0.25">
      <c r="B59" s="108" t="s">
        <v>46</v>
      </c>
      <c r="C59" s="108"/>
      <c r="D59" s="108"/>
      <c r="E59" s="108"/>
      <c r="F59" s="108"/>
      <c r="G59" s="108"/>
      <c r="H59" s="108"/>
      <c r="I59" s="109">
        <v>61</v>
      </c>
      <c r="J59" s="103"/>
      <c r="K59" s="103"/>
      <c r="L59" s="110"/>
      <c r="M59" s="110"/>
      <c r="N59" s="110"/>
      <c r="O59" s="110"/>
      <c r="P59" s="110"/>
      <c r="Q59" s="110"/>
      <c r="R59" s="110"/>
      <c r="S59" s="110"/>
      <c r="T59" s="110"/>
      <c r="U59" s="111"/>
    </row>
    <row r="60" spans="2:29" s="16" customFormat="1" ht="17.25" customHeight="1" x14ac:dyDescent="0.25">
      <c r="B60" s="108" t="s">
        <v>47</v>
      </c>
      <c r="C60" s="108"/>
      <c r="D60" s="108"/>
      <c r="E60" s="108"/>
      <c r="F60" s="108"/>
      <c r="G60" s="108"/>
      <c r="H60" s="108"/>
      <c r="I60" s="109">
        <v>24</v>
      </c>
      <c r="J60" s="103"/>
      <c r="K60" s="103"/>
      <c r="L60" s="112"/>
      <c r="M60" s="112"/>
      <c r="N60" s="112"/>
      <c r="O60" s="112"/>
      <c r="P60" s="112"/>
      <c r="Q60" s="112"/>
      <c r="R60" s="112"/>
      <c r="S60" s="112"/>
      <c r="T60" s="112"/>
      <c r="U60" s="111"/>
    </row>
    <row r="61" spans="2:29" s="16" customFormat="1" ht="17.25" customHeight="1" x14ac:dyDescent="0.35">
      <c r="B61" s="108" t="s">
        <v>48</v>
      </c>
      <c r="C61" s="108"/>
      <c r="D61" s="108"/>
      <c r="E61" s="108"/>
      <c r="F61" s="108"/>
      <c r="G61" s="108"/>
      <c r="H61" s="108"/>
      <c r="I61" s="109">
        <v>58</v>
      </c>
      <c r="J61" s="103"/>
      <c r="K61" s="103"/>
      <c r="L61"/>
      <c r="M61"/>
      <c r="N61"/>
      <c r="O61"/>
      <c r="P61"/>
      <c r="Q61"/>
      <c r="R61"/>
      <c r="S61"/>
      <c r="T61"/>
      <c r="U61" s="111"/>
    </row>
    <row r="62" spans="2:29" s="16" customFormat="1" ht="17.25" customHeight="1" x14ac:dyDescent="0.35">
      <c r="B62" s="108" t="s">
        <v>49</v>
      </c>
      <c r="C62" s="108"/>
      <c r="D62" s="108"/>
      <c r="E62" s="108"/>
      <c r="F62" s="108"/>
      <c r="G62" s="108"/>
      <c r="H62" s="108"/>
      <c r="I62" s="109">
        <v>404</v>
      </c>
      <c r="J62" s="103"/>
      <c r="K62" s="103"/>
      <c r="L62"/>
      <c r="M62"/>
      <c r="N62"/>
      <c r="O62"/>
      <c r="P62"/>
      <c r="Q62"/>
      <c r="R62"/>
      <c r="S62"/>
      <c r="T62"/>
      <c r="U62" s="111"/>
    </row>
    <row r="63" spans="2:29" s="16" customFormat="1" ht="17.25" customHeight="1" x14ac:dyDescent="0.35">
      <c r="B63" s="108" t="s">
        <v>50</v>
      </c>
      <c r="C63" s="108"/>
      <c r="D63" s="108"/>
      <c r="E63" s="108"/>
      <c r="F63" s="108"/>
      <c r="G63" s="108"/>
      <c r="H63" s="108"/>
      <c r="I63" s="109">
        <v>296</v>
      </c>
      <c r="J63" s="103"/>
      <c r="K63" s="103"/>
      <c r="L63"/>
      <c r="M63"/>
      <c r="N63"/>
      <c r="O63"/>
      <c r="P63"/>
      <c r="Q63"/>
      <c r="R63"/>
      <c r="S63"/>
      <c r="T63"/>
      <c r="U63" s="111"/>
    </row>
    <row r="64" spans="2:29" s="16" customFormat="1" ht="17.25" customHeight="1" x14ac:dyDescent="0.35">
      <c r="B64" s="108" t="s">
        <v>51</v>
      </c>
      <c r="C64" s="108"/>
      <c r="D64" s="108"/>
      <c r="E64" s="108"/>
      <c r="F64" s="108"/>
      <c r="G64" s="108"/>
      <c r="H64" s="108"/>
      <c r="I64" s="109">
        <v>62</v>
      </c>
      <c r="J64" s="103"/>
      <c r="K64" s="103"/>
      <c r="L64"/>
      <c r="M64"/>
      <c r="N64"/>
      <c r="O64"/>
      <c r="P64"/>
      <c r="Q64"/>
      <c r="R64"/>
      <c r="S64"/>
      <c r="T64"/>
      <c r="U64" s="111"/>
    </row>
    <row r="65" spans="1:22" s="16" customFormat="1" ht="17.25" customHeight="1" thickBot="1" x14ac:dyDescent="0.4">
      <c r="B65" s="71" t="s">
        <v>40</v>
      </c>
      <c r="C65" s="71"/>
      <c r="D65" s="71"/>
      <c r="E65" s="71"/>
      <c r="F65" s="71"/>
      <c r="G65" s="71"/>
      <c r="H65" s="71"/>
      <c r="I65" s="101">
        <v>358</v>
      </c>
      <c r="J65" s="103"/>
      <c r="K65" s="103"/>
      <c r="L65"/>
      <c r="M65"/>
      <c r="N65"/>
      <c r="O65"/>
      <c r="P65"/>
      <c r="Q65"/>
      <c r="R65"/>
      <c r="S65"/>
      <c r="T65"/>
      <c r="U65" s="111"/>
    </row>
    <row r="66" spans="1:22" s="16" customFormat="1" ht="17.25" customHeight="1" x14ac:dyDescent="0.25">
      <c r="B66" s="113" t="s">
        <v>52</v>
      </c>
      <c r="C66" s="113"/>
      <c r="D66" s="113"/>
      <c r="E66" s="113"/>
      <c r="F66" s="113"/>
      <c r="G66" s="113"/>
      <c r="H66" s="113"/>
      <c r="I66" s="113"/>
      <c r="J66" s="103"/>
      <c r="K66" s="103"/>
      <c r="L66" s="112"/>
      <c r="M66" s="112"/>
      <c r="N66" s="112"/>
      <c r="O66" s="112"/>
      <c r="P66" s="112"/>
      <c r="Q66" s="112"/>
      <c r="R66" s="112"/>
      <c r="S66" s="112"/>
      <c r="T66" s="112"/>
      <c r="U66" s="111"/>
    </row>
    <row r="67" spans="1:22" s="16" customFormat="1" ht="17.25" customHeight="1" x14ac:dyDescent="0.25">
      <c r="B67" s="114"/>
      <c r="C67" s="114"/>
      <c r="D67" s="114"/>
      <c r="E67" s="114"/>
      <c r="F67" s="114"/>
      <c r="G67" s="114"/>
      <c r="H67" s="114"/>
      <c r="I67" s="114"/>
      <c r="J67" s="103"/>
      <c r="K67" s="103"/>
      <c r="L67" s="112"/>
      <c r="M67" s="112"/>
      <c r="N67" s="112"/>
      <c r="O67" s="112"/>
      <c r="P67" s="112"/>
      <c r="Q67" s="112"/>
      <c r="R67" s="112"/>
      <c r="S67" s="112"/>
      <c r="T67" s="112"/>
      <c r="U67" s="111"/>
    </row>
    <row r="68" spans="1:22" s="16" customFormat="1" ht="26.25" customHeight="1" x14ac:dyDescent="0.25"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T68" s="111"/>
      <c r="U68" s="111"/>
    </row>
    <row r="69" spans="1:22" s="16" customFormat="1" ht="18.75" customHeigh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</row>
    <row r="70" spans="1:22" s="16" customFormat="1" ht="19.5" customHeight="1" x14ac:dyDescent="0.25">
      <c r="B70" s="58"/>
      <c r="C70" s="58"/>
      <c r="S70" s="103"/>
      <c r="T70" s="103"/>
      <c r="U70" s="103"/>
      <c r="V70" s="103"/>
    </row>
    <row r="71" spans="1:22" s="16" customFormat="1" ht="48.75" customHeight="1" x14ac:dyDescent="0.25">
      <c r="B71" s="17"/>
      <c r="C71" s="17"/>
      <c r="D71" s="21"/>
      <c r="E71" s="21"/>
      <c r="F71" s="21"/>
      <c r="G71" s="21"/>
      <c r="H71" s="21"/>
      <c r="I71" s="21"/>
      <c r="L71" s="115"/>
      <c r="M71" s="115"/>
      <c r="N71" s="115"/>
      <c r="O71" s="115"/>
      <c r="P71" s="115"/>
      <c r="Q71" s="115"/>
      <c r="R71" s="115"/>
      <c r="S71" s="116"/>
      <c r="T71" s="116"/>
      <c r="U71" s="116"/>
      <c r="V71" s="116"/>
    </row>
    <row r="72" spans="1:22" s="16" customFormat="1" ht="15" customHeight="1" x14ac:dyDescent="0.25">
      <c r="B72" s="117" t="s">
        <v>53</v>
      </c>
      <c r="C72" s="117"/>
      <c r="D72" s="118" t="s">
        <v>21</v>
      </c>
      <c r="E72" s="118" t="s">
        <v>54</v>
      </c>
      <c r="F72" s="118"/>
      <c r="G72" s="119" t="s">
        <v>55</v>
      </c>
      <c r="K72" s="120"/>
      <c r="L72" s="116"/>
      <c r="M72" s="116"/>
      <c r="N72" s="116"/>
      <c r="O72" s="121"/>
      <c r="P72" s="121"/>
      <c r="Q72" s="121"/>
      <c r="R72" s="122"/>
      <c r="S72" s="116"/>
      <c r="T72" s="116"/>
      <c r="U72" s="116"/>
      <c r="V72" s="116"/>
    </row>
    <row r="73" spans="1:22" s="16" customFormat="1" ht="17.5" customHeight="1" x14ac:dyDescent="0.25">
      <c r="B73" s="117"/>
      <c r="C73" s="117"/>
      <c r="D73" s="118"/>
      <c r="E73" s="123" t="s">
        <v>56</v>
      </c>
      <c r="F73" s="123" t="s">
        <v>57</v>
      </c>
      <c r="G73" s="119"/>
      <c r="K73" s="120"/>
      <c r="L73" s="116"/>
      <c r="M73" s="116"/>
      <c r="N73" s="116"/>
      <c r="O73" s="121"/>
      <c r="P73" s="121"/>
      <c r="Q73" s="121"/>
      <c r="R73" s="122"/>
      <c r="S73" s="116"/>
      <c r="T73" s="116"/>
      <c r="U73" s="116"/>
      <c r="V73" s="116"/>
    </row>
    <row r="74" spans="1:22" s="16" customFormat="1" ht="14.5" hidden="1" customHeight="1" x14ac:dyDescent="0.35">
      <c r="B74" s="66" t="s">
        <v>58</v>
      </c>
      <c r="C74" s="66"/>
      <c r="D74" s="124"/>
      <c r="E74" s="124"/>
      <c r="F74" s="124"/>
      <c r="G74"/>
      <c r="K74" s="120"/>
      <c r="L74" s="116"/>
      <c r="M74" s="116"/>
      <c r="N74" s="116"/>
      <c r="O74" s="116"/>
      <c r="P74" s="116"/>
      <c r="Q74" s="116"/>
      <c r="R74" s="116"/>
      <c r="S74" s="116" t="s">
        <v>59</v>
      </c>
      <c r="T74" s="116">
        <v>10</v>
      </c>
      <c r="U74" s="125" t="e">
        <f>+T74/$T$82</f>
        <v>#DIV/0!</v>
      </c>
      <c r="V74" s="116"/>
    </row>
    <row r="75" spans="1:22" s="16" customFormat="1" ht="20.25" customHeight="1" x14ac:dyDescent="0.25">
      <c r="B75" s="25" t="s">
        <v>59</v>
      </c>
      <c r="C75" s="25"/>
      <c r="D75" s="126">
        <f>SUM(E75:G75)</f>
        <v>37</v>
      </c>
      <c r="E75" s="27">
        <v>27</v>
      </c>
      <c r="F75" s="27">
        <v>10</v>
      </c>
      <c r="G75" s="27">
        <v>0</v>
      </c>
      <c r="K75" s="120"/>
      <c r="L75" s="116"/>
      <c r="M75" s="116"/>
      <c r="N75" s="116"/>
      <c r="O75" s="121"/>
      <c r="P75" s="116"/>
      <c r="Q75" s="116"/>
      <c r="R75" s="116"/>
      <c r="S75" s="24" t="s">
        <v>60</v>
      </c>
      <c r="T75" s="127">
        <f>+D75+D76+D77</f>
        <v>759</v>
      </c>
      <c r="U75" s="128">
        <v>8.9784033001698623E-3</v>
      </c>
      <c r="V75" s="116"/>
    </row>
    <row r="76" spans="1:22" s="16" customFormat="1" ht="20.25" customHeight="1" x14ac:dyDescent="0.25">
      <c r="B76" s="29" t="s">
        <v>61</v>
      </c>
      <c r="C76" s="29"/>
      <c r="D76" s="126">
        <f t="shared" ref="D76:D81" si="1">SUM(E76:G76)</f>
        <v>217</v>
      </c>
      <c r="E76" s="31">
        <v>153</v>
      </c>
      <c r="F76" s="31">
        <v>63</v>
      </c>
      <c r="G76" s="31">
        <v>1</v>
      </c>
      <c r="K76" s="120"/>
      <c r="L76" s="116"/>
      <c r="M76" s="116"/>
      <c r="N76" s="116"/>
      <c r="O76" s="121"/>
      <c r="P76" s="116"/>
      <c r="Q76" s="116"/>
      <c r="R76" s="116"/>
      <c r="S76" s="24" t="s">
        <v>62</v>
      </c>
      <c r="T76" s="127">
        <f>+D78+D79</f>
        <v>2430</v>
      </c>
      <c r="U76" s="128">
        <v>1.6743508857073527E-2</v>
      </c>
      <c r="V76" s="116"/>
    </row>
    <row r="77" spans="1:22" s="16" customFormat="1" ht="20.25" customHeight="1" x14ac:dyDescent="0.25">
      <c r="B77" s="29" t="s">
        <v>63</v>
      </c>
      <c r="C77" s="29"/>
      <c r="D77" s="126">
        <f t="shared" si="1"/>
        <v>505</v>
      </c>
      <c r="E77" s="31">
        <v>408</v>
      </c>
      <c r="F77" s="31">
        <v>97</v>
      </c>
      <c r="G77" s="31">
        <v>0</v>
      </c>
      <c r="K77" s="120"/>
      <c r="L77" s="116"/>
      <c r="M77" s="116"/>
      <c r="N77" s="116"/>
      <c r="O77" s="116"/>
      <c r="P77" s="116"/>
      <c r="Q77" s="116"/>
      <c r="R77" s="116"/>
      <c r="S77" s="24" t="s">
        <v>64</v>
      </c>
      <c r="T77" s="127">
        <f>D80</f>
        <v>31</v>
      </c>
      <c r="U77" s="128">
        <v>6.7459354525600576E-2</v>
      </c>
      <c r="V77" s="116"/>
    </row>
    <row r="78" spans="1:22" s="16" customFormat="1" ht="20.25" customHeight="1" x14ac:dyDescent="0.25">
      <c r="B78" s="29" t="s">
        <v>65</v>
      </c>
      <c r="C78" s="29"/>
      <c r="D78" s="126">
        <f t="shared" si="1"/>
        <v>1337</v>
      </c>
      <c r="E78" s="31">
        <v>1146</v>
      </c>
      <c r="F78" s="31">
        <v>185</v>
      </c>
      <c r="G78" s="31">
        <v>6</v>
      </c>
      <c r="K78" s="120"/>
      <c r="L78" s="116"/>
      <c r="M78" s="116"/>
      <c r="N78" s="116"/>
      <c r="O78" s="116"/>
      <c r="P78" s="116"/>
      <c r="Q78" s="116"/>
      <c r="R78" s="116"/>
      <c r="S78" s="24" t="s">
        <v>66</v>
      </c>
      <c r="T78" s="127">
        <f>D81</f>
        <v>952</v>
      </c>
      <c r="U78" s="128">
        <v>0.17253093909245329</v>
      </c>
      <c r="V78" s="116"/>
    </row>
    <row r="79" spans="1:22" s="16" customFormat="1" ht="20.25" customHeight="1" x14ac:dyDescent="0.25">
      <c r="B79" s="29" t="s">
        <v>67</v>
      </c>
      <c r="C79" s="29"/>
      <c r="D79" s="126">
        <f t="shared" si="1"/>
        <v>1093</v>
      </c>
      <c r="E79" s="31">
        <v>896</v>
      </c>
      <c r="F79" s="31">
        <v>196</v>
      </c>
      <c r="G79" s="31">
        <v>1</v>
      </c>
      <c r="K79" s="120"/>
      <c r="L79" s="116"/>
      <c r="M79" s="116"/>
      <c r="N79" s="116"/>
      <c r="O79" s="129"/>
      <c r="P79" s="116"/>
      <c r="Q79" s="116"/>
      <c r="R79" s="116"/>
      <c r="S79" s="116"/>
      <c r="T79" s="116"/>
      <c r="U79" s="125"/>
      <c r="V79" s="116"/>
    </row>
    <row r="80" spans="1:22" s="16" customFormat="1" ht="20.25" customHeight="1" x14ac:dyDescent="0.25">
      <c r="B80" s="29" t="s">
        <v>68</v>
      </c>
      <c r="C80" s="29"/>
      <c r="D80" s="126">
        <f t="shared" si="1"/>
        <v>31</v>
      </c>
      <c r="E80" s="31">
        <v>22</v>
      </c>
      <c r="F80" s="31">
        <v>9</v>
      </c>
      <c r="G80" s="31">
        <v>0</v>
      </c>
      <c r="K80" s="120"/>
      <c r="L80" s="116"/>
      <c r="M80" s="116"/>
      <c r="N80" s="116"/>
      <c r="O80" s="129"/>
      <c r="P80" s="116"/>
      <c r="Q80" s="116"/>
      <c r="R80" s="116"/>
      <c r="S80" s="116"/>
      <c r="T80" s="116"/>
      <c r="U80" s="125"/>
      <c r="V80" s="116"/>
    </row>
    <row r="81" spans="2:22" s="16" customFormat="1" ht="20.25" customHeight="1" thickBot="1" x14ac:dyDescent="0.3">
      <c r="B81" s="34" t="s">
        <v>66</v>
      </c>
      <c r="C81" s="34"/>
      <c r="D81" s="126">
        <f t="shared" si="1"/>
        <v>952</v>
      </c>
      <c r="E81" s="35">
        <v>744</v>
      </c>
      <c r="F81" s="35">
        <v>191</v>
      </c>
      <c r="G81" s="35">
        <v>17</v>
      </c>
      <c r="K81" s="120"/>
      <c r="L81" s="116"/>
      <c r="M81" s="116"/>
      <c r="N81" s="116"/>
      <c r="O81" s="129"/>
      <c r="P81" s="116"/>
      <c r="Q81" s="116"/>
      <c r="R81" s="116"/>
      <c r="S81" s="116"/>
      <c r="T81" s="116"/>
      <c r="U81" s="125"/>
      <c r="V81" s="116"/>
    </row>
    <row r="82" spans="2:22" s="16" customFormat="1" ht="13.5" customHeight="1" x14ac:dyDescent="0.25">
      <c r="B82" s="130" t="s">
        <v>21</v>
      </c>
      <c r="C82" s="130"/>
      <c r="D82" s="39">
        <f>+SUM(D75:D81)</f>
        <v>4172</v>
      </c>
      <c r="E82" s="39">
        <f>+SUM(E75:E81)</f>
        <v>3396</v>
      </c>
      <c r="F82" s="39">
        <f>+SUM(F75:F81)</f>
        <v>751</v>
      </c>
      <c r="G82" s="39">
        <f>+SUM(G75:G81)</f>
        <v>25</v>
      </c>
      <c r="K82" s="120"/>
      <c r="L82" s="116"/>
      <c r="M82" s="116"/>
      <c r="N82" s="116"/>
      <c r="O82" s="129"/>
      <c r="P82" s="131"/>
      <c r="Q82" s="131"/>
      <c r="R82" s="131"/>
      <c r="S82" s="116"/>
      <c r="T82" s="116"/>
      <c r="U82" s="116"/>
      <c r="V82" s="116"/>
    </row>
    <row r="83" spans="2:22" s="16" customFormat="1" ht="15" customHeight="1" x14ac:dyDescent="0.25">
      <c r="B83" s="132" t="s">
        <v>25</v>
      </c>
      <c r="C83" s="132"/>
      <c r="D83" s="133">
        <f>+D82/$D$82</f>
        <v>1</v>
      </c>
      <c r="E83" s="133">
        <f>+E82/$D$82</f>
        <v>0.81399808245445826</v>
      </c>
      <c r="F83" s="133">
        <f>+F82/$D$82</f>
        <v>0.18000958772770853</v>
      </c>
      <c r="G83" s="133">
        <f>+G82/$D$82</f>
        <v>5.9923298178331738E-3</v>
      </c>
      <c r="H83" s="134"/>
      <c r="K83" s="120"/>
      <c r="L83" s="116"/>
      <c r="M83" s="116"/>
      <c r="N83" s="116"/>
      <c r="O83" s="129"/>
      <c r="P83" s="131"/>
      <c r="Q83" s="131"/>
      <c r="R83" s="131"/>
      <c r="S83" s="131"/>
      <c r="T83" s="135"/>
      <c r="U83" s="116"/>
      <c r="V83" s="116"/>
    </row>
    <row r="84" spans="2:22" s="16" customFormat="1" ht="15.75" customHeight="1" x14ac:dyDescent="0.25">
      <c r="B84" s="136" t="s">
        <v>69</v>
      </c>
      <c r="E84" s="24" t="s">
        <v>56</v>
      </c>
      <c r="F84" s="24" t="s">
        <v>57</v>
      </c>
      <c r="G84" s="24" t="s">
        <v>66</v>
      </c>
      <c r="L84" s="116"/>
      <c r="M84" s="116"/>
      <c r="N84" s="116"/>
      <c r="O84" s="116"/>
      <c r="P84" s="116"/>
      <c r="Q84" s="116"/>
      <c r="R84" s="137"/>
      <c r="S84" s="131"/>
      <c r="T84" s="131"/>
      <c r="U84" s="135"/>
      <c r="V84" s="116"/>
    </row>
    <row r="85" spans="2:22" s="16" customFormat="1" ht="27.75" customHeight="1" x14ac:dyDescent="0.25">
      <c r="E85" s="120"/>
      <c r="F85" s="120"/>
      <c r="G85" s="138"/>
      <c r="H85" s="138"/>
      <c r="I85" s="120"/>
      <c r="J85" s="139"/>
      <c r="K85" s="140"/>
      <c r="L85" s="140"/>
      <c r="M85" s="141"/>
      <c r="N85" s="120"/>
    </row>
    <row r="86" spans="2:22" s="16" customFormat="1" ht="35.25" customHeight="1" x14ac:dyDescent="0.25">
      <c r="J86" s="142"/>
      <c r="K86" s="143"/>
      <c r="L86" s="143"/>
      <c r="M86" s="144"/>
    </row>
    <row r="87" spans="2:22" s="16" customFormat="1" ht="15.75" customHeight="1" x14ac:dyDescent="0.25">
      <c r="B87" s="22" t="s">
        <v>70</v>
      </c>
      <c r="C87" s="22"/>
      <c r="D87" s="22"/>
      <c r="E87" s="22"/>
      <c r="F87" s="22"/>
      <c r="G87" s="59" t="s">
        <v>21</v>
      </c>
      <c r="H87" s="60" t="s">
        <v>25</v>
      </c>
    </row>
    <row r="88" spans="2:22" s="16" customFormat="1" ht="20.25" customHeight="1" x14ac:dyDescent="0.25">
      <c r="B88" s="25" t="s">
        <v>71</v>
      </c>
      <c r="C88" s="25"/>
      <c r="D88" s="25"/>
      <c r="E88" s="25"/>
      <c r="F88" s="25"/>
      <c r="G88" s="126">
        <v>1898</v>
      </c>
      <c r="H88" s="65">
        <f>+G88/$G$92</f>
        <v>0.45493767976989452</v>
      </c>
      <c r="L88" s="145"/>
      <c r="M88" s="145"/>
      <c r="N88" s="145"/>
      <c r="P88" s="66"/>
      <c r="Q88" s="66"/>
    </row>
    <row r="89" spans="2:22" s="16" customFormat="1" ht="20.25" customHeight="1" x14ac:dyDescent="0.25">
      <c r="B89" s="29" t="s">
        <v>72</v>
      </c>
      <c r="C89" s="29"/>
      <c r="D89" s="29"/>
      <c r="E89" s="29"/>
      <c r="F89" s="29"/>
      <c r="G89" s="146">
        <v>1711</v>
      </c>
      <c r="H89" s="87">
        <f>+G89/$G$92</f>
        <v>0.41011505273250237</v>
      </c>
    </row>
    <row r="90" spans="2:22" s="16" customFormat="1" ht="20.25" customHeight="1" x14ac:dyDescent="0.25">
      <c r="B90" s="29" t="s">
        <v>73</v>
      </c>
      <c r="C90" s="29"/>
      <c r="D90" s="29"/>
      <c r="E90" s="29"/>
      <c r="F90" s="29"/>
      <c r="G90" s="146">
        <v>222</v>
      </c>
      <c r="H90" s="87">
        <f>+G90/$G$92</f>
        <v>5.321188878235858E-2</v>
      </c>
    </row>
    <row r="91" spans="2:22" s="16" customFormat="1" ht="20.25" customHeight="1" thickBot="1" x14ac:dyDescent="0.3">
      <c r="B91" s="34" t="s">
        <v>74</v>
      </c>
      <c r="C91" s="34"/>
      <c r="D91" s="34"/>
      <c r="E91" s="34"/>
      <c r="F91" s="34"/>
      <c r="G91" s="147">
        <v>341</v>
      </c>
      <c r="H91" s="148">
        <f>+G91/$G$92</f>
        <v>8.1735378715244486E-2</v>
      </c>
    </row>
    <row r="92" spans="2:22" s="16" customFormat="1" ht="14.25" customHeight="1" x14ac:dyDescent="0.25">
      <c r="B92" s="99" t="s">
        <v>21</v>
      </c>
      <c r="C92" s="99"/>
      <c r="D92" s="99"/>
      <c r="E92" s="99"/>
      <c r="F92" s="99"/>
      <c r="G92" s="39">
        <f>+SUM(G88:G91)</f>
        <v>4172</v>
      </c>
      <c r="H92" s="149">
        <f>+SUM(H88:H91)</f>
        <v>1</v>
      </c>
    </row>
    <row r="93" spans="2:22" s="16" customFormat="1" ht="12.75" customHeight="1" x14ac:dyDescent="0.25"/>
    <row r="94" spans="2:22" s="16" customFormat="1" ht="12.75" customHeight="1" x14ac:dyDescent="0.25">
      <c r="B94" s="150"/>
    </row>
    <row r="95" spans="2:22" s="16" customFormat="1" ht="12.75" customHeight="1" x14ac:dyDescent="0.25"/>
    <row r="96" spans="2:22" s="16" customFormat="1" ht="12.75" customHeight="1" x14ac:dyDescent="0.25">
      <c r="B96" s="150"/>
      <c r="C96" s="151"/>
      <c r="D96" s="151"/>
      <c r="E96" s="151"/>
      <c r="F96" s="151"/>
      <c r="G96" s="151"/>
      <c r="I96" s="66"/>
      <c r="J96" s="66"/>
      <c r="K96" s="66"/>
      <c r="L96" s="66"/>
      <c r="M96" s="66"/>
      <c r="N96" s="152"/>
    </row>
    <row r="97" spans="2:22" s="16" customFormat="1" ht="12.75" customHeight="1" x14ac:dyDescent="0.25">
      <c r="B97" s="151"/>
      <c r="C97" s="151"/>
      <c r="D97" s="151"/>
      <c r="E97" s="151"/>
      <c r="F97" s="151"/>
      <c r="G97" s="151"/>
    </row>
    <row r="98" spans="2:22" s="16" customFormat="1" ht="12.75" customHeight="1" x14ac:dyDescent="0.25">
      <c r="B98" s="151"/>
      <c r="C98" s="151"/>
      <c r="D98" s="151"/>
      <c r="E98" s="151"/>
      <c r="F98" s="151"/>
      <c r="G98" s="151"/>
      <c r="I98" s="66"/>
      <c r="J98" s="66"/>
      <c r="K98" s="66"/>
      <c r="L98" s="66"/>
      <c r="M98" s="66"/>
      <c r="N98" s="152"/>
      <c r="P98" s="66"/>
      <c r="Q98" s="66"/>
    </row>
    <row r="99" spans="2:22" s="16" customFormat="1" ht="7.5" customHeight="1" x14ac:dyDescent="0.25">
      <c r="B99" s="153"/>
      <c r="C99" s="153"/>
      <c r="D99" s="153"/>
      <c r="E99" s="153"/>
      <c r="F99" s="154"/>
      <c r="G99" s="155"/>
      <c r="I99" s="66"/>
      <c r="J99" s="66"/>
      <c r="K99" s="66"/>
      <c r="P99" s="66"/>
      <c r="Q99" s="66"/>
      <c r="R99" s="66"/>
      <c r="S99" s="66"/>
      <c r="T99" s="66"/>
      <c r="U99" s="66"/>
      <c r="V99" s="152"/>
    </row>
    <row r="100" spans="2:22" s="16" customFormat="1" ht="6" customHeight="1" x14ac:dyDescent="0.25">
      <c r="B100" s="156"/>
      <c r="C100" s="156"/>
      <c r="D100" s="156"/>
      <c r="E100" s="156"/>
      <c r="F100" s="154"/>
      <c r="G100" s="155"/>
      <c r="I100" s="21"/>
      <c r="J100" s="21"/>
      <c r="K100" s="21"/>
      <c r="P100" s="21"/>
      <c r="Q100" s="21"/>
      <c r="R100" s="21"/>
      <c r="S100" s="21"/>
      <c r="T100" s="21"/>
      <c r="U100" s="21"/>
      <c r="V100" s="157"/>
    </row>
    <row r="101" spans="2:22" s="16" customFormat="1" ht="12.75" customHeight="1" x14ac:dyDescent="0.25">
      <c r="G101" s="155"/>
      <c r="I101" s="66"/>
      <c r="J101" s="66"/>
      <c r="K101" s="66"/>
      <c r="P101" s="66"/>
      <c r="Q101" s="66"/>
      <c r="R101" s="66"/>
      <c r="S101" s="66"/>
      <c r="T101" s="66"/>
      <c r="U101" s="66"/>
      <c r="V101" s="152"/>
    </row>
    <row r="102" spans="2:22" s="16" customFormat="1" ht="12.75" customHeight="1" x14ac:dyDescent="0.25">
      <c r="G102" s="155"/>
      <c r="I102" s="66"/>
      <c r="J102" s="66"/>
      <c r="K102" s="66"/>
      <c r="P102" s="66"/>
      <c r="Q102" s="66"/>
      <c r="R102" s="66"/>
      <c r="S102" s="66"/>
      <c r="T102" s="66"/>
      <c r="U102" s="66"/>
      <c r="V102" s="152"/>
    </row>
    <row r="103" spans="2:22" s="16" customFormat="1" ht="12.75" customHeight="1" x14ac:dyDescent="0.25">
      <c r="G103" s="155"/>
      <c r="I103" s="66"/>
      <c r="J103" s="66"/>
      <c r="K103" s="66"/>
      <c r="P103" s="66"/>
      <c r="Q103" s="66"/>
      <c r="R103" s="66"/>
      <c r="S103" s="66"/>
      <c r="T103" s="66"/>
      <c r="U103" s="66"/>
      <c r="V103" s="152"/>
    </row>
    <row r="104" spans="2:22" s="16" customFormat="1" ht="17.25" customHeight="1" x14ac:dyDescent="0.25">
      <c r="B104" s="158" t="s">
        <v>75</v>
      </c>
      <c r="C104" s="159"/>
      <c r="D104" s="159"/>
      <c r="E104" s="159" t="s">
        <v>21</v>
      </c>
      <c r="F104" s="160" t="s">
        <v>25</v>
      </c>
      <c r="G104" s="159" t="s">
        <v>1</v>
      </c>
      <c r="H104" s="159" t="s">
        <v>2</v>
      </c>
      <c r="I104" s="159" t="s">
        <v>3</v>
      </c>
      <c r="J104" s="159" t="s">
        <v>4</v>
      </c>
      <c r="K104" s="159" t="s">
        <v>6</v>
      </c>
      <c r="L104" s="159" t="s">
        <v>8</v>
      </c>
      <c r="M104" s="159" t="s">
        <v>10</v>
      </c>
      <c r="N104" s="159" t="s">
        <v>12</v>
      </c>
      <c r="O104" s="159" t="s">
        <v>14</v>
      </c>
      <c r="P104" s="159" t="s">
        <v>16</v>
      </c>
      <c r="Q104" s="159" t="s">
        <v>18</v>
      </c>
      <c r="R104" s="159" t="s">
        <v>20</v>
      </c>
      <c r="S104" s="66"/>
      <c r="T104" s="66"/>
      <c r="U104" s="66"/>
      <c r="V104" s="152"/>
    </row>
    <row r="105" spans="2:22" s="16" customFormat="1" ht="16.5" customHeight="1" x14ac:dyDescent="0.25">
      <c r="B105" s="25" t="s">
        <v>76</v>
      </c>
      <c r="C105" s="161"/>
      <c r="D105" s="161"/>
      <c r="E105" s="162">
        <f>SUM(G105:R105)</f>
        <v>25</v>
      </c>
      <c r="F105" s="163">
        <f>+E105/$E$117</f>
        <v>5.9923298178331738E-3</v>
      </c>
      <c r="G105" s="164">
        <v>5</v>
      </c>
      <c r="H105" s="164">
        <v>8</v>
      </c>
      <c r="I105" s="164">
        <v>8</v>
      </c>
      <c r="J105" s="164">
        <v>4</v>
      </c>
      <c r="K105" s="164"/>
      <c r="L105" s="164"/>
      <c r="M105" s="164"/>
      <c r="N105" s="164"/>
      <c r="O105" s="164"/>
      <c r="P105" s="164"/>
      <c r="Q105" s="164"/>
      <c r="R105" s="164"/>
      <c r="S105" s="66"/>
      <c r="T105" s="66"/>
      <c r="U105" s="66"/>
      <c r="V105" s="152"/>
    </row>
    <row r="106" spans="2:22" s="16" customFormat="1" ht="16.5" customHeight="1" x14ac:dyDescent="0.25">
      <c r="B106" s="29" t="s">
        <v>77</v>
      </c>
      <c r="C106" s="165"/>
      <c r="D106" s="165"/>
      <c r="E106" s="162">
        <f t="shared" ref="E106:E116" si="2">SUM(G106:R106)</f>
        <v>468</v>
      </c>
      <c r="F106" s="163">
        <f>+E106/$E$117</f>
        <v>0.11217641418983701</v>
      </c>
      <c r="G106" s="166">
        <v>127</v>
      </c>
      <c r="H106" s="166">
        <v>95</v>
      </c>
      <c r="I106" s="166">
        <v>103</v>
      </c>
      <c r="J106" s="166">
        <v>143</v>
      </c>
      <c r="K106" s="166"/>
      <c r="L106" s="166"/>
      <c r="M106" s="166"/>
      <c r="N106" s="166"/>
      <c r="O106" s="166"/>
      <c r="P106" s="166"/>
      <c r="Q106" s="166"/>
      <c r="R106" s="166"/>
      <c r="S106" s="66"/>
      <c r="T106" s="66"/>
      <c r="U106" s="66"/>
      <c r="V106" s="152"/>
    </row>
    <row r="107" spans="2:22" s="16" customFormat="1" ht="16.5" customHeight="1" x14ac:dyDescent="0.25">
      <c r="B107" s="29" t="s">
        <v>78</v>
      </c>
      <c r="C107" s="165"/>
      <c r="D107" s="165"/>
      <c r="E107" s="162">
        <f t="shared" si="2"/>
        <v>11</v>
      </c>
      <c r="F107" s="163">
        <f>+E107/$E$117</f>
        <v>2.6366251198465963E-3</v>
      </c>
      <c r="G107" s="166">
        <v>4</v>
      </c>
      <c r="H107" s="166">
        <v>2</v>
      </c>
      <c r="I107" s="166">
        <v>2</v>
      </c>
      <c r="J107" s="166">
        <v>3</v>
      </c>
      <c r="K107" s="166"/>
      <c r="L107" s="166"/>
      <c r="M107" s="166"/>
      <c r="N107" s="166"/>
      <c r="O107" s="166"/>
      <c r="P107" s="166"/>
      <c r="Q107" s="166"/>
      <c r="R107" s="166"/>
      <c r="S107" s="66"/>
      <c r="T107" s="66"/>
      <c r="U107" s="66"/>
      <c r="V107" s="152"/>
    </row>
    <row r="108" spans="2:22" s="16" customFormat="1" ht="16.5" customHeight="1" x14ac:dyDescent="0.25">
      <c r="B108" s="29" t="s">
        <v>79</v>
      </c>
      <c r="C108" s="165"/>
      <c r="D108" s="165"/>
      <c r="E108" s="162">
        <f t="shared" si="2"/>
        <v>63</v>
      </c>
      <c r="F108" s="163">
        <f t="shared" ref="F108:F116" si="3">+E108/$E$117</f>
        <v>1.5100671140939598E-2</v>
      </c>
      <c r="G108" s="166">
        <v>19</v>
      </c>
      <c r="H108" s="166">
        <v>19</v>
      </c>
      <c r="I108" s="166">
        <v>14</v>
      </c>
      <c r="J108" s="166">
        <v>11</v>
      </c>
      <c r="K108" s="166"/>
      <c r="L108" s="166"/>
      <c r="M108" s="166"/>
      <c r="N108" s="166"/>
      <c r="O108" s="166"/>
      <c r="P108" s="166"/>
      <c r="Q108" s="166"/>
      <c r="R108" s="166"/>
      <c r="S108" s="66"/>
      <c r="T108" s="66"/>
      <c r="U108" s="66"/>
      <c r="V108" s="152"/>
    </row>
    <row r="109" spans="2:22" s="16" customFormat="1" ht="16.5" customHeight="1" x14ac:dyDescent="0.25">
      <c r="B109" s="29" t="s">
        <v>80</v>
      </c>
      <c r="C109" s="165"/>
      <c r="D109" s="165"/>
      <c r="E109" s="162">
        <f t="shared" si="2"/>
        <v>2</v>
      </c>
      <c r="F109" s="163">
        <f t="shared" si="3"/>
        <v>4.7938638542665386E-4</v>
      </c>
      <c r="G109" s="166">
        <v>0</v>
      </c>
      <c r="H109" s="166">
        <v>1</v>
      </c>
      <c r="I109" s="166">
        <v>1</v>
      </c>
      <c r="J109" s="166">
        <v>0</v>
      </c>
      <c r="K109" s="166"/>
      <c r="L109" s="166"/>
      <c r="M109" s="166"/>
      <c r="N109" s="166"/>
      <c r="O109" s="166"/>
      <c r="P109" s="166"/>
      <c r="Q109" s="166"/>
      <c r="R109" s="166"/>
      <c r="S109" s="66"/>
      <c r="T109" s="66"/>
      <c r="U109" s="66"/>
      <c r="V109" s="152"/>
    </row>
    <row r="110" spans="2:22" s="16" customFormat="1" ht="16.5" customHeight="1" x14ac:dyDescent="0.25">
      <c r="B110" s="29" t="s">
        <v>81</v>
      </c>
      <c r="C110" s="165"/>
      <c r="D110" s="165"/>
      <c r="E110" s="162">
        <f t="shared" si="2"/>
        <v>10</v>
      </c>
      <c r="F110" s="163">
        <f t="shared" si="3"/>
        <v>2.3969319271332696E-3</v>
      </c>
      <c r="G110" s="166">
        <v>3</v>
      </c>
      <c r="H110" s="166">
        <v>2</v>
      </c>
      <c r="I110" s="166">
        <v>3</v>
      </c>
      <c r="J110" s="166">
        <v>2</v>
      </c>
      <c r="K110" s="166"/>
      <c r="L110" s="166"/>
      <c r="M110" s="166"/>
      <c r="N110" s="166"/>
      <c r="O110" s="166"/>
      <c r="P110" s="166"/>
      <c r="Q110" s="166"/>
      <c r="R110" s="166"/>
      <c r="S110" s="66"/>
      <c r="T110" s="66"/>
      <c r="U110" s="66"/>
      <c r="V110" s="152"/>
    </row>
    <row r="111" spans="2:22" s="16" customFormat="1" ht="16.5" customHeight="1" x14ac:dyDescent="0.25">
      <c r="B111" s="29" t="s">
        <v>82</v>
      </c>
      <c r="C111" s="165"/>
      <c r="D111" s="165"/>
      <c r="E111" s="162">
        <f t="shared" si="2"/>
        <v>21</v>
      </c>
      <c r="F111" s="163">
        <f t="shared" si="3"/>
        <v>5.0335570469798654E-3</v>
      </c>
      <c r="G111" s="166">
        <v>4</v>
      </c>
      <c r="H111" s="166">
        <v>4</v>
      </c>
      <c r="I111" s="166">
        <v>11</v>
      </c>
      <c r="J111" s="166">
        <v>2</v>
      </c>
      <c r="K111" s="166"/>
      <c r="L111" s="166"/>
      <c r="M111" s="166"/>
      <c r="N111" s="166"/>
      <c r="O111" s="166"/>
      <c r="P111" s="166"/>
      <c r="Q111" s="166"/>
      <c r="R111" s="166"/>
      <c r="S111" s="66"/>
      <c r="T111" s="66"/>
      <c r="U111" s="66"/>
      <c r="V111" s="152"/>
    </row>
    <row r="112" spans="2:22" s="16" customFormat="1" ht="16.5" customHeight="1" x14ac:dyDescent="0.25">
      <c r="B112" s="29" t="s">
        <v>83</v>
      </c>
      <c r="C112" s="165"/>
      <c r="D112" s="165"/>
      <c r="E112" s="162">
        <f t="shared" si="2"/>
        <v>64</v>
      </c>
      <c r="F112" s="163">
        <f t="shared" si="3"/>
        <v>1.5340364333652923E-2</v>
      </c>
      <c r="G112" s="166">
        <v>14</v>
      </c>
      <c r="H112" s="166">
        <v>14</v>
      </c>
      <c r="I112" s="166">
        <v>14</v>
      </c>
      <c r="J112" s="166">
        <v>22</v>
      </c>
      <c r="K112" s="166"/>
      <c r="L112" s="166"/>
      <c r="M112" s="166"/>
      <c r="N112" s="166"/>
      <c r="O112" s="166"/>
      <c r="P112" s="166"/>
      <c r="Q112" s="166"/>
      <c r="R112" s="166"/>
      <c r="S112" s="66"/>
      <c r="T112" s="66"/>
      <c r="U112" s="66"/>
      <c r="V112" s="152"/>
    </row>
    <row r="113" spans="2:23" s="16" customFormat="1" ht="16.5" customHeight="1" x14ac:dyDescent="0.25">
      <c r="B113" s="29" t="s">
        <v>84</v>
      </c>
      <c r="C113" s="165"/>
      <c r="D113" s="165"/>
      <c r="E113" s="162">
        <f t="shared" si="2"/>
        <v>26</v>
      </c>
      <c r="F113" s="163">
        <f t="shared" si="3"/>
        <v>6.2320230105465009E-3</v>
      </c>
      <c r="G113" s="166">
        <v>8</v>
      </c>
      <c r="H113" s="166">
        <v>7</v>
      </c>
      <c r="I113" s="166">
        <v>2</v>
      </c>
      <c r="J113" s="166">
        <v>9</v>
      </c>
      <c r="K113" s="166"/>
      <c r="L113" s="166"/>
      <c r="M113" s="166"/>
      <c r="N113" s="166"/>
      <c r="O113" s="166"/>
      <c r="P113" s="166"/>
      <c r="Q113" s="166"/>
      <c r="R113" s="166"/>
      <c r="S113" s="66"/>
      <c r="T113" s="66"/>
      <c r="U113" s="66"/>
      <c r="V113" s="152"/>
    </row>
    <row r="114" spans="2:23" s="16" customFormat="1" ht="16.5" customHeight="1" x14ac:dyDescent="0.25">
      <c r="B114" s="29" t="s">
        <v>85</v>
      </c>
      <c r="C114" s="165"/>
      <c r="D114" s="165"/>
      <c r="E114" s="162">
        <f t="shared" si="2"/>
        <v>61</v>
      </c>
      <c r="F114" s="163">
        <f t="shared" si="3"/>
        <v>1.4621284755512944E-2</v>
      </c>
      <c r="G114" s="166">
        <v>6</v>
      </c>
      <c r="H114" s="166">
        <v>6</v>
      </c>
      <c r="I114" s="166">
        <v>33</v>
      </c>
      <c r="J114" s="166">
        <v>16</v>
      </c>
      <c r="K114" s="166"/>
      <c r="L114" s="166"/>
      <c r="M114" s="166"/>
      <c r="N114" s="166"/>
      <c r="O114" s="166"/>
      <c r="P114" s="166"/>
      <c r="Q114" s="166"/>
      <c r="R114" s="166"/>
      <c r="S114" s="66"/>
      <c r="T114" s="66"/>
      <c r="U114" s="66"/>
      <c r="V114" s="152"/>
    </row>
    <row r="115" spans="2:23" s="16" customFormat="1" ht="16.5" customHeight="1" x14ac:dyDescent="0.25">
      <c r="B115" s="29" t="s">
        <v>86</v>
      </c>
      <c r="C115" s="165"/>
      <c r="D115" s="165"/>
      <c r="E115" s="162">
        <f t="shared" si="2"/>
        <v>3089</v>
      </c>
      <c r="F115" s="163">
        <f>+E115/$E$117</f>
        <v>0.74041227229146689</v>
      </c>
      <c r="G115" s="166">
        <v>666</v>
      </c>
      <c r="H115" s="166">
        <v>714</v>
      </c>
      <c r="I115" s="166">
        <v>789</v>
      </c>
      <c r="J115" s="166">
        <v>920</v>
      </c>
      <c r="K115" s="166"/>
      <c r="L115" s="166"/>
      <c r="M115" s="166"/>
      <c r="N115" s="166"/>
      <c r="O115" s="166"/>
      <c r="P115" s="166"/>
      <c r="Q115" s="166"/>
      <c r="R115" s="166"/>
      <c r="S115" s="66"/>
      <c r="T115" s="66"/>
      <c r="U115" s="66"/>
      <c r="V115" s="152"/>
    </row>
    <row r="116" spans="2:23" s="16" customFormat="1" ht="16.5" customHeight="1" thickBot="1" x14ac:dyDescent="0.3">
      <c r="B116" s="34" t="s">
        <v>40</v>
      </c>
      <c r="C116" s="167"/>
      <c r="D116" s="167"/>
      <c r="E116" s="162">
        <f t="shared" si="2"/>
        <v>332</v>
      </c>
      <c r="F116" s="163">
        <f t="shared" si="3"/>
        <v>7.9578139980824539E-2</v>
      </c>
      <c r="G116" s="168">
        <v>83</v>
      </c>
      <c r="H116" s="168">
        <v>80</v>
      </c>
      <c r="I116" s="168">
        <v>80</v>
      </c>
      <c r="J116" s="168">
        <v>89</v>
      </c>
      <c r="K116" s="168"/>
      <c r="L116" s="168"/>
      <c r="M116" s="168"/>
      <c r="N116" s="168"/>
      <c r="O116" s="168"/>
      <c r="P116" s="168"/>
      <c r="Q116" s="168"/>
      <c r="R116" s="168"/>
      <c r="S116" s="66"/>
      <c r="T116" s="66"/>
      <c r="U116" s="66"/>
      <c r="V116" s="152"/>
    </row>
    <row r="117" spans="2:23" s="16" customFormat="1" ht="17.25" customHeight="1" x14ac:dyDescent="0.25">
      <c r="B117" s="99" t="s">
        <v>21</v>
      </c>
      <c r="C117" s="99"/>
      <c r="D117" s="99"/>
      <c r="E117" s="82">
        <f>+SUM(E105:E116)</f>
        <v>4172</v>
      </c>
      <c r="F117" s="149">
        <f t="shared" ref="F117:R117" si="4">+SUM(F105:F116)</f>
        <v>1</v>
      </c>
      <c r="G117" s="82">
        <f t="shared" si="4"/>
        <v>939</v>
      </c>
      <c r="H117" s="82">
        <f t="shared" si="4"/>
        <v>952</v>
      </c>
      <c r="I117" s="82">
        <f t="shared" si="4"/>
        <v>1060</v>
      </c>
      <c r="J117" s="82">
        <f t="shared" si="4"/>
        <v>1221</v>
      </c>
      <c r="K117" s="82">
        <f t="shared" si="4"/>
        <v>0</v>
      </c>
      <c r="L117" s="82">
        <f t="shared" si="4"/>
        <v>0</v>
      </c>
      <c r="M117" s="82">
        <f t="shared" si="4"/>
        <v>0</v>
      </c>
      <c r="N117" s="82">
        <f t="shared" si="4"/>
        <v>0</v>
      </c>
      <c r="O117" s="82">
        <f t="shared" si="4"/>
        <v>0</v>
      </c>
      <c r="P117" s="82">
        <f t="shared" si="4"/>
        <v>0</v>
      </c>
      <c r="Q117" s="82">
        <f t="shared" si="4"/>
        <v>0</v>
      </c>
      <c r="R117" s="82">
        <f t="shared" si="4"/>
        <v>0</v>
      </c>
      <c r="S117" s="66"/>
      <c r="T117" s="66"/>
      <c r="U117" s="66"/>
      <c r="V117" s="152"/>
    </row>
    <row r="118" spans="2:23" s="16" customFormat="1" ht="12.75" customHeight="1" x14ac:dyDescent="0.25">
      <c r="B118" s="156"/>
      <c r="C118" s="156"/>
      <c r="D118" s="156"/>
      <c r="E118" s="156"/>
      <c r="F118" s="154"/>
      <c r="G118" s="155"/>
      <c r="I118" s="21"/>
      <c r="J118" s="21"/>
      <c r="K118" s="21"/>
      <c r="P118" s="21"/>
      <c r="Q118" s="21"/>
      <c r="R118" s="21"/>
      <c r="S118" s="21"/>
      <c r="T118" s="21"/>
      <c r="U118" s="21"/>
      <c r="V118" s="157"/>
    </row>
    <row r="119" spans="2:23" s="16" customFormat="1" ht="20.25" customHeight="1" x14ac:dyDescent="0.25">
      <c r="I119" s="66"/>
      <c r="J119" s="66"/>
      <c r="K119" s="66"/>
      <c r="P119" s="96"/>
      <c r="Q119" s="96"/>
      <c r="R119" s="96"/>
      <c r="S119" s="96"/>
      <c r="T119" s="96"/>
      <c r="U119" s="96"/>
      <c r="V119" s="152"/>
      <c r="W119" s="169"/>
    </row>
    <row r="120" spans="2:23" s="16" customFormat="1" ht="20.25" customHeight="1" x14ac:dyDescent="0.25">
      <c r="I120" s="66"/>
      <c r="J120" s="66"/>
      <c r="K120" s="66"/>
      <c r="P120" s="96"/>
      <c r="Q120" s="96"/>
      <c r="R120" s="96"/>
      <c r="S120" s="96"/>
      <c r="T120" s="96"/>
      <c r="U120" s="96"/>
      <c r="V120" s="152"/>
      <c r="W120" s="169"/>
    </row>
    <row r="121" spans="2:23" s="16" customFormat="1" ht="42.75" customHeight="1" x14ac:dyDescent="0.35">
      <c r="B121" s="17"/>
      <c r="C121" s="170"/>
      <c r="D121" s="170"/>
      <c r="E121" s="170"/>
      <c r="F121" s="170"/>
      <c r="J121"/>
      <c r="K121"/>
      <c r="L121" s="170"/>
      <c r="M121" s="171"/>
      <c r="W121" s="169"/>
    </row>
    <row r="122" spans="2:23" s="16" customFormat="1" ht="15" customHeight="1" x14ac:dyDescent="0.35">
      <c r="B122" s="117" t="s">
        <v>87</v>
      </c>
      <c r="C122" s="117"/>
      <c r="D122" s="59">
        <v>2021</v>
      </c>
      <c r="E122" s="59">
        <v>2022</v>
      </c>
      <c r="F122" s="59">
        <v>2023</v>
      </c>
      <c r="G122" s="59">
        <v>2024</v>
      </c>
      <c r="H122" s="59">
        <v>2025</v>
      </c>
      <c r="I122" s="59">
        <v>2026</v>
      </c>
      <c r="J122"/>
      <c r="K122"/>
    </row>
    <row r="123" spans="2:23" s="16" customFormat="1" ht="15.75" customHeight="1" x14ac:dyDescent="0.35">
      <c r="B123" s="25" t="s">
        <v>88</v>
      </c>
      <c r="C123" s="25"/>
      <c r="D123" s="126">
        <v>40</v>
      </c>
      <c r="E123" s="126">
        <v>22</v>
      </c>
      <c r="F123" s="126">
        <v>13</v>
      </c>
      <c r="G123" s="126">
        <v>16</v>
      </c>
      <c r="H123" s="126">
        <v>26</v>
      </c>
      <c r="I123" s="126">
        <v>11</v>
      </c>
      <c r="J123"/>
      <c r="K123"/>
      <c r="L123" s="172"/>
    </row>
    <row r="124" spans="2:23" s="16" customFormat="1" ht="15.75" customHeight="1" x14ac:dyDescent="0.35">
      <c r="B124" s="29" t="s">
        <v>89</v>
      </c>
      <c r="C124" s="29"/>
      <c r="D124" s="146">
        <v>138</v>
      </c>
      <c r="E124" s="146">
        <v>73</v>
      </c>
      <c r="F124" s="146">
        <v>78</v>
      </c>
      <c r="G124" s="126">
        <v>68</v>
      </c>
      <c r="H124" s="126">
        <v>101</v>
      </c>
      <c r="I124" s="126">
        <v>43</v>
      </c>
      <c r="J124"/>
      <c r="K124"/>
      <c r="L124" s="172"/>
      <c r="M124" s="173"/>
    </row>
    <row r="125" spans="2:23" s="16" customFormat="1" ht="15.75" customHeight="1" x14ac:dyDescent="0.35">
      <c r="B125" s="29" t="s">
        <v>90</v>
      </c>
      <c r="C125" s="29"/>
      <c r="D125" s="146">
        <v>47</v>
      </c>
      <c r="E125" s="146">
        <v>43</v>
      </c>
      <c r="F125" s="146">
        <v>32</v>
      </c>
      <c r="G125" s="126">
        <v>31</v>
      </c>
      <c r="H125" s="126">
        <v>34</v>
      </c>
      <c r="I125" s="126">
        <v>11</v>
      </c>
      <c r="J125"/>
      <c r="L125" s="172"/>
      <c r="M125" s="173"/>
    </row>
    <row r="126" spans="2:23" s="16" customFormat="1" ht="15.75" customHeight="1" x14ac:dyDescent="0.35">
      <c r="B126" s="29" t="s">
        <v>91</v>
      </c>
      <c r="C126" s="29"/>
      <c r="D126" s="146">
        <v>534</v>
      </c>
      <c r="E126" s="146">
        <v>316</v>
      </c>
      <c r="F126" s="146">
        <v>327</v>
      </c>
      <c r="G126" s="126">
        <v>344</v>
      </c>
      <c r="H126" s="126">
        <v>414</v>
      </c>
      <c r="I126" s="126">
        <v>147</v>
      </c>
      <c r="J126"/>
      <c r="L126" s="172"/>
      <c r="M126" s="173"/>
    </row>
    <row r="127" spans="2:23" s="16" customFormat="1" ht="15.75" customHeight="1" x14ac:dyDescent="0.35">
      <c r="B127" s="29" t="s">
        <v>92</v>
      </c>
      <c r="C127" s="29"/>
      <c r="D127" s="146">
        <v>85</v>
      </c>
      <c r="E127" s="146">
        <v>65</v>
      </c>
      <c r="F127" s="146">
        <v>43</v>
      </c>
      <c r="G127" s="126">
        <v>54</v>
      </c>
      <c r="H127" s="126">
        <v>69</v>
      </c>
      <c r="I127" s="126">
        <v>18</v>
      </c>
      <c r="J127"/>
      <c r="L127" s="172"/>
      <c r="M127" s="173"/>
    </row>
    <row r="128" spans="2:23" s="16" customFormat="1" ht="15.75" customHeight="1" x14ac:dyDescent="0.35">
      <c r="B128" s="29" t="s">
        <v>93</v>
      </c>
      <c r="C128" s="29"/>
      <c r="D128" s="146">
        <v>93</v>
      </c>
      <c r="E128" s="146">
        <v>84</v>
      </c>
      <c r="F128" s="146">
        <v>61</v>
      </c>
      <c r="G128" s="126">
        <v>61</v>
      </c>
      <c r="H128" s="126">
        <v>123</v>
      </c>
      <c r="I128" s="126">
        <v>29</v>
      </c>
      <c r="J128"/>
      <c r="L128" s="172"/>
      <c r="M128" s="174"/>
    </row>
    <row r="129" spans="2:18" s="16" customFormat="1" ht="15.75" customHeight="1" x14ac:dyDescent="0.35">
      <c r="B129" s="29" t="s">
        <v>94</v>
      </c>
      <c r="C129" s="29"/>
      <c r="D129" s="146">
        <v>486</v>
      </c>
      <c r="E129" s="146">
        <v>319</v>
      </c>
      <c r="F129" s="146">
        <v>219</v>
      </c>
      <c r="G129" s="126">
        <v>208</v>
      </c>
      <c r="H129" s="126">
        <v>287</v>
      </c>
      <c r="I129" s="126">
        <v>126</v>
      </c>
      <c r="J129"/>
      <c r="L129" s="172"/>
      <c r="M129" s="40"/>
    </row>
    <row r="130" spans="2:18" s="16" customFormat="1" ht="15.75" customHeight="1" x14ac:dyDescent="0.35">
      <c r="B130" s="29" t="s">
        <v>95</v>
      </c>
      <c r="C130" s="29"/>
      <c r="D130" s="146">
        <v>255</v>
      </c>
      <c r="E130" s="146">
        <v>192</v>
      </c>
      <c r="F130" s="146">
        <v>120</v>
      </c>
      <c r="G130" s="126">
        <v>167</v>
      </c>
      <c r="H130" s="126">
        <v>168</v>
      </c>
      <c r="I130" s="126">
        <v>58</v>
      </c>
      <c r="J130"/>
      <c r="L130" s="172"/>
      <c r="M130" s="40"/>
      <c r="P130" s="175"/>
      <c r="Q130" s="175"/>
      <c r="R130" s="172"/>
    </row>
    <row r="131" spans="2:18" s="16" customFormat="1" ht="15.75" customHeight="1" x14ac:dyDescent="0.35">
      <c r="B131" s="29" t="s">
        <v>96</v>
      </c>
      <c r="C131" s="29"/>
      <c r="D131" s="146">
        <v>23</v>
      </c>
      <c r="E131" s="146">
        <v>11</v>
      </c>
      <c r="F131" s="146">
        <v>21</v>
      </c>
      <c r="G131" s="126">
        <v>14</v>
      </c>
      <c r="H131" s="126">
        <v>22</v>
      </c>
      <c r="I131" s="126">
        <v>4</v>
      </c>
      <c r="J131"/>
      <c r="L131" s="172"/>
      <c r="M131" s="40"/>
      <c r="N131" s="40"/>
      <c r="P131" s="175"/>
      <c r="Q131" s="175"/>
      <c r="R131" s="172"/>
    </row>
    <row r="132" spans="2:18" s="16" customFormat="1" ht="15.75" customHeight="1" x14ac:dyDescent="0.35">
      <c r="B132" s="29" t="s">
        <v>97</v>
      </c>
      <c r="C132" s="29"/>
      <c r="D132" s="146">
        <v>90</v>
      </c>
      <c r="E132" s="146">
        <v>75</v>
      </c>
      <c r="F132" s="146">
        <v>28</v>
      </c>
      <c r="G132" s="126">
        <v>55</v>
      </c>
      <c r="H132" s="126">
        <v>77</v>
      </c>
      <c r="I132" s="126">
        <v>35</v>
      </c>
      <c r="J132"/>
      <c r="L132" s="172"/>
      <c r="M132" s="40"/>
      <c r="N132" s="96"/>
      <c r="P132" s="175"/>
      <c r="Q132" s="175"/>
      <c r="R132" s="172"/>
    </row>
    <row r="133" spans="2:18" s="16" customFormat="1" ht="15.75" customHeight="1" x14ac:dyDescent="0.35">
      <c r="B133" s="29" t="s">
        <v>98</v>
      </c>
      <c r="C133" s="29"/>
      <c r="D133" s="146">
        <v>256</v>
      </c>
      <c r="E133" s="146">
        <v>152</v>
      </c>
      <c r="F133" s="146">
        <v>141</v>
      </c>
      <c r="G133" s="126">
        <v>108</v>
      </c>
      <c r="H133" s="126">
        <v>194</v>
      </c>
      <c r="I133" s="126">
        <v>80</v>
      </c>
      <c r="J133"/>
      <c r="L133" s="172"/>
      <c r="M133" s="176"/>
      <c r="N133" s="96"/>
      <c r="P133" s="175"/>
      <c r="Q133" s="175"/>
      <c r="R133" s="172"/>
    </row>
    <row r="134" spans="2:18" s="16" customFormat="1" ht="15.75" customHeight="1" x14ac:dyDescent="0.35">
      <c r="B134" s="29" t="s">
        <v>99</v>
      </c>
      <c r="C134" s="29"/>
      <c r="D134" s="146">
        <v>348</v>
      </c>
      <c r="E134" s="146">
        <v>148</v>
      </c>
      <c r="F134" s="146">
        <v>150</v>
      </c>
      <c r="G134" s="126">
        <v>131</v>
      </c>
      <c r="H134" s="126">
        <v>207</v>
      </c>
      <c r="I134" s="126">
        <v>67</v>
      </c>
      <c r="J134"/>
      <c r="K134" s="177"/>
      <c r="L134" s="172"/>
      <c r="M134" s="173"/>
      <c r="N134" s="96"/>
      <c r="P134" s="175"/>
      <c r="Q134" s="175"/>
      <c r="R134" s="172"/>
    </row>
    <row r="135" spans="2:18" s="16" customFormat="1" ht="15.75" customHeight="1" x14ac:dyDescent="0.35">
      <c r="B135" s="29" t="s">
        <v>100</v>
      </c>
      <c r="C135" s="29"/>
      <c r="D135" s="146">
        <v>342</v>
      </c>
      <c r="E135" s="146">
        <v>230</v>
      </c>
      <c r="F135" s="146">
        <v>214</v>
      </c>
      <c r="G135" s="126">
        <v>186</v>
      </c>
      <c r="H135" s="126">
        <v>276</v>
      </c>
      <c r="I135" s="126">
        <v>85</v>
      </c>
      <c r="J135"/>
      <c r="K135" s="178"/>
      <c r="L135" s="172"/>
      <c r="M135" s="173"/>
      <c r="N135" s="96"/>
      <c r="P135" s="175"/>
      <c r="Q135" s="175"/>
      <c r="R135" s="172"/>
    </row>
    <row r="136" spans="2:18" s="16" customFormat="1" ht="15.75" customHeight="1" x14ac:dyDescent="0.35">
      <c r="B136" s="179" t="s">
        <v>101</v>
      </c>
      <c r="C136" s="179"/>
      <c r="D136" s="146">
        <v>186</v>
      </c>
      <c r="E136" s="146">
        <v>138</v>
      </c>
      <c r="F136" s="146">
        <v>95</v>
      </c>
      <c r="G136" s="126">
        <v>105</v>
      </c>
      <c r="H136" s="126">
        <v>202</v>
      </c>
      <c r="I136" s="126">
        <v>89</v>
      </c>
      <c r="J136"/>
      <c r="L136" s="172"/>
      <c r="M136" s="173"/>
      <c r="N136" s="96"/>
      <c r="P136" s="175"/>
      <c r="Q136" s="175"/>
      <c r="R136" s="172"/>
    </row>
    <row r="137" spans="2:18" s="16" customFormat="1" ht="15.75" customHeight="1" x14ac:dyDescent="0.35">
      <c r="B137" s="179" t="s">
        <v>102</v>
      </c>
      <c r="C137" s="179"/>
      <c r="D137" s="146">
        <v>6274</v>
      </c>
      <c r="E137" s="146">
        <v>3773</v>
      </c>
      <c r="F137" s="146">
        <v>2751</v>
      </c>
      <c r="G137" s="126">
        <v>3517</v>
      </c>
      <c r="H137" s="126">
        <v>3795</v>
      </c>
      <c r="I137" s="126">
        <v>1297</v>
      </c>
      <c r="J137"/>
      <c r="M137" s="173"/>
      <c r="N137" s="40"/>
      <c r="P137" s="175"/>
      <c r="Q137" s="175"/>
      <c r="R137" s="172"/>
    </row>
    <row r="138" spans="2:18" s="16" customFormat="1" ht="15.75" customHeight="1" x14ac:dyDescent="0.35">
      <c r="B138" s="179" t="s">
        <v>103</v>
      </c>
      <c r="C138" s="179"/>
      <c r="D138" s="146">
        <v>240</v>
      </c>
      <c r="E138" s="146">
        <v>159</v>
      </c>
      <c r="F138" s="146">
        <v>120</v>
      </c>
      <c r="G138" s="126">
        <v>124</v>
      </c>
      <c r="H138" s="126">
        <v>159</v>
      </c>
      <c r="I138" s="126">
        <v>92</v>
      </c>
      <c r="J138"/>
      <c r="M138" s="173"/>
      <c r="N138" s="40"/>
      <c r="P138" s="175"/>
      <c r="Q138" s="175"/>
      <c r="R138" s="172"/>
    </row>
    <row r="139" spans="2:18" s="16" customFormat="1" ht="15.75" customHeight="1" x14ac:dyDescent="0.35">
      <c r="B139" s="179" t="s">
        <v>104</v>
      </c>
      <c r="C139" s="179"/>
      <c r="D139" s="146">
        <v>59</v>
      </c>
      <c r="E139" s="146">
        <v>47</v>
      </c>
      <c r="F139" s="146">
        <v>44</v>
      </c>
      <c r="G139" s="126">
        <v>45</v>
      </c>
      <c r="H139" s="126">
        <v>53</v>
      </c>
      <c r="I139" s="126">
        <v>14</v>
      </c>
      <c r="J139"/>
      <c r="M139" s="174"/>
      <c r="N139" s="40"/>
      <c r="P139" s="175"/>
      <c r="Q139" s="175"/>
      <c r="R139" s="172"/>
    </row>
    <row r="140" spans="2:18" s="16" customFormat="1" ht="15.75" customHeight="1" x14ac:dyDescent="0.35">
      <c r="B140" s="179" t="s">
        <v>105</v>
      </c>
      <c r="C140" s="179"/>
      <c r="D140" s="146">
        <v>25</v>
      </c>
      <c r="E140" s="146">
        <v>22</v>
      </c>
      <c r="F140" s="146">
        <v>11</v>
      </c>
      <c r="G140" s="126">
        <v>16</v>
      </c>
      <c r="H140" s="126">
        <v>44</v>
      </c>
      <c r="I140" s="126">
        <v>9</v>
      </c>
      <c r="J140"/>
      <c r="M140" s="40"/>
      <c r="N140" s="40"/>
    </row>
    <row r="141" spans="2:18" s="16" customFormat="1" ht="15.75" customHeight="1" x14ac:dyDescent="0.35">
      <c r="B141" s="179" t="s">
        <v>106</v>
      </c>
      <c r="C141" s="179"/>
      <c r="D141" s="146">
        <v>38</v>
      </c>
      <c r="E141" s="146">
        <v>23</v>
      </c>
      <c r="F141" s="146">
        <v>16</v>
      </c>
      <c r="G141" s="126">
        <v>21</v>
      </c>
      <c r="H141" s="126">
        <v>36</v>
      </c>
      <c r="I141" s="126">
        <v>18</v>
      </c>
      <c r="J141"/>
      <c r="M141" s="40"/>
      <c r="N141" s="40"/>
    </row>
    <row r="142" spans="2:18" s="16" customFormat="1" ht="15.75" customHeight="1" x14ac:dyDescent="0.35">
      <c r="B142" s="179" t="s">
        <v>107</v>
      </c>
      <c r="C142" s="179"/>
      <c r="D142" s="146">
        <v>168</v>
      </c>
      <c r="E142" s="146">
        <v>36</v>
      </c>
      <c r="F142" s="146">
        <v>15</v>
      </c>
      <c r="G142" s="126">
        <v>20</v>
      </c>
      <c r="H142" s="126">
        <v>27</v>
      </c>
      <c r="I142" s="126">
        <v>5</v>
      </c>
      <c r="J142"/>
      <c r="M142" s="40"/>
      <c r="N142" s="40"/>
    </row>
    <row r="143" spans="2:18" s="16" customFormat="1" ht="15.75" customHeight="1" x14ac:dyDescent="0.35">
      <c r="B143" s="179" t="s">
        <v>108</v>
      </c>
      <c r="C143" s="179"/>
      <c r="D143" s="146">
        <v>250</v>
      </c>
      <c r="E143" s="146">
        <v>165</v>
      </c>
      <c r="F143" s="146">
        <v>148</v>
      </c>
      <c r="G143" s="126">
        <v>143</v>
      </c>
      <c r="H143" s="126">
        <v>194</v>
      </c>
      <c r="I143" s="126">
        <v>75</v>
      </c>
      <c r="J143"/>
      <c r="M143" s="40"/>
      <c r="N143" s="40"/>
    </row>
    <row r="144" spans="2:18" s="16" customFormat="1" ht="15.75" customHeight="1" x14ac:dyDescent="0.35">
      <c r="B144" s="179" t="s">
        <v>109</v>
      </c>
      <c r="C144" s="179"/>
      <c r="D144" s="146">
        <v>145</v>
      </c>
      <c r="E144" s="146">
        <v>101</v>
      </c>
      <c r="F144" s="146">
        <v>61</v>
      </c>
      <c r="G144" s="126">
        <v>65</v>
      </c>
      <c r="H144" s="126">
        <v>72</v>
      </c>
      <c r="I144" s="126">
        <v>33</v>
      </c>
      <c r="J144"/>
      <c r="M144" s="40"/>
      <c r="N144" s="40"/>
    </row>
    <row r="145" spans="2:15" s="16" customFormat="1" ht="15.75" customHeight="1" x14ac:dyDescent="0.35">
      <c r="B145" s="179" t="s">
        <v>110</v>
      </c>
      <c r="C145" s="179"/>
      <c r="D145" s="146">
        <v>62</v>
      </c>
      <c r="E145" s="146">
        <v>35</v>
      </c>
      <c r="F145" s="146">
        <v>50</v>
      </c>
      <c r="G145" s="126">
        <v>51</v>
      </c>
      <c r="H145" s="126">
        <v>86</v>
      </c>
      <c r="I145" s="126">
        <v>32</v>
      </c>
      <c r="J145"/>
      <c r="K145" s="173"/>
      <c r="M145" s="40"/>
      <c r="N145" s="40"/>
    </row>
    <row r="146" spans="2:15" s="16" customFormat="1" ht="15.75" customHeight="1" x14ac:dyDescent="0.35">
      <c r="B146" s="179" t="s">
        <v>111</v>
      </c>
      <c r="C146" s="179"/>
      <c r="D146" s="146">
        <v>99</v>
      </c>
      <c r="E146" s="146">
        <v>41</v>
      </c>
      <c r="F146" s="146">
        <v>53</v>
      </c>
      <c r="G146" s="126">
        <v>43</v>
      </c>
      <c r="H146" s="126">
        <v>63</v>
      </c>
      <c r="I146" s="126">
        <v>17</v>
      </c>
      <c r="J146"/>
      <c r="K146" s="40"/>
      <c r="N146" s="40"/>
    </row>
    <row r="147" spans="2:15" s="16" customFormat="1" ht="15.75" customHeight="1" x14ac:dyDescent="0.35">
      <c r="B147" s="179" t="s">
        <v>112</v>
      </c>
      <c r="C147" s="179"/>
      <c r="D147" s="146">
        <v>27</v>
      </c>
      <c r="E147" s="146">
        <v>16</v>
      </c>
      <c r="F147" s="146">
        <v>26</v>
      </c>
      <c r="G147" s="126">
        <v>26</v>
      </c>
      <c r="H147" s="126">
        <v>60</v>
      </c>
      <c r="I147" s="126">
        <v>24</v>
      </c>
      <c r="J147"/>
      <c r="K147" s="40"/>
    </row>
    <row r="148" spans="2:15" s="16" customFormat="1" ht="15.75" customHeight="1" thickBot="1" x14ac:dyDescent="0.4">
      <c r="B148" s="180" t="s">
        <v>113</v>
      </c>
      <c r="C148" s="180"/>
      <c r="D148" s="181">
        <v>28</v>
      </c>
      <c r="E148" s="181">
        <v>23</v>
      </c>
      <c r="F148" s="181">
        <v>33</v>
      </c>
      <c r="G148" s="126">
        <v>36</v>
      </c>
      <c r="H148" s="126">
        <v>53</v>
      </c>
      <c r="I148" s="126">
        <v>18</v>
      </c>
      <c r="J148"/>
      <c r="K148" s="40"/>
    </row>
    <row r="149" spans="2:15" s="16" customFormat="1" ht="17.25" customHeight="1" x14ac:dyDescent="0.25">
      <c r="B149" s="99" t="s">
        <v>21</v>
      </c>
      <c r="C149" s="99"/>
      <c r="D149" s="82">
        <f t="shared" ref="D149:I149" si="5">SUM(D123:D148)</f>
        <v>10338</v>
      </c>
      <c r="E149" s="82">
        <f t="shared" si="5"/>
        <v>6309</v>
      </c>
      <c r="F149" s="82">
        <f t="shared" si="5"/>
        <v>4870</v>
      </c>
      <c r="G149" s="82">
        <f t="shared" si="5"/>
        <v>5655</v>
      </c>
      <c r="H149" s="82">
        <f t="shared" si="5"/>
        <v>6842</v>
      </c>
      <c r="I149" s="82">
        <f t="shared" si="5"/>
        <v>2437</v>
      </c>
    </row>
    <row r="150" spans="2:15" s="16" customFormat="1" ht="9.75" customHeight="1" x14ac:dyDescent="0.25">
      <c r="B150" s="182" t="s">
        <v>114</v>
      </c>
    </row>
    <row r="151" spans="2:15" s="16" customFormat="1" ht="9.75" customHeight="1" x14ac:dyDescent="0.25">
      <c r="B151" s="182" t="s">
        <v>115</v>
      </c>
    </row>
    <row r="152" spans="2:15" s="16" customFormat="1" ht="12" customHeight="1" x14ac:dyDescent="0.25">
      <c r="B152" s="182" t="s">
        <v>116</v>
      </c>
    </row>
    <row r="153" spans="2:15" s="16" customFormat="1" ht="15" customHeight="1" x14ac:dyDescent="0.25">
      <c r="B153" s="182"/>
    </row>
    <row r="154" spans="2:15" s="16" customFormat="1" ht="15" customHeight="1" x14ac:dyDescent="0.25">
      <c r="B154" s="182"/>
    </row>
    <row r="155" spans="2:15" s="16" customFormat="1" ht="15" customHeight="1" x14ac:dyDescent="0.25">
      <c r="B155" s="182"/>
    </row>
    <row r="156" spans="2:15" s="16" customFormat="1" ht="15" customHeight="1" x14ac:dyDescent="0.25">
      <c r="B156" s="170"/>
      <c r="C156" s="170"/>
      <c r="D156" s="170"/>
      <c r="E156" s="170"/>
      <c r="F156" s="183"/>
    </row>
    <row r="157" spans="2:15" s="16" customFormat="1" ht="23.25" customHeight="1" x14ac:dyDescent="0.25">
      <c r="B157" s="184" t="s">
        <v>117</v>
      </c>
      <c r="C157" s="184"/>
      <c r="D157" s="184"/>
      <c r="E157" s="59" t="s">
        <v>21</v>
      </c>
      <c r="F157" s="185" t="s">
        <v>25</v>
      </c>
      <c r="K157" s="186" t="s">
        <v>118</v>
      </c>
      <c r="L157" s="186"/>
      <c r="M157" s="187"/>
      <c r="N157" s="186" t="s">
        <v>21</v>
      </c>
      <c r="O157" s="188" t="s">
        <v>25</v>
      </c>
    </row>
    <row r="158" spans="2:15" s="16" customFormat="1" ht="18" customHeight="1" x14ac:dyDescent="0.25">
      <c r="B158" s="179" t="s">
        <v>119</v>
      </c>
      <c r="C158" s="25"/>
      <c r="D158" s="25"/>
      <c r="E158" s="126">
        <v>14</v>
      </c>
      <c r="F158" s="65">
        <f t="shared" ref="F158:F166" si="6">+E158/$E$171</f>
        <v>0.22580645161290322</v>
      </c>
      <c r="K158" s="189" t="s">
        <v>120</v>
      </c>
      <c r="L158" s="189"/>
      <c r="M158" s="189"/>
      <c r="N158" s="190">
        <v>2437</v>
      </c>
      <c r="O158" s="191">
        <f>N158/$N$161</f>
        <v>0.58413231064237781</v>
      </c>
    </row>
    <row r="159" spans="2:15" s="16" customFormat="1" ht="18" customHeight="1" x14ac:dyDescent="0.25">
      <c r="B159" s="179" t="s">
        <v>121</v>
      </c>
      <c r="C159" s="29"/>
      <c r="D159" s="29"/>
      <c r="E159" s="146">
        <v>8</v>
      </c>
      <c r="F159" s="65">
        <f t="shared" si="6"/>
        <v>0.12903225806451613</v>
      </c>
      <c r="K159" s="189" t="s">
        <v>122</v>
      </c>
      <c r="L159" s="189"/>
      <c r="M159" s="189"/>
      <c r="N159" s="190">
        <v>62</v>
      </c>
      <c r="O159" s="191">
        <f>N159/$N$161</f>
        <v>1.4860977948226271E-2</v>
      </c>
    </row>
    <row r="160" spans="2:15" s="16" customFormat="1" ht="18" customHeight="1" thickBot="1" x14ac:dyDescent="0.3">
      <c r="B160" s="179" t="s">
        <v>123</v>
      </c>
      <c r="C160" s="29"/>
      <c r="D160" s="29"/>
      <c r="E160" s="146">
        <v>6</v>
      </c>
      <c r="F160" s="65">
        <f t="shared" si="6"/>
        <v>9.6774193548387094E-2</v>
      </c>
      <c r="K160" s="192" t="s">
        <v>66</v>
      </c>
      <c r="L160" s="192"/>
      <c r="M160" s="192"/>
      <c r="N160" s="190">
        <v>1673</v>
      </c>
      <c r="O160" s="191">
        <f>N160/$N$161</f>
        <v>0.40100671140939598</v>
      </c>
    </row>
    <row r="161" spans="2:22" s="16" customFormat="1" ht="18" customHeight="1" x14ac:dyDescent="0.25">
      <c r="B161" s="179" t="s">
        <v>124</v>
      </c>
      <c r="C161" s="29"/>
      <c r="D161" s="29"/>
      <c r="E161" s="146">
        <v>6</v>
      </c>
      <c r="F161" s="65">
        <f t="shared" si="6"/>
        <v>9.6774193548387094E-2</v>
      </c>
      <c r="K161" s="193" t="s">
        <v>21</v>
      </c>
      <c r="L161" s="193"/>
      <c r="M161" s="193"/>
      <c r="N161" s="194">
        <f>SUM(N158:N160)</f>
        <v>4172</v>
      </c>
      <c r="O161" s="195">
        <f>SUM(O158:O160)</f>
        <v>1</v>
      </c>
    </row>
    <row r="162" spans="2:22" s="16" customFormat="1" ht="18" customHeight="1" x14ac:dyDescent="0.35">
      <c r="B162" s="180" t="s">
        <v>125</v>
      </c>
      <c r="C162" s="29"/>
      <c r="D162" s="29"/>
      <c r="E162" s="146">
        <v>5</v>
      </c>
      <c r="F162" s="65">
        <f t="shared" si="6"/>
        <v>8.0645161290322578E-2</v>
      </c>
      <c r="K162"/>
      <c r="L162"/>
      <c r="M162"/>
      <c r="N162"/>
      <c r="O162"/>
      <c r="P162"/>
      <c r="Q162"/>
    </row>
    <row r="163" spans="2:22" s="16" customFormat="1" ht="18" customHeight="1" x14ac:dyDescent="0.35">
      <c r="B163" s="180" t="s">
        <v>126</v>
      </c>
      <c r="C163" s="29"/>
      <c r="D163" s="29"/>
      <c r="E163" s="146">
        <v>4</v>
      </c>
      <c r="F163" s="65">
        <f t="shared" si="6"/>
        <v>6.4516129032258063E-2</v>
      </c>
      <c r="K163"/>
      <c r="L163"/>
      <c r="M163"/>
      <c r="N163"/>
      <c r="O163"/>
      <c r="P163"/>
      <c r="Q163"/>
    </row>
    <row r="164" spans="2:22" s="16" customFormat="1" ht="18" customHeight="1" x14ac:dyDescent="0.35">
      <c r="B164" s="180" t="s">
        <v>127</v>
      </c>
      <c r="C164" s="29"/>
      <c r="D164" s="29"/>
      <c r="E164" s="146">
        <v>3</v>
      </c>
      <c r="F164" s="65">
        <f t="shared" si="6"/>
        <v>4.8387096774193547E-2</v>
      </c>
      <c r="K164"/>
      <c r="L164"/>
      <c r="M164"/>
      <c r="N164"/>
      <c r="O164"/>
      <c r="P164"/>
      <c r="Q164"/>
    </row>
    <row r="165" spans="2:22" s="16" customFormat="1" ht="18" customHeight="1" x14ac:dyDescent="0.35">
      <c r="B165" s="180" t="s">
        <v>128</v>
      </c>
      <c r="C165" s="29"/>
      <c r="D165" s="29"/>
      <c r="E165" s="146">
        <v>2</v>
      </c>
      <c r="F165" s="65">
        <f t="shared" si="6"/>
        <v>3.2258064516129031E-2</v>
      </c>
      <c r="K165"/>
      <c r="L165"/>
      <c r="M165"/>
      <c r="N165"/>
      <c r="O165"/>
      <c r="P165"/>
      <c r="Q165"/>
    </row>
    <row r="166" spans="2:22" s="16" customFormat="1" ht="16.899999999999999" customHeight="1" x14ac:dyDescent="0.35">
      <c r="B166" s="180" t="s">
        <v>129</v>
      </c>
      <c r="C166" s="29"/>
      <c r="D166" s="29"/>
      <c r="E166" s="146">
        <v>2</v>
      </c>
      <c r="F166" s="65">
        <f t="shared" si="6"/>
        <v>3.2258064516129031E-2</v>
      </c>
      <c r="K166"/>
      <c r="L166"/>
      <c r="M166"/>
      <c r="N166"/>
      <c r="O166"/>
      <c r="P166"/>
      <c r="Q166"/>
    </row>
    <row r="167" spans="2:22" s="16" customFormat="1" ht="18" customHeight="1" x14ac:dyDescent="0.35">
      <c r="B167" s="180" t="s">
        <v>130</v>
      </c>
      <c r="C167" s="29"/>
      <c r="D167" s="29"/>
      <c r="E167" s="146">
        <v>2</v>
      </c>
      <c r="F167" s="65">
        <f>+E167/$E$171</f>
        <v>3.2258064516129031E-2</v>
      </c>
      <c r="K167"/>
      <c r="L167"/>
      <c r="M167"/>
      <c r="N167"/>
      <c r="O167"/>
      <c r="P167"/>
      <c r="Q167"/>
    </row>
    <row r="168" spans="2:22" s="16" customFormat="1" x14ac:dyDescent="0.35">
      <c r="B168" s="180" t="s">
        <v>131</v>
      </c>
      <c r="C168" s="29"/>
      <c r="D168" s="29"/>
      <c r="E168" s="146">
        <v>2</v>
      </c>
      <c r="F168" s="65">
        <f>+E168/$E$171</f>
        <v>3.2258064516129031E-2</v>
      </c>
      <c r="K168"/>
      <c r="L168"/>
      <c r="M168"/>
      <c r="N168"/>
      <c r="O168"/>
      <c r="P168"/>
      <c r="Q168"/>
    </row>
    <row r="169" spans="2:22" s="16" customFormat="1" x14ac:dyDescent="0.35">
      <c r="B169" s="180" t="s">
        <v>132</v>
      </c>
      <c r="C169" s="29"/>
      <c r="D169" s="29"/>
      <c r="E169" s="146">
        <v>2</v>
      </c>
      <c r="F169" s="65">
        <f t="shared" ref="F169" si="7">+E169/$E$171</f>
        <v>3.2258064516129031E-2</v>
      </c>
      <c r="K169"/>
      <c r="L169"/>
      <c r="M169"/>
      <c r="N169"/>
      <c r="O169"/>
      <c r="P169"/>
      <c r="Q169"/>
    </row>
    <row r="170" spans="2:22" s="16" customFormat="1" ht="15" thickBot="1" x14ac:dyDescent="0.4">
      <c r="B170" s="34" t="s">
        <v>133</v>
      </c>
      <c r="C170" s="29"/>
      <c r="D170" s="29"/>
      <c r="E170" s="146">
        <v>6</v>
      </c>
      <c r="F170" s="65">
        <f>+E170/$E$171</f>
        <v>9.6774193548387094E-2</v>
      </c>
      <c r="K170"/>
      <c r="L170"/>
      <c r="M170"/>
      <c r="N170"/>
      <c r="O170"/>
      <c r="P170"/>
      <c r="Q170"/>
    </row>
    <row r="171" spans="2:22" s="16" customFormat="1" x14ac:dyDescent="0.35">
      <c r="B171" s="81" t="s">
        <v>21</v>
      </c>
      <c r="C171" s="81"/>
      <c r="D171" s="81"/>
      <c r="E171" s="196">
        <f>+SUM(E158:E170)</f>
        <v>62</v>
      </c>
      <c r="F171" s="149">
        <f>+SUM(F158:F170)</f>
        <v>0.99999999999999989</v>
      </c>
      <c r="K171"/>
      <c r="L171"/>
      <c r="M171"/>
      <c r="N171"/>
      <c r="O171"/>
      <c r="P171"/>
      <c r="Q171"/>
    </row>
    <row r="172" spans="2:22" s="16" customFormat="1" x14ac:dyDescent="0.35">
      <c r="B172" s="61"/>
      <c r="C172" s="61"/>
      <c r="D172" s="61"/>
      <c r="E172" s="107"/>
      <c r="F172" s="98"/>
      <c r="K172"/>
      <c r="L172"/>
      <c r="M172"/>
      <c r="N172"/>
      <c r="O172"/>
      <c r="P172"/>
      <c r="Q172"/>
    </row>
    <row r="173" spans="2:22" s="16" customFormat="1" ht="15" customHeight="1" thickBot="1" x14ac:dyDescent="0.4">
      <c r="B173"/>
      <c r="C173"/>
      <c r="D173"/>
      <c r="E173"/>
      <c r="F173"/>
      <c r="G173"/>
    </row>
    <row r="174" spans="2:22" s="16" customFormat="1" ht="15.75" customHeight="1" x14ac:dyDescent="0.35">
      <c r="B174"/>
      <c r="C174"/>
      <c r="D174"/>
      <c r="E174"/>
      <c r="F174"/>
      <c r="G174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</row>
    <row r="175" spans="2:22" s="16" customFormat="1" ht="22.5" customHeight="1" x14ac:dyDescent="0.25"/>
    <row r="176" spans="2:22" s="16" customFormat="1" ht="15.75" customHeight="1" x14ac:dyDescent="0.25"/>
    <row r="177" spans="2:17" s="16" customFormat="1" ht="21" customHeight="1" x14ac:dyDescent="0.25">
      <c r="B177" s="40"/>
      <c r="C177" s="170"/>
      <c r="D177" s="18"/>
      <c r="E177" s="19"/>
      <c r="F177" s="40"/>
      <c r="G177" s="40"/>
    </row>
    <row r="178" spans="2:17" s="16" customFormat="1" ht="21" customHeight="1" x14ac:dyDescent="0.25">
      <c r="B178" s="96"/>
      <c r="C178" s="21"/>
      <c r="D178" s="21"/>
      <c r="E178" s="21"/>
      <c r="F178" s="40"/>
      <c r="G178" s="40"/>
    </row>
    <row r="179" spans="2:17" s="16" customFormat="1" ht="15.75" customHeight="1" x14ac:dyDescent="0.25">
      <c r="B179" s="117" t="s">
        <v>134</v>
      </c>
      <c r="C179" s="117"/>
      <c r="D179" s="118">
        <v>2025</v>
      </c>
      <c r="E179" s="118">
        <v>2026</v>
      </c>
      <c r="F179" s="198" t="s">
        <v>135</v>
      </c>
      <c r="G179" s="198"/>
    </row>
    <row r="180" spans="2:17" s="16" customFormat="1" ht="15.75" customHeight="1" x14ac:dyDescent="0.25">
      <c r="B180" s="117"/>
      <c r="C180" s="117"/>
      <c r="D180" s="118"/>
      <c r="E180" s="118"/>
      <c r="F180" s="198"/>
      <c r="G180" s="198"/>
    </row>
    <row r="181" spans="2:17" s="204" customFormat="1" ht="13" x14ac:dyDescent="0.3">
      <c r="B181" s="199" t="s">
        <v>1</v>
      </c>
      <c r="C181" s="200"/>
      <c r="D181" s="201">
        <v>614</v>
      </c>
      <c r="E181" s="201">
        <v>939</v>
      </c>
      <c r="F181" s="202">
        <f t="shared" ref="F181:F184" si="8">E181/D181-1</f>
        <v>0.52931596091205213</v>
      </c>
      <c r="G181" s="203"/>
    </row>
    <row r="182" spans="2:17" s="204" customFormat="1" x14ac:dyDescent="0.35">
      <c r="B182" s="199" t="s">
        <v>2</v>
      </c>
      <c r="C182" s="200"/>
      <c r="D182" s="201">
        <v>720</v>
      </c>
      <c r="E182" s="201">
        <v>952</v>
      </c>
      <c r="F182" s="202">
        <f t="shared" si="8"/>
        <v>0.32222222222222219</v>
      </c>
      <c r="G182" s="203"/>
      <c r="J182"/>
      <c r="K182"/>
      <c r="L182"/>
      <c r="M182"/>
      <c r="N182"/>
      <c r="O182"/>
      <c r="P182"/>
      <c r="Q182"/>
    </row>
    <row r="183" spans="2:17" s="204" customFormat="1" x14ac:dyDescent="0.35">
      <c r="B183" s="199" t="s">
        <v>3</v>
      </c>
      <c r="C183" s="200"/>
      <c r="D183" s="201">
        <v>759</v>
      </c>
      <c r="E183" s="201">
        <f>VLOOKUP(B183,$B$14:$R$25,17,0)</f>
        <v>1060</v>
      </c>
      <c r="F183" s="202">
        <f t="shared" si="8"/>
        <v>0.39657444005270093</v>
      </c>
      <c r="G183" s="203"/>
      <c r="J183"/>
      <c r="K183"/>
      <c r="L183"/>
      <c r="M183"/>
      <c r="N183"/>
      <c r="O183"/>
      <c r="P183"/>
      <c r="Q183"/>
    </row>
    <row r="184" spans="2:17" s="204" customFormat="1" ht="15" thickBot="1" x14ac:dyDescent="0.4">
      <c r="B184" s="199" t="s">
        <v>4</v>
      </c>
      <c r="C184" s="200"/>
      <c r="D184" s="201">
        <v>740</v>
      </c>
      <c r="E184" s="31">
        <v>1221</v>
      </c>
      <c r="F184" s="202">
        <f t="shared" si="8"/>
        <v>0.64999999999999991</v>
      </c>
      <c r="G184" s="203"/>
      <c r="J184"/>
      <c r="K184"/>
      <c r="L184"/>
      <c r="M184"/>
      <c r="N184"/>
      <c r="O184"/>
      <c r="P184"/>
      <c r="Q184"/>
    </row>
    <row r="185" spans="2:17" s="204" customFormat="1" ht="15" hidden="1" thickBot="1" x14ac:dyDescent="0.4">
      <c r="B185" s="199" t="s">
        <v>6</v>
      </c>
      <c r="C185" s="200"/>
      <c r="D185" s="201">
        <v>786</v>
      </c>
      <c r="E185" s="201"/>
      <c r="F185" s="202"/>
      <c r="G185" s="203"/>
      <c r="J185"/>
      <c r="K185"/>
      <c r="L185"/>
      <c r="M185"/>
      <c r="N185"/>
      <c r="O185"/>
      <c r="P185"/>
      <c r="Q185"/>
    </row>
    <row r="186" spans="2:17" s="204" customFormat="1" ht="15" hidden="1" thickBot="1" x14ac:dyDescent="0.4">
      <c r="B186" s="199" t="s">
        <v>8</v>
      </c>
      <c r="C186" s="200"/>
      <c r="D186" s="201">
        <v>817</v>
      </c>
      <c r="E186" s="201"/>
      <c r="F186" s="202"/>
      <c r="G186" s="203"/>
      <c r="J186"/>
      <c r="K186"/>
      <c r="L186"/>
      <c r="M186"/>
      <c r="N186"/>
      <c r="O186"/>
      <c r="P186"/>
      <c r="Q186"/>
    </row>
    <row r="187" spans="2:17" s="204" customFormat="1" ht="15" hidden="1" thickBot="1" x14ac:dyDescent="0.4">
      <c r="B187" s="199" t="s">
        <v>10</v>
      </c>
      <c r="C187" s="200"/>
      <c r="D187" s="201">
        <v>851</v>
      </c>
      <c r="E187" s="201"/>
      <c r="F187" s="202"/>
      <c r="G187" s="203"/>
      <c r="J187"/>
      <c r="K187"/>
      <c r="L187"/>
      <c r="M187"/>
      <c r="N187"/>
      <c r="O187"/>
      <c r="P187"/>
      <c r="Q187"/>
    </row>
    <row r="188" spans="2:17" s="204" customFormat="1" ht="15" hidden="1" thickBot="1" x14ac:dyDescent="0.4">
      <c r="B188" s="199" t="s">
        <v>12</v>
      </c>
      <c r="C188" s="200"/>
      <c r="D188" s="201">
        <v>1001</v>
      </c>
      <c r="E188" s="201"/>
      <c r="F188" s="202"/>
      <c r="G188" s="203"/>
      <c r="J188"/>
      <c r="K188"/>
      <c r="L188"/>
      <c r="M188"/>
      <c r="N188"/>
      <c r="O188"/>
      <c r="P188"/>
      <c r="Q188"/>
    </row>
    <row r="189" spans="2:17" s="204" customFormat="1" ht="15" hidden="1" thickBot="1" x14ac:dyDescent="0.4">
      <c r="B189" s="199" t="s">
        <v>14</v>
      </c>
      <c r="C189" s="200"/>
      <c r="D189" s="201">
        <v>1202</v>
      </c>
      <c r="E189" s="201"/>
      <c r="F189" s="202"/>
      <c r="G189" s="203"/>
      <c r="J189"/>
      <c r="K189"/>
      <c r="L189"/>
      <c r="M189"/>
      <c r="N189"/>
      <c r="O189"/>
      <c r="P189"/>
      <c r="Q189"/>
    </row>
    <row r="190" spans="2:17" s="204" customFormat="1" ht="15" hidden="1" thickBot="1" x14ac:dyDescent="0.4">
      <c r="B190" s="199" t="s">
        <v>16</v>
      </c>
      <c r="C190" s="200"/>
      <c r="D190" s="201">
        <v>1461</v>
      </c>
      <c r="E190" s="201"/>
      <c r="F190" s="202"/>
      <c r="G190" s="203"/>
      <c r="J190"/>
      <c r="K190"/>
      <c r="L190"/>
      <c r="M190"/>
      <c r="N190"/>
      <c r="O190"/>
      <c r="P190"/>
      <c r="Q190"/>
    </row>
    <row r="191" spans="2:17" s="204" customFormat="1" ht="15" hidden="1" thickBot="1" x14ac:dyDescent="0.4">
      <c r="B191" s="199" t="s">
        <v>18</v>
      </c>
      <c r="C191" s="200"/>
      <c r="D191" s="201">
        <v>1156</v>
      </c>
      <c r="E191" s="201"/>
      <c r="F191" s="202"/>
      <c r="G191" s="203"/>
      <c r="J191"/>
      <c r="K191"/>
      <c r="L191"/>
      <c r="M191"/>
      <c r="N191"/>
      <c r="O191"/>
      <c r="P191"/>
      <c r="Q191"/>
    </row>
    <row r="192" spans="2:17" s="204" customFormat="1" ht="15" hidden="1" thickBot="1" x14ac:dyDescent="0.4">
      <c r="B192" s="205" t="s">
        <v>20</v>
      </c>
      <c r="C192" s="206"/>
      <c r="D192" s="201">
        <v>834</v>
      </c>
      <c r="E192" s="201"/>
      <c r="F192" s="207"/>
      <c r="G192" s="208"/>
      <c r="J192"/>
      <c r="K192"/>
      <c r="L192"/>
      <c r="M192"/>
      <c r="N192"/>
      <c r="O192"/>
      <c r="P192"/>
      <c r="Q192"/>
    </row>
    <row r="193" spans="2:36" s="16" customFormat="1" ht="15.75" customHeight="1" x14ac:dyDescent="0.35">
      <c r="B193" s="99" t="s">
        <v>21</v>
      </c>
      <c r="C193" s="99"/>
      <c r="D193" s="196">
        <f>+SUM(D181:D184)</f>
        <v>2833</v>
      </c>
      <c r="E193" s="196">
        <f>+SUM(E181:E192)</f>
        <v>4172</v>
      </c>
      <c r="F193" s="209">
        <f>E193/D193-1</f>
        <v>0.47264384045181784</v>
      </c>
      <c r="G193" s="209"/>
      <c r="X193" s="1"/>
      <c r="Y193" s="1"/>
      <c r="Z193" s="1"/>
    </row>
    <row r="194" spans="2:36" s="16" customFormat="1" ht="18" customHeight="1" x14ac:dyDescent="0.35">
      <c r="B194" s="40"/>
      <c r="C194" s="210"/>
      <c r="D194" s="211"/>
      <c r="E194" s="211"/>
      <c r="F194" s="211"/>
      <c r="G194" s="211"/>
      <c r="X194" s="1"/>
      <c r="Y194" s="1"/>
      <c r="Z194" s="1"/>
    </row>
    <row r="195" spans="2:36" s="16" customFormat="1" ht="15" customHeight="1" x14ac:dyDescent="0.35">
      <c r="B195" s="40"/>
      <c r="C195" s="210"/>
      <c r="D195" s="211"/>
      <c r="E195" s="211"/>
      <c r="F195" s="212"/>
      <c r="G195" s="40"/>
      <c r="X195" s="1"/>
      <c r="Y195" s="1"/>
      <c r="Z195" s="1"/>
      <c r="AA195" s="1"/>
    </row>
    <row r="196" spans="2:36" s="16" customFormat="1" ht="21.75" customHeight="1" thickBot="1" x14ac:dyDescent="0.4">
      <c r="B196" s="213" t="s">
        <v>136</v>
      </c>
      <c r="C196" s="214"/>
      <c r="D196" s="215"/>
      <c r="E196" s="215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X196" s="1"/>
      <c r="Y196" s="1"/>
      <c r="Z196" s="1"/>
      <c r="AA196" s="1"/>
      <c r="AB196" s="1"/>
      <c r="AG196" s="1"/>
      <c r="AH196" s="1"/>
      <c r="AI196" s="1"/>
      <c r="AJ196" s="1"/>
    </row>
    <row r="197" spans="2:36" ht="15.75" customHeight="1" x14ac:dyDescent="0.35"/>
    <row r="198" spans="2:36" ht="15.75" customHeight="1" x14ac:dyDescent="0.35"/>
    <row r="199" spans="2:36" ht="15.75" customHeight="1" x14ac:dyDescent="0.35"/>
    <row r="200" spans="2:36" ht="15.75" customHeight="1" x14ac:dyDescent="0.35"/>
    <row r="201" spans="2:36" ht="15.75" customHeight="1" x14ac:dyDescent="0.35"/>
    <row r="202" spans="2:36" ht="15.75" customHeight="1" x14ac:dyDescent="0.35"/>
  </sheetData>
  <protectedRanges>
    <protectedRange sqref="B181:F181 F182:F184" name="Rango1_1"/>
  </protectedRanges>
  <mergeCells count="50">
    <mergeCell ref="B193:C193"/>
    <mergeCell ref="F193:G193"/>
    <mergeCell ref="B190:C190"/>
    <mergeCell ref="F190:G190"/>
    <mergeCell ref="B191:C191"/>
    <mergeCell ref="F191:G191"/>
    <mergeCell ref="B192:C192"/>
    <mergeCell ref="F192:G192"/>
    <mergeCell ref="B187:C187"/>
    <mergeCell ref="F187:G187"/>
    <mergeCell ref="B188:C188"/>
    <mergeCell ref="F188:G188"/>
    <mergeCell ref="B189:C189"/>
    <mergeCell ref="F189:G189"/>
    <mergeCell ref="B184:C184"/>
    <mergeCell ref="F184:G184"/>
    <mergeCell ref="B185:C185"/>
    <mergeCell ref="F185:G185"/>
    <mergeCell ref="B186:C186"/>
    <mergeCell ref="F186:G186"/>
    <mergeCell ref="B181:C181"/>
    <mergeCell ref="F181:G181"/>
    <mergeCell ref="B182:C182"/>
    <mergeCell ref="F182:G182"/>
    <mergeCell ref="B183:C183"/>
    <mergeCell ref="F183:G183"/>
    <mergeCell ref="B149:C149"/>
    <mergeCell ref="B157:D157"/>
    <mergeCell ref="B179:C180"/>
    <mergeCell ref="D179:D180"/>
    <mergeCell ref="E179:E180"/>
    <mergeCell ref="F179:G180"/>
    <mergeCell ref="B82:C82"/>
    <mergeCell ref="B83:C83"/>
    <mergeCell ref="B92:F92"/>
    <mergeCell ref="B99:E99"/>
    <mergeCell ref="B117:D117"/>
    <mergeCell ref="B122:C122"/>
    <mergeCell ref="B66:I67"/>
    <mergeCell ref="L71:R71"/>
    <mergeCell ref="B72:C73"/>
    <mergeCell ref="D72:D73"/>
    <mergeCell ref="E72:F72"/>
    <mergeCell ref="G72:G73"/>
    <mergeCell ref="B3:V4"/>
    <mergeCell ref="W3:W4"/>
    <mergeCell ref="B5:V5"/>
    <mergeCell ref="B7:V8"/>
    <mergeCell ref="C31:G31"/>
    <mergeCell ref="B50:G50"/>
  </mergeCells>
  <printOptions horizontalCentered="1"/>
  <pageMargins left="0.55118110236220474" right="0.11811023622047245" top="0.11811023622047245" bottom="0.11811023622047245" header="0.31496062992125984" footer="7.874015748031496E-2"/>
  <pageSetup paperSize="9" scale="53" orientation="portrait" r:id="rId1"/>
  <rowBreaks count="3" manualBreakCount="3">
    <brk id="67" max="20" man="1"/>
    <brk id="118" max="20" man="1"/>
    <brk id="153" max="20" man="1"/>
  </rowBreaks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CHAT 100</vt:lpstr>
      <vt:lpstr>'CHAT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2026-05-20T17:06:53Z</dcterms:created>
  <dcterms:modified xsi:type="dcterms:W3CDTF">2026-05-20T17:07:28Z</dcterms:modified>
</cp:coreProperties>
</file>