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405C025C-997B-4B6E-9ADE-51A6BEFCD616}" xr6:coauthVersionLast="47" xr6:coauthVersionMax="47" xr10:uidLastSave="{00000000-0000-0000-0000-000000000000}"/>
  <bookViews>
    <workbookView xWindow="1140" yWindow="1140" windowWidth="21970" windowHeight="11180" xr2:uid="{6122589F-AADA-4E5E-B3DE-78D39248645D}"/>
  </bookViews>
  <sheets>
    <sheet name="SAR - Casos" sheetId="1" r:id="rId1"/>
  </sheets>
  <externalReferences>
    <externalReference r:id="rId2"/>
  </externalReferences>
  <definedNames>
    <definedName name="_xlnm.Print_Area" localSheetId="0">'SAR - Casos'!$A$1:$S$245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41" i="1" l="1"/>
  <c r="G241" i="1"/>
  <c r="F241" i="1"/>
  <c r="E241" i="1"/>
  <c r="D241" i="1"/>
  <c r="C240" i="1"/>
  <c r="C239" i="1"/>
  <c r="C238" i="1"/>
  <c r="C237" i="1"/>
  <c r="C236" i="1"/>
  <c r="C235" i="1"/>
  <c r="C234" i="1"/>
  <c r="C233" i="1"/>
  <c r="C232" i="1"/>
  <c r="C231" i="1"/>
  <c r="C241" i="1" s="1"/>
  <c r="C230" i="1"/>
  <c r="C229" i="1"/>
  <c r="J215" i="1"/>
  <c r="I215" i="1"/>
  <c r="H215" i="1"/>
  <c r="G215" i="1"/>
  <c r="F215" i="1"/>
  <c r="F216" i="1" s="1"/>
  <c r="E215" i="1"/>
  <c r="D215" i="1"/>
  <c r="C214" i="1"/>
  <c r="C213" i="1"/>
  <c r="C212" i="1"/>
  <c r="C211" i="1"/>
  <c r="C210" i="1"/>
  <c r="C209" i="1"/>
  <c r="C208" i="1"/>
  <c r="C207" i="1"/>
  <c r="C206" i="1"/>
  <c r="C205" i="1"/>
  <c r="C203" i="1"/>
  <c r="C202" i="1"/>
  <c r="C201" i="1"/>
  <c r="C200" i="1"/>
  <c r="C199" i="1"/>
  <c r="C198" i="1"/>
  <c r="C197" i="1"/>
  <c r="C195" i="1"/>
  <c r="C194" i="1"/>
  <c r="C193" i="1"/>
  <c r="C192" i="1"/>
  <c r="C191" i="1"/>
  <c r="C215" i="1" s="1"/>
  <c r="C216" i="1" s="1"/>
  <c r="C190" i="1"/>
  <c r="M183" i="1"/>
  <c r="L183" i="1"/>
  <c r="K183" i="1"/>
  <c r="J183" i="1"/>
  <c r="I183" i="1"/>
  <c r="H183" i="1"/>
  <c r="G183" i="1"/>
  <c r="F183" i="1"/>
  <c r="E183" i="1"/>
  <c r="D183" i="1"/>
  <c r="C182" i="1"/>
  <c r="C181" i="1"/>
  <c r="C180" i="1"/>
  <c r="C179" i="1"/>
  <c r="C178" i="1"/>
  <c r="C177" i="1"/>
  <c r="C176" i="1"/>
  <c r="C175" i="1"/>
  <c r="C174" i="1"/>
  <c r="C173" i="1"/>
  <c r="C171" i="1"/>
  <c r="C170" i="1"/>
  <c r="C169" i="1"/>
  <c r="C168" i="1"/>
  <c r="C167" i="1"/>
  <c r="C166" i="1"/>
  <c r="C165" i="1"/>
  <c r="C183" i="1" s="1"/>
  <c r="C163" i="1"/>
  <c r="C162" i="1"/>
  <c r="C161" i="1"/>
  <c r="C160" i="1"/>
  <c r="C159" i="1"/>
  <c r="C158" i="1"/>
  <c r="R145" i="1"/>
  <c r="Q145" i="1"/>
  <c r="R144" i="1"/>
  <c r="Q144" i="1"/>
  <c r="P144" i="1"/>
  <c r="I144" i="1"/>
  <c r="H144" i="1"/>
  <c r="G144" i="1"/>
  <c r="F144" i="1"/>
  <c r="E144" i="1"/>
  <c r="D144" i="1"/>
  <c r="O143" i="1"/>
  <c r="C143" i="1"/>
  <c r="O142" i="1"/>
  <c r="C142" i="1"/>
  <c r="O141" i="1"/>
  <c r="C141" i="1"/>
  <c r="O140" i="1"/>
  <c r="C140" i="1"/>
  <c r="O139" i="1"/>
  <c r="C139" i="1"/>
  <c r="O138" i="1"/>
  <c r="C138" i="1"/>
  <c r="O137" i="1"/>
  <c r="C137" i="1"/>
  <c r="O136" i="1"/>
  <c r="C136" i="1"/>
  <c r="O135" i="1"/>
  <c r="C135" i="1"/>
  <c r="O134" i="1"/>
  <c r="O144" i="1" s="1"/>
  <c r="O145" i="1" s="1"/>
  <c r="C134" i="1"/>
  <c r="O133" i="1"/>
  <c r="C133" i="1"/>
  <c r="O132" i="1"/>
  <c r="C132" i="1"/>
  <c r="L128" i="1"/>
  <c r="P119" i="1"/>
  <c r="O119" i="1"/>
  <c r="I119" i="1"/>
  <c r="R118" i="1"/>
  <c r="Q118" i="1"/>
  <c r="P118" i="1"/>
  <c r="O118" i="1"/>
  <c r="N118" i="1"/>
  <c r="N119" i="1" s="1"/>
  <c r="M118" i="1"/>
  <c r="M119" i="1" s="1"/>
  <c r="L118" i="1"/>
  <c r="K118" i="1"/>
  <c r="J118" i="1"/>
  <c r="I118" i="1"/>
  <c r="H118" i="1"/>
  <c r="H119" i="1" s="1"/>
  <c r="G118" i="1"/>
  <c r="G119" i="1" s="1"/>
  <c r="F118" i="1"/>
  <c r="F119" i="1" s="1"/>
  <c r="E118" i="1"/>
  <c r="E119" i="1" s="1"/>
  <c r="D118" i="1"/>
  <c r="C117" i="1"/>
  <c r="C116" i="1"/>
  <c r="C115" i="1"/>
  <c r="C114" i="1"/>
  <c r="C118" i="1" s="1"/>
  <c r="C119" i="1" s="1"/>
  <c r="R105" i="1"/>
  <c r="Q105" i="1"/>
  <c r="P105" i="1"/>
  <c r="P106" i="1" s="1"/>
  <c r="L105" i="1"/>
  <c r="K105" i="1"/>
  <c r="J105" i="1"/>
  <c r="I105" i="1"/>
  <c r="H105" i="1"/>
  <c r="G105" i="1"/>
  <c r="F105" i="1"/>
  <c r="E105" i="1"/>
  <c r="D105" i="1"/>
  <c r="P104" i="1"/>
  <c r="C104" i="1"/>
  <c r="P103" i="1"/>
  <c r="C103" i="1"/>
  <c r="P102" i="1"/>
  <c r="C102" i="1"/>
  <c r="P101" i="1"/>
  <c r="C101" i="1"/>
  <c r="O93" i="1"/>
  <c r="N93" i="1"/>
  <c r="M93" i="1"/>
  <c r="L93" i="1"/>
  <c r="K93" i="1"/>
  <c r="J93" i="1"/>
  <c r="I93" i="1"/>
  <c r="H93" i="1"/>
  <c r="G93" i="1"/>
  <c r="F93" i="1"/>
  <c r="E93" i="1"/>
  <c r="D93" i="1"/>
  <c r="C92" i="1"/>
  <c r="C91" i="1"/>
  <c r="C90" i="1"/>
  <c r="C89" i="1"/>
  <c r="C88" i="1"/>
  <c r="C87" i="1"/>
  <c r="C86" i="1"/>
  <c r="C85" i="1"/>
  <c r="C84" i="1"/>
  <c r="C93" i="1" s="1"/>
  <c r="C83" i="1"/>
  <c r="C82" i="1"/>
  <c r="C81" i="1"/>
  <c r="K73" i="1"/>
  <c r="J73" i="1"/>
  <c r="I73" i="1"/>
  <c r="H73" i="1"/>
  <c r="G73" i="1"/>
  <c r="N60" i="1" s="1"/>
  <c r="F73" i="1"/>
  <c r="E73" i="1"/>
  <c r="D73" i="1"/>
  <c r="C72" i="1"/>
  <c r="C71" i="1"/>
  <c r="C70" i="1"/>
  <c r="C69" i="1"/>
  <c r="C68" i="1"/>
  <c r="C67" i="1"/>
  <c r="C66" i="1"/>
  <c r="C65" i="1"/>
  <c r="C64" i="1"/>
  <c r="C63" i="1"/>
  <c r="C62" i="1"/>
  <c r="N61" i="1"/>
  <c r="C61" i="1"/>
  <c r="C73" i="1" s="1"/>
  <c r="Q50" i="1"/>
  <c r="P50" i="1"/>
  <c r="O50" i="1"/>
  <c r="G50" i="1"/>
  <c r="F50" i="1"/>
  <c r="E50" i="1"/>
  <c r="D50" i="1"/>
  <c r="N49" i="1"/>
  <c r="C49" i="1"/>
  <c r="N48" i="1"/>
  <c r="C48" i="1"/>
  <c r="N47" i="1"/>
  <c r="C47" i="1"/>
  <c r="N46" i="1"/>
  <c r="C46" i="1"/>
  <c r="N45" i="1"/>
  <c r="C45" i="1"/>
  <c r="N44" i="1"/>
  <c r="C44" i="1"/>
  <c r="N43" i="1"/>
  <c r="C43" i="1"/>
  <c r="N42" i="1"/>
  <c r="C42" i="1"/>
  <c r="N41" i="1"/>
  <c r="C41" i="1"/>
  <c r="N40" i="1"/>
  <c r="C40" i="1"/>
  <c r="N39" i="1"/>
  <c r="C39" i="1"/>
  <c r="N38" i="1"/>
  <c r="N50" i="1" s="1"/>
  <c r="N51" i="1" s="1"/>
  <c r="C38" i="1"/>
  <c r="C50" i="1" s="1"/>
  <c r="C51" i="1" s="1"/>
  <c r="R30" i="1"/>
  <c r="Q30" i="1"/>
  <c r="P30" i="1"/>
  <c r="O30" i="1"/>
  <c r="E30" i="1"/>
  <c r="D30" i="1"/>
  <c r="N29" i="1"/>
  <c r="C29" i="1"/>
  <c r="N28" i="1"/>
  <c r="C28" i="1"/>
  <c r="N27" i="1"/>
  <c r="C27" i="1"/>
  <c r="N26" i="1"/>
  <c r="C26" i="1"/>
  <c r="N25" i="1"/>
  <c r="C25" i="1"/>
  <c r="N24" i="1"/>
  <c r="C24" i="1"/>
  <c r="N23" i="1"/>
  <c r="C23" i="1"/>
  <c r="N22" i="1"/>
  <c r="C22" i="1"/>
  <c r="N21" i="1"/>
  <c r="C21" i="1"/>
  <c r="N20" i="1"/>
  <c r="C20" i="1"/>
  <c r="N19" i="1"/>
  <c r="C19" i="1"/>
  <c r="N18" i="1"/>
  <c r="C18" i="1"/>
  <c r="C30" i="1" s="1"/>
  <c r="C74" i="1" l="1"/>
  <c r="I74" i="1"/>
  <c r="H74" i="1"/>
  <c r="G74" i="1"/>
  <c r="C184" i="1"/>
  <c r="I184" i="1"/>
  <c r="G184" i="1"/>
  <c r="H184" i="1"/>
  <c r="C31" i="1"/>
  <c r="D31" i="1"/>
  <c r="R31" i="1"/>
  <c r="E31" i="1"/>
  <c r="D51" i="1"/>
  <c r="F74" i="1"/>
  <c r="J184" i="1"/>
  <c r="H216" i="1"/>
  <c r="F51" i="1"/>
  <c r="L184" i="1"/>
  <c r="I216" i="1"/>
  <c r="G51" i="1"/>
  <c r="Q119" i="1"/>
  <c r="P145" i="1"/>
  <c r="M184" i="1"/>
  <c r="J74" i="1"/>
  <c r="F184" i="1"/>
  <c r="E216" i="1"/>
  <c r="K74" i="1"/>
  <c r="Q106" i="1"/>
  <c r="K119" i="1"/>
  <c r="C144" i="1"/>
  <c r="D216" i="1"/>
  <c r="E74" i="1"/>
  <c r="O31" i="1"/>
  <c r="O51" i="1"/>
  <c r="L129" i="1"/>
  <c r="G216" i="1"/>
  <c r="P31" i="1"/>
  <c r="E51" i="1"/>
  <c r="P51" i="1"/>
  <c r="H145" i="1"/>
  <c r="K184" i="1"/>
  <c r="Q51" i="1"/>
  <c r="D184" i="1"/>
  <c r="C105" i="1"/>
  <c r="L130" i="1"/>
  <c r="E184" i="1"/>
  <c r="J216" i="1"/>
  <c r="J119" i="1"/>
  <c r="R119" i="1"/>
  <c r="N30" i="1"/>
  <c r="N31" i="1" s="1"/>
  <c r="D74" i="1"/>
  <c r="N58" i="1"/>
  <c r="G106" i="1"/>
  <c r="R106" i="1"/>
  <c r="D119" i="1"/>
  <c r="L119" i="1"/>
  <c r="N59" i="1"/>
  <c r="L106" i="1" l="1"/>
  <c r="D106" i="1"/>
  <c r="K106" i="1"/>
  <c r="C106" i="1"/>
  <c r="I106" i="1"/>
  <c r="H106" i="1"/>
  <c r="J106" i="1"/>
  <c r="C145" i="1"/>
  <c r="F145" i="1"/>
  <c r="D145" i="1"/>
  <c r="E145" i="1"/>
  <c r="I145" i="1"/>
  <c r="N73" i="1"/>
  <c r="O59" i="1" s="1"/>
  <c r="E106" i="1"/>
  <c r="G145" i="1"/>
  <c r="Q31" i="1"/>
  <c r="L131" i="1"/>
  <c r="F106" i="1"/>
  <c r="O58" i="1" l="1"/>
  <c r="O63" i="1"/>
  <c r="O71" i="1"/>
  <c r="O67" i="1"/>
  <c r="O62" i="1"/>
  <c r="O70" i="1"/>
  <c r="O66" i="1"/>
  <c r="O73" i="1"/>
  <c r="O68" i="1"/>
  <c r="O72" i="1"/>
  <c r="O64" i="1"/>
  <c r="O69" i="1"/>
  <c r="O61" i="1"/>
  <c r="O60" i="1"/>
  <c r="M131" i="1"/>
  <c r="M128" i="1"/>
  <c r="M129" i="1"/>
  <c r="M130" i="1"/>
</calcChain>
</file>

<file path=xl/sharedStrings.xml><?xml version="1.0" encoding="utf-8"?>
<sst xmlns="http://schemas.openxmlformats.org/spreadsheetml/2006/main" count="343" uniqueCount="131">
  <si>
    <r>
      <t xml:space="preserve"> REPORTE ESTADÍSTICO DE CASOS ATENDIDOS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EN EL SERVICIO DE ATENCION RURAL (SAR)</t>
    </r>
  </si>
  <si>
    <t>Periodo: Enero - Abril , 2026 (Preliminar)</t>
  </si>
  <si>
    <t xml:space="preserve">Mes </t>
  </si>
  <si>
    <t>Total</t>
  </si>
  <si>
    <t>Mujer</t>
  </si>
  <si>
    <t>Hombre</t>
  </si>
  <si>
    <t>Económica o Patrimonial</t>
  </si>
  <si>
    <t>Psicológica</t>
  </si>
  <si>
    <t>Física</t>
  </si>
  <si>
    <t>Sexual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</si>
  <si>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</si>
  <si>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</si>
  <si>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</si>
  <si>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</si>
  <si>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</si>
  <si>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</si>
  <si>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</si>
  <si>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</si>
  <si>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</si>
  <si>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</si>
  <si>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</si>
  <si>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</si>
  <si>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</si>
  <si>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Nuevo</t>
  </si>
  <si>
    <t>Reingreso</t>
  </si>
  <si>
    <t>Reincidente</t>
  </si>
  <si>
    <t>Derivado</t>
  </si>
  <si>
    <t>Riesgo
Leve</t>
  </si>
  <si>
    <t>Riesgo
Moderado</t>
  </si>
  <si>
    <t>Riesgo
Severo</t>
  </si>
  <si>
    <r>
      <rPr>
        <sz val="10"/>
        <rFont val="Arial"/>
        <family val="2"/>
      </rPr>
      <t>*</t>
    </r>
    <r>
      <rPr>
        <sz val="8"/>
        <rFont val="Arial"/>
        <family val="2"/>
      </rPr>
      <t>Solo se consideran los casos de condición Nuevo, Reingreso, Reincidente y Derivado</t>
    </r>
  </si>
  <si>
    <t>Niños y niñas</t>
  </si>
  <si>
    <t>Adolescentes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</si>
  <si>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</si>
  <si>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</si>
  <si>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</si>
  <si>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</si>
  <si>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</si>
  <si>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</si>
  <si>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</si>
  <si>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</si>
  <si>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</si>
  <si>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</t>
  </si>
  <si>
    <t>Personas Adultas Mayores</t>
  </si>
  <si>
    <t>Niños, niñas y adolescentes 
(menores de 18 años)</t>
  </si>
  <si>
    <t>Personas adultas 
(de 18 a 59 años)</t>
  </si>
  <si>
    <t>Personas adultas mayores
(60 a más años)</t>
  </si>
  <si>
    <t>Total Personas</t>
  </si>
  <si>
    <t>Violencia económica o patrimonial</t>
  </si>
  <si>
    <t>Violencia
psicologica</t>
  </si>
  <si>
    <t>Violencia
física</t>
  </si>
  <si>
    <t>Violencia
 sexual</t>
  </si>
  <si>
    <t>Violencia psicologica</t>
  </si>
  <si>
    <t>Violencia 
sexual</t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</si>
  <si>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</si>
  <si>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</si>
  <si>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</si>
  <si>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</si>
  <si>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</si>
  <si>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</si>
  <si>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</si>
  <si>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</si>
  <si>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>Otro</t>
  </si>
  <si>
    <t>No sabe/no responde</t>
  </si>
  <si>
    <t>Económica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</si>
  <si>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</si>
  <si>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</si>
  <si>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</si>
  <si>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</si>
  <si>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</si>
  <si>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</si>
  <si>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</si>
  <si>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</si>
  <si>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</si>
  <si>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</si>
  <si>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</si>
  <si>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</si>
  <si>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Con vínculo relacional de pareja</t>
  </si>
  <si>
    <r>
      <t xml:space="preserve">Con vínculo relacional de pareja </t>
    </r>
    <r>
      <rPr>
        <b/>
        <vertAlign val="superscript"/>
        <sz val="11"/>
        <color theme="0"/>
        <rFont val="Arial Narrow"/>
        <family val="2"/>
      </rPr>
      <t>1/</t>
    </r>
  </si>
  <si>
    <r>
      <t xml:space="preserve">Con  vínculo  relacional  familiar </t>
    </r>
    <r>
      <rPr>
        <b/>
        <vertAlign val="superscript"/>
        <sz val="11"/>
        <color theme="0"/>
        <rFont val="Arial Narrow"/>
        <family val="2"/>
      </rPr>
      <t>2/</t>
    </r>
  </si>
  <si>
    <r>
      <t xml:space="preserve">Sin vínculo relacional de pareja ni familiar </t>
    </r>
    <r>
      <rPr>
        <b/>
        <vertAlign val="superscript"/>
        <sz val="11"/>
        <color theme="0"/>
        <rFont val="Arial Narrow"/>
        <family val="2"/>
      </rPr>
      <t>3/</t>
    </r>
  </si>
  <si>
    <t>Con  vínculo  relacional  familiar</t>
  </si>
  <si>
    <t>No vive con la usuaria</t>
  </si>
  <si>
    <t>Vive en la casa de la usuaria</t>
  </si>
  <si>
    <t>Esporádicamente</t>
  </si>
  <si>
    <t>Sin vínculo relacional de pareja ni familiar</t>
  </si>
  <si>
    <t xml:space="preserve">Mujer </t>
  </si>
  <si>
    <t>1/ Incluye Cónyuge, Excónyuge, Conviviente, Exconviviente, Enamorada/o, Exenamorada/o, Novia/o, Exnovia/o, Progenitor/a de su hijo/a (sin convivencia con la pareja) u Otro tipo de relación sexo afectiva</t>
  </si>
  <si>
    <t>2/ Incluye Madre/Padre, Madrastra/Padrastro, Hija/o, Hijastra/o, Abuela/o, Nieta/a, Hermana/o, Hermanastra/o, Bisabuela/o, Tía/o, Prima/o, Sobrina/o, Bisnieta/o, Suegra/o, Cuñada/o, Nuera/Yerno, Tía/o-abuela/o, Sobrina/o-nieta/o y Otro familiar</t>
  </si>
  <si>
    <t>3/ Incluye Vecina/o, Concuñada/o Docente, Compañera/o de trabajo, Compañera/o de estudios, Empleador/a de trabajo, Empleada/o de trabajo, Habita en el mismo hogar (sin mediar relaciones contractuales o laborales), Desconocida/o y Otro</t>
  </si>
  <si>
    <t>Departamento</t>
  </si>
  <si>
    <t>Total de Casos</t>
  </si>
  <si>
    <t>Sexo</t>
  </si>
  <si>
    <t>Grupo de edad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</si>
  <si>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</si>
  <si>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</si>
  <si>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</si>
  <si>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</si>
  <si>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</si>
  <si>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</si>
  <si>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</si>
  <si>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</si>
  <si>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</si>
  <si>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</si>
  <si>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</si>
  <si>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</si>
  <si>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</si>
  <si>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</si>
  <si>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</si>
  <si>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</si>
  <si>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</si>
  <si>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</si>
  <si>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</si>
  <si>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</si>
  <si>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</si>
  <si>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</si>
  <si>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</si>
  <si>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</si>
  <si>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</si>
  <si>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Figura N° 1: Casos atendidos por los SAR según departamento</t>
  </si>
  <si>
    <t>Nivel de riesgo</t>
  </si>
  <si>
    <t>Leve</t>
  </si>
  <si>
    <t>Moderado</t>
  </si>
  <si>
    <t>Severo</t>
  </si>
  <si>
    <t>Psicóloga/o Comunitaria/o</t>
  </si>
  <si>
    <t>Profesional Social</t>
  </si>
  <si>
    <t>Abogada/o Comunitaria/o</t>
  </si>
  <si>
    <t>Gestor/a Local</t>
  </si>
  <si>
    <t>Profesional Comunitaria/o</t>
  </si>
  <si>
    <r>
      <rPr>
        <sz val="10"/>
        <rFont val="Arial"/>
        <family val="2"/>
      </rPr>
      <t>*</t>
    </r>
    <r>
      <rPr>
        <sz val="8"/>
        <rFont val="Arial"/>
        <family val="2"/>
      </rPr>
      <t xml:space="preserve"> Se consideran las acciones en la atención de los casos de condición: Nuevo, Reingreso, Reincidente, Derivado y Continuador ER.</t>
    </r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</si>
  <si>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Registro de casos del Servicio de Atención Rural / SGIC / WARMI ÑAN / MIMP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</si>
</sst>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rgb="FFFF808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sz val="11"/>
      <name val="Arial Narrow"/>
      <family val="2"/>
    </font>
    <font>
      <sz val="8"/>
      <color theme="2" tint="-0.749992370372631"/>
      <name val="Arial"/>
      <family val="2"/>
    </font>
    <font>
      <b/>
      <sz val="12"/>
      <color rgb="FFFF0000"/>
      <name val="Arial"/>
      <family val="2"/>
    </font>
    <font>
      <b/>
      <vertAlign val="superscript"/>
      <sz val="11"/>
      <color theme="0"/>
      <name val="Arial Narrow"/>
      <family val="2"/>
    </font>
    <font>
      <sz val="8"/>
      <color theme="1"/>
      <name val="Arial"/>
      <family val="2"/>
    </font>
    <font>
      <sz val="11"/>
      <color theme="1"/>
      <name val="Aptos Narrow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4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9"/>
      <color theme="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theme="2" tint="-0.24994659260841701"/>
        <bgColor indexed="65"/>
      </patternFill>
    </fill>
    <fill>
      <patternFill patternType="solid">
        <fgColor rgb="FF777777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medium">
        <color rgb="FFFF0000"/>
      </top>
      <bottom style="medium">
        <color auto="1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theme="1" tint="0.34998626667073579"/>
      </top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0"/>
      </right>
      <top style="thin">
        <color theme="6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6" tint="-0.499984740745262"/>
      </top>
      <bottom/>
      <diagonal/>
    </border>
    <border>
      <left style="thin">
        <color theme="0"/>
      </left>
      <right/>
      <top style="thin">
        <color theme="6" tint="-0.499984740745262"/>
      </top>
      <bottom/>
      <diagonal/>
    </border>
    <border>
      <left/>
      <right style="thin">
        <color theme="0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0"/>
      </right>
      <top/>
      <bottom/>
      <diagonal/>
    </border>
    <border>
      <left/>
      <right style="thin">
        <color theme="6" tint="-0.499984740745262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6" tint="-0.499984740745262"/>
      </left>
      <right style="thin">
        <color theme="0"/>
      </right>
      <top/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499984740745262"/>
      </bottom>
      <diagonal/>
    </border>
    <border>
      <left style="thin">
        <color theme="0"/>
      </left>
      <right style="thin">
        <color theme="6" tint="-0.499984740745262"/>
      </right>
      <top style="thin">
        <color theme="0"/>
      </top>
      <bottom style="thin">
        <color theme="6" tint="-0.499984740745262"/>
      </bottom>
      <diagonal/>
    </border>
    <border>
      <left/>
      <right/>
      <top style="dashed">
        <color theme="0" tint="-0.14999847407452621"/>
      </top>
      <bottom style="medium">
        <color rgb="FFFF0000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E6000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dotted">
        <color theme="0" tint="-4.9989318521683403E-2"/>
      </right>
      <top style="thin">
        <color theme="0"/>
      </top>
      <bottom/>
      <diagonal/>
    </border>
    <border>
      <left/>
      <right style="dotted">
        <color theme="0" tint="-4.9989318521683403E-2"/>
      </right>
      <top style="dotted">
        <color theme="2" tint="-9.9978637043366805E-2"/>
      </top>
      <bottom/>
      <diagonal/>
    </border>
    <border>
      <left/>
      <right style="dotted">
        <color theme="0" tint="-4.9989318521683403E-2"/>
      </right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dotted">
        <color theme="2" tint="-9.9978637043366805E-2"/>
      </bottom>
      <diagonal/>
    </border>
    <border>
      <left/>
      <right/>
      <top style="medium">
        <color rgb="FFE60008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0" fillId="0" borderId="0" applyBorder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4" fillId="2" borderId="0" xfId="2" applyFill="1" applyAlignment="1">
      <alignment vertical="center"/>
    </xf>
    <xf numFmtId="0" fontId="0" fillId="0" borderId="0" xfId="0" applyAlignment="1">
      <alignment vertical="center"/>
    </xf>
    <xf numFmtId="0" fontId="5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2" borderId="0" xfId="3" applyFont="1" applyFill="1" applyAlignment="1">
      <alignment horizontal="centerContinuous" vertical="center"/>
    </xf>
    <xf numFmtId="0" fontId="4" fillId="2" borderId="0" xfId="2" applyFill="1" applyAlignment="1">
      <alignment horizontal="centerContinuous" vertical="center"/>
    </xf>
    <xf numFmtId="0" fontId="7" fillId="3" borderId="0" xfId="2" applyFont="1" applyFill="1" applyAlignment="1">
      <alignment horizontal="centerContinuous" vertical="center"/>
    </xf>
    <xf numFmtId="0" fontId="4" fillId="3" borderId="0" xfId="2" applyFill="1" applyAlignment="1">
      <alignment vertical="center"/>
    </xf>
    <xf numFmtId="0" fontId="8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2" fillId="3" borderId="0" xfId="2" applyFont="1" applyFill="1" applyAlignment="1">
      <alignment horizontal="centerContinuous" vertical="center"/>
    </xf>
    <xf numFmtId="0" fontId="13" fillId="3" borderId="0" xfId="2" applyFont="1" applyFill="1" applyAlignment="1">
      <alignment horizontal="centerContinuous" vertical="center"/>
    </xf>
    <xf numFmtId="0" fontId="14" fillId="2" borderId="0" xfId="2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4" borderId="0" xfId="2" applyFont="1" applyFill="1" applyAlignment="1" applyProtection="1">
      <alignment vertical="center"/>
      <protection hidden="1"/>
    </xf>
    <xf numFmtId="0" fontId="4" fillId="4" borderId="0" xfId="2" applyFill="1" applyAlignment="1">
      <alignment vertical="center"/>
    </xf>
    <xf numFmtId="3" fontId="4" fillId="4" borderId="0" xfId="2" applyNumberFormat="1" applyFill="1" applyAlignment="1">
      <alignment vertical="center"/>
    </xf>
    <xf numFmtId="0" fontId="16" fillId="2" borderId="0" xfId="2" applyFont="1" applyFill="1" applyAlignment="1">
      <alignment vertical="center"/>
    </xf>
    <xf numFmtId="0" fontId="16" fillId="4" borderId="0" xfId="2" applyFont="1" applyFill="1" applyAlignment="1">
      <alignment vertical="center"/>
    </xf>
    <xf numFmtId="3" fontId="4" fillId="2" borderId="0" xfId="2" applyNumberFormat="1" applyFill="1" applyAlignment="1">
      <alignment vertical="center"/>
    </xf>
    <xf numFmtId="0" fontId="6" fillId="2" borderId="0" xfId="2" applyFont="1" applyFill="1" applyAlignment="1">
      <alignment vertical="center"/>
    </xf>
    <xf numFmtId="0" fontId="17" fillId="5" borderId="1" xfId="2" applyFont="1" applyFill="1" applyBorder="1" applyAlignment="1">
      <alignment horizontal="center" vertical="center"/>
    </xf>
    <xf numFmtId="0" fontId="17" fillId="6" borderId="2" xfId="2" applyFont="1" applyFill="1" applyBorder="1" applyAlignment="1">
      <alignment horizontal="center" vertical="center"/>
    </xf>
    <xf numFmtId="0" fontId="17" fillId="5" borderId="2" xfId="2" applyFont="1" applyFill="1" applyBorder="1" applyAlignment="1">
      <alignment horizontal="center" vertical="center"/>
    </xf>
    <xf numFmtId="0" fontId="17" fillId="5" borderId="0" xfId="2" applyFont="1" applyFill="1" applyAlignment="1">
      <alignment horizontal="center" vertical="center"/>
    </xf>
    <xf numFmtId="0" fontId="18" fillId="4" borderId="0" xfId="2" applyFont="1" applyFill="1" applyAlignment="1">
      <alignment vertical="center"/>
    </xf>
    <xf numFmtId="0" fontId="13" fillId="4" borderId="0" xfId="2" applyFont="1" applyFill="1" applyAlignment="1">
      <alignment horizontal="center" vertical="center" wrapText="1"/>
    </xf>
    <xf numFmtId="0" fontId="19" fillId="6" borderId="3" xfId="2" applyFont="1" applyFill="1" applyBorder="1" applyAlignment="1">
      <alignment horizontal="center" vertical="center" wrapText="1"/>
    </xf>
    <xf numFmtId="0" fontId="17" fillId="5" borderId="3" xfId="2" applyFont="1" applyFill="1" applyBorder="1" applyAlignment="1">
      <alignment horizontal="center" vertical="center" wrapText="1"/>
    </xf>
    <xf numFmtId="0" fontId="17" fillId="5" borderId="0" xfId="2" applyFont="1" applyFill="1" applyAlignment="1">
      <alignment horizontal="center" vertical="center" wrapText="1"/>
    </xf>
    <xf numFmtId="0" fontId="20" fillId="0" borderId="4" xfId="2" applyFont="1" applyBorder="1" applyAlignment="1">
      <alignment horizontal="left" vertical="center"/>
    </xf>
    <xf numFmtId="3" fontId="21" fillId="0" borderId="4" xfId="2" applyNumberFormat="1" applyFont="1" applyBorder="1" applyAlignment="1">
      <alignment horizontal="center" vertical="center"/>
    </xf>
    <xf numFmtId="3" fontId="22" fillId="0" borderId="4" xfId="2" applyNumberFormat="1" applyFont="1" applyBorder="1" applyAlignment="1">
      <alignment horizontal="center" vertical="center"/>
    </xf>
    <xf numFmtId="3" fontId="4" fillId="4" borderId="0" xfId="2" applyNumberFormat="1" applyFill="1" applyAlignment="1">
      <alignment horizontal="center" vertical="center"/>
    </xf>
    <xf numFmtId="0" fontId="23" fillId="4" borderId="0" xfId="2" applyFont="1" applyFill="1" applyAlignment="1">
      <alignment horizontal="left" vertical="center"/>
    </xf>
    <xf numFmtId="3" fontId="20" fillId="0" borderId="4" xfId="2" applyNumberFormat="1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2" applyFill="1" applyAlignment="1">
      <alignment horizontal="center" vertical="center"/>
    </xf>
    <xf numFmtId="3" fontId="20" fillId="0" borderId="5" xfId="2" applyNumberFormat="1" applyFont="1" applyBorder="1" applyAlignment="1">
      <alignment horizontal="left" vertical="center"/>
    </xf>
    <xf numFmtId="3" fontId="22" fillId="0" borderId="5" xfId="2" applyNumberFormat="1" applyFont="1" applyBorder="1" applyAlignment="1">
      <alignment horizontal="center" vertical="center"/>
    </xf>
    <xf numFmtId="0" fontId="20" fillId="7" borderId="6" xfId="2" applyFont="1" applyFill="1" applyBorder="1" applyAlignment="1">
      <alignment horizontal="center" vertical="center"/>
    </xf>
    <xf numFmtId="3" fontId="21" fillId="8" borderId="6" xfId="2" applyNumberFormat="1" applyFont="1" applyFill="1" applyBorder="1" applyAlignment="1">
      <alignment horizontal="center" vertical="center"/>
    </xf>
    <xf numFmtId="3" fontId="21" fillId="9" borderId="6" xfId="2" applyNumberFormat="1" applyFont="1" applyFill="1" applyBorder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7" borderId="6" xfId="2" applyFont="1" applyFill="1" applyBorder="1" applyAlignment="1">
      <alignment horizontal="center" vertical="center"/>
    </xf>
    <xf numFmtId="0" fontId="21" fillId="8" borderId="7" xfId="2" applyFont="1" applyFill="1" applyBorder="1" applyAlignment="1">
      <alignment horizontal="center" vertical="center"/>
    </xf>
    <xf numFmtId="164" fontId="21" fillId="0" borderId="7" xfId="4" applyNumberFormat="1" applyFont="1" applyFill="1" applyBorder="1" applyAlignment="1">
      <alignment horizontal="center" vertical="center"/>
    </xf>
    <xf numFmtId="164" fontId="21" fillId="9" borderId="7" xfId="4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3" fontId="7" fillId="2" borderId="0" xfId="2" applyNumberFormat="1" applyFont="1" applyFill="1" applyAlignment="1">
      <alignment horizontal="center" vertical="center"/>
    </xf>
    <xf numFmtId="9" fontId="7" fillId="2" borderId="0" xfId="4" applyFont="1" applyFill="1" applyAlignment="1">
      <alignment horizontal="center" vertical="center"/>
    </xf>
    <xf numFmtId="0" fontId="24" fillId="2" borderId="0" xfId="2" applyFont="1" applyFill="1" applyAlignment="1">
      <alignment vertical="center"/>
    </xf>
    <xf numFmtId="0" fontId="24" fillId="4" borderId="0" xfId="2" applyFont="1" applyFill="1" applyAlignment="1">
      <alignment vertical="center"/>
    </xf>
    <xf numFmtId="0" fontId="24" fillId="2" borderId="0" xfId="2" applyFont="1" applyFill="1" applyAlignment="1">
      <alignment horizontal="left" vertical="center"/>
    </xf>
    <xf numFmtId="0" fontId="24" fillId="4" borderId="0" xfId="2" applyFont="1" applyFill="1" applyAlignment="1">
      <alignment horizontal="left" vertical="center"/>
    </xf>
    <xf numFmtId="0" fontId="13" fillId="4" borderId="0" xfId="2" applyFont="1" applyFill="1" applyAlignment="1">
      <alignment vertical="center" wrapText="1"/>
    </xf>
    <xf numFmtId="0" fontId="17" fillId="4" borderId="0" xfId="2" applyFont="1" applyFill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0" fontId="21" fillId="4" borderId="0" xfId="2" applyFont="1" applyFill="1" applyAlignment="1">
      <alignment horizontal="left" vertical="center"/>
    </xf>
    <xf numFmtId="3" fontId="22" fillId="4" borderId="0" xfId="2" applyNumberFormat="1" applyFont="1" applyFill="1" applyAlignment="1">
      <alignment horizontal="center" vertical="center"/>
    </xf>
    <xf numFmtId="0" fontId="4" fillId="2" borderId="0" xfId="2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3" fontId="21" fillId="7" borderId="6" xfId="2" applyNumberFormat="1" applyFont="1" applyFill="1" applyBorder="1" applyAlignment="1">
      <alignment horizontal="center" vertical="center"/>
    </xf>
    <xf numFmtId="0" fontId="25" fillId="2" borderId="0" xfId="2" applyFont="1" applyFill="1" applyAlignment="1">
      <alignment vertical="center"/>
    </xf>
    <xf numFmtId="9" fontId="4" fillId="2" borderId="0" xfId="4" applyFill="1" applyAlignment="1">
      <alignment horizontal="center" vertical="center"/>
    </xf>
    <xf numFmtId="0" fontId="26" fillId="2" borderId="0" xfId="2" applyFont="1" applyFill="1" applyAlignment="1">
      <alignment vertical="center"/>
    </xf>
    <xf numFmtId="3" fontId="4" fillId="2" borderId="0" xfId="2" applyNumberFormat="1" applyFill="1" applyAlignment="1">
      <alignment horizontal="center" vertical="center"/>
    </xf>
    <xf numFmtId="9" fontId="4" fillId="2" borderId="0" xfId="4" applyFont="1" applyFill="1" applyAlignment="1">
      <alignment horizontal="center" vertical="center"/>
    </xf>
    <xf numFmtId="0" fontId="27" fillId="2" borderId="0" xfId="2" applyFont="1" applyFill="1" applyAlignment="1">
      <alignment vertical="center"/>
    </xf>
    <xf numFmtId="0" fontId="4" fillId="0" borderId="0" xfId="2" applyAlignment="1">
      <alignment horizontal="left" vertical="center"/>
    </xf>
    <xf numFmtId="9" fontId="4" fillId="2" borderId="0" xfId="1" applyFont="1" applyFill="1" applyAlignment="1">
      <alignment horizontal="center" vertical="center"/>
    </xf>
    <xf numFmtId="0" fontId="28" fillId="2" borderId="0" xfId="2" applyFont="1" applyFill="1" applyAlignment="1">
      <alignment vertical="center"/>
    </xf>
    <xf numFmtId="0" fontId="17" fillId="5" borderId="1" xfId="2" applyFont="1" applyFill="1" applyBorder="1" applyAlignment="1">
      <alignment horizontal="center" vertical="center" wrapText="1"/>
    </xf>
    <xf numFmtId="0" fontId="17" fillId="6" borderId="1" xfId="2" applyFont="1" applyFill="1" applyBorder="1" applyAlignment="1">
      <alignment horizontal="center" vertical="center" wrapText="1"/>
    </xf>
    <xf numFmtId="0" fontId="17" fillId="5" borderId="8" xfId="2" applyFont="1" applyFill="1" applyBorder="1" applyAlignment="1">
      <alignment horizontal="center" vertical="center" wrapText="1"/>
    </xf>
    <xf numFmtId="3" fontId="22" fillId="0" borderId="9" xfId="2" applyNumberFormat="1" applyFon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164" fontId="4" fillId="2" borderId="0" xfId="4" applyNumberFormat="1" applyFont="1" applyFill="1" applyAlignment="1">
      <alignment horizontal="center" vertical="center"/>
    </xf>
    <xf numFmtId="0" fontId="4" fillId="0" borderId="0" xfId="2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4" fillId="0" borderId="0" xfId="2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Continuous" vertical="center" wrapText="1"/>
    </xf>
    <xf numFmtId="0" fontId="32" fillId="2" borderId="0" xfId="0" applyFont="1" applyFill="1" applyAlignment="1">
      <alignment horizontal="centerContinuous" vertical="center"/>
    </xf>
    <xf numFmtId="0" fontId="3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left"/>
    </xf>
    <xf numFmtId="0" fontId="19" fillId="5" borderId="0" xfId="0" applyFont="1" applyFill="1" applyAlignment="1" applyProtection="1">
      <alignment horizontal="center" vertical="center" wrapText="1"/>
      <protection hidden="1"/>
    </xf>
    <xf numFmtId="0" fontId="19" fillId="6" borderId="3" xfId="0" applyFont="1" applyFill="1" applyBorder="1" applyAlignment="1" applyProtection="1">
      <alignment horizontal="center" vertical="center" wrapText="1"/>
      <protection hidden="1"/>
    </xf>
    <xf numFmtId="0" fontId="19" fillId="5" borderId="10" xfId="0" applyFont="1" applyFill="1" applyBorder="1" applyAlignment="1" applyProtection="1">
      <alignment horizontal="center" vertical="center" wrapText="1"/>
      <protection hidden="1"/>
    </xf>
    <xf numFmtId="0" fontId="19" fillId="5" borderId="11" xfId="0" applyFont="1" applyFill="1" applyBorder="1" applyAlignment="1" applyProtection="1">
      <alignment horizontal="center" vertical="center" wrapText="1"/>
      <protection hidden="1"/>
    </xf>
    <xf numFmtId="0" fontId="19" fillId="5" borderId="12" xfId="0" applyFont="1" applyFill="1" applyBorder="1" applyAlignment="1" applyProtection="1">
      <alignment horizontal="center" vertical="center" wrapText="1"/>
      <protection hidden="1"/>
    </xf>
    <xf numFmtId="0" fontId="19" fillId="6" borderId="13" xfId="0" applyFont="1" applyFill="1" applyBorder="1" applyAlignment="1" applyProtection="1">
      <alignment horizontal="center" vertical="center" wrapText="1"/>
      <protection hidden="1"/>
    </xf>
    <xf numFmtId="0" fontId="20" fillId="4" borderId="14" xfId="0" applyFont="1" applyFill="1" applyBorder="1" applyAlignment="1">
      <alignment horizontal="left" vertical="center" indent="1"/>
    </xf>
    <xf numFmtId="3" fontId="20" fillId="4" borderId="14" xfId="0" applyNumberFormat="1" applyFont="1" applyFill="1" applyBorder="1" applyAlignment="1" applyProtection="1">
      <alignment horizontal="center" vertical="center"/>
      <protection hidden="1"/>
    </xf>
    <xf numFmtId="3" fontId="34" fillId="4" borderId="14" xfId="0" applyNumberFormat="1" applyFont="1" applyFill="1" applyBorder="1" applyAlignment="1" applyProtection="1">
      <alignment horizontal="center" vertical="center"/>
      <protection hidden="1"/>
    </xf>
    <xf numFmtId="3" fontId="21" fillId="4" borderId="14" xfId="0" applyNumberFormat="1" applyFont="1" applyFill="1" applyBorder="1" applyAlignment="1" applyProtection="1">
      <alignment horizontal="center" vertical="center"/>
      <protection hidden="1"/>
    </xf>
    <xf numFmtId="3" fontId="22" fillId="4" borderId="14" xfId="0" applyNumberFormat="1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Alignment="1">
      <alignment vertical="center"/>
    </xf>
    <xf numFmtId="0" fontId="20" fillId="4" borderId="15" xfId="0" applyFont="1" applyFill="1" applyBorder="1" applyAlignment="1">
      <alignment horizontal="left" vertical="center" indent="1"/>
    </xf>
    <xf numFmtId="0" fontId="30" fillId="4" borderId="0" xfId="0" applyFont="1" applyFill="1" applyAlignment="1">
      <alignment horizontal="centerContinuous" wrapText="1"/>
    </xf>
    <xf numFmtId="0" fontId="0" fillId="4" borderId="0" xfId="0" applyFill="1"/>
    <xf numFmtId="0" fontId="25" fillId="4" borderId="0" xfId="0" applyFont="1" applyFill="1" applyAlignment="1">
      <alignment wrapText="1"/>
    </xf>
    <xf numFmtId="0" fontId="35" fillId="2" borderId="0" xfId="0" applyFont="1" applyFill="1" applyAlignment="1">
      <alignment wrapText="1"/>
    </xf>
    <xf numFmtId="0" fontId="20" fillId="7" borderId="16" xfId="0" applyFont="1" applyFill="1" applyBorder="1" applyAlignment="1" applyProtection="1">
      <alignment horizontal="center" vertical="center"/>
      <protection hidden="1"/>
    </xf>
    <xf numFmtId="3" fontId="21" fillId="8" borderId="16" xfId="0" applyNumberFormat="1" applyFont="1" applyFill="1" applyBorder="1" applyAlignment="1" applyProtection="1">
      <alignment horizontal="center" vertical="center"/>
      <protection hidden="1"/>
    </xf>
    <xf numFmtId="3" fontId="21" fillId="7" borderId="16" xfId="0" applyNumberFormat="1" applyFont="1" applyFill="1" applyBorder="1" applyAlignment="1" applyProtection="1">
      <alignment horizontal="center" vertical="center"/>
      <protection hidden="1"/>
    </xf>
    <xf numFmtId="0" fontId="18" fillId="2" borderId="0" xfId="2" applyFont="1" applyFill="1" applyAlignment="1">
      <alignment vertical="center"/>
    </xf>
    <xf numFmtId="0" fontId="27" fillId="4" borderId="0" xfId="2" applyFont="1" applyFill="1" applyAlignment="1">
      <alignment vertical="center"/>
    </xf>
    <xf numFmtId="0" fontId="36" fillId="4" borderId="0" xfId="2" applyFont="1" applyFill="1" applyAlignment="1">
      <alignment vertical="center"/>
    </xf>
    <xf numFmtId="0" fontId="17" fillId="6" borderId="1" xfId="2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vertical="center" wrapText="1"/>
    </xf>
    <xf numFmtId="3" fontId="20" fillId="4" borderId="0" xfId="2" applyNumberFormat="1" applyFont="1" applyFill="1" applyAlignment="1">
      <alignment vertical="center"/>
    </xf>
    <xf numFmtId="3" fontId="20" fillId="4" borderId="0" xfId="2" applyNumberFormat="1" applyFont="1" applyFill="1" applyAlignment="1">
      <alignment horizontal="left" vertical="center"/>
    </xf>
    <xf numFmtId="3" fontId="20" fillId="0" borderId="17" xfId="2" applyNumberFormat="1" applyFont="1" applyBorder="1" applyAlignment="1">
      <alignment horizontal="left" vertical="center"/>
    </xf>
    <xf numFmtId="3" fontId="21" fillId="0" borderId="17" xfId="2" applyNumberFormat="1" applyFont="1" applyBorder="1" applyAlignment="1">
      <alignment horizontal="center" vertical="center"/>
    </xf>
    <xf numFmtId="3" fontId="22" fillId="0" borderId="17" xfId="2" applyNumberFormat="1" applyFont="1" applyBorder="1" applyAlignment="1">
      <alignment horizontal="center" vertical="center"/>
    </xf>
    <xf numFmtId="0" fontId="21" fillId="7" borderId="0" xfId="2" applyFont="1" applyFill="1" applyAlignment="1">
      <alignment horizontal="center" vertical="center"/>
    </xf>
    <xf numFmtId="3" fontId="21" fillId="8" borderId="0" xfId="2" applyNumberFormat="1" applyFont="1" applyFill="1" applyAlignment="1">
      <alignment horizontal="center" vertical="center"/>
    </xf>
    <xf numFmtId="3" fontId="21" fillId="7" borderId="0" xfId="2" applyNumberFormat="1" applyFont="1" applyFill="1" applyAlignment="1">
      <alignment horizontal="center" vertical="center"/>
    </xf>
    <xf numFmtId="10" fontId="21" fillId="9" borderId="7" xfId="4" applyNumberFormat="1" applyFont="1" applyFill="1" applyBorder="1" applyAlignment="1">
      <alignment horizontal="center" vertical="center"/>
    </xf>
    <xf numFmtId="0" fontId="26" fillId="2" borderId="18" xfId="2" applyFont="1" applyFill="1" applyBorder="1" applyAlignment="1">
      <alignment vertical="center" wrapText="1"/>
    </xf>
    <xf numFmtId="0" fontId="28" fillId="4" borderId="0" xfId="2" applyFont="1" applyFill="1" applyAlignment="1">
      <alignment vertical="center"/>
    </xf>
    <xf numFmtId="0" fontId="26" fillId="2" borderId="0" xfId="2" applyFont="1" applyFill="1" applyAlignment="1">
      <alignment vertical="center" wrapText="1"/>
    </xf>
    <xf numFmtId="0" fontId="20" fillId="4" borderId="0" xfId="2" applyFont="1" applyFill="1" applyAlignment="1">
      <alignment horizontal="left" vertical="center"/>
    </xf>
    <xf numFmtId="3" fontId="21" fillId="4" borderId="0" xfId="2" applyNumberFormat="1" applyFont="1" applyFill="1" applyAlignment="1">
      <alignment horizontal="center" vertical="center"/>
    </xf>
    <xf numFmtId="164" fontId="21" fillId="0" borderId="0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0" fillId="4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/>
    <xf numFmtId="0" fontId="30" fillId="4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/>
    <xf numFmtId="0" fontId="31" fillId="4" borderId="19" xfId="0" applyFont="1" applyFill="1" applyBorder="1" applyAlignment="1" applyProtection="1">
      <alignment horizontal="center" vertical="center" wrapText="1"/>
      <protection hidden="1"/>
    </xf>
    <xf numFmtId="3" fontId="3" fillId="2" borderId="0" xfId="0" applyNumberFormat="1" applyFont="1" applyFill="1"/>
    <xf numFmtId="1" fontId="3" fillId="2" borderId="0" xfId="0" applyNumberFormat="1" applyFont="1" applyFill="1"/>
    <xf numFmtId="0" fontId="19" fillId="5" borderId="20" xfId="0" applyFont="1" applyFill="1" applyBorder="1" applyAlignment="1" applyProtection="1">
      <alignment horizontal="center" vertical="center" wrapText="1"/>
      <protection hidden="1"/>
    </xf>
    <xf numFmtId="0" fontId="19" fillId="6" borderId="21" xfId="0" applyFont="1" applyFill="1" applyBorder="1" applyAlignment="1" applyProtection="1">
      <alignment horizontal="center" vertical="center" wrapText="1"/>
      <protection hidden="1"/>
    </xf>
    <xf numFmtId="0" fontId="19" fillId="5" borderId="22" xfId="0" applyFont="1" applyFill="1" applyBorder="1" applyAlignment="1" applyProtection="1">
      <alignment horizontal="center" vertical="center" wrapText="1"/>
      <protection hidden="1"/>
    </xf>
    <xf numFmtId="0" fontId="19" fillId="5" borderId="23" xfId="0" applyFont="1" applyFill="1" applyBorder="1" applyAlignment="1" applyProtection="1">
      <alignment horizontal="center" vertical="center" wrapText="1"/>
      <protection hidden="1"/>
    </xf>
    <xf numFmtId="0" fontId="19" fillId="5" borderId="24" xfId="0" applyFont="1" applyFill="1" applyBorder="1" applyAlignment="1" applyProtection="1">
      <alignment horizontal="center" vertical="center" wrapText="1"/>
      <protection hidden="1"/>
    </xf>
    <xf numFmtId="0" fontId="19" fillId="5" borderId="20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 applyProtection="1">
      <alignment horizontal="center" vertical="center" wrapText="1"/>
      <protection hidden="1"/>
    </xf>
    <xf numFmtId="0" fontId="19" fillId="5" borderId="26" xfId="0" applyFont="1" applyFill="1" applyBorder="1" applyAlignment="1" applyProtection="1">
      <alignment horizontal="center" vertical="center" wrapText="1"/>
      <protection hidden="1"/>
    </xf>
    <xf numFmtId="0" fontId="19" fillId="5" borderId="2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9" fillId="5" borderId="28" xfId="0" applyFont="1" applyFill="1" applyBorder="1" applyAlignment="1" applyProtection="1">
      <alignment horizontal="center" vertical="center" wrapText="1"/>
      <protection hidden="1"/>
    </xf>
    <xf numFmtId="0" fontId="19" fillId="6" borderId="29" xfId="0" applyFont="1" applyFill="1" applyBorder="1" applyAlignment="1" applyProtection="1">
      <alignment horizontal="center" vertical="center" wrapText="1"/>
      <protection hidden="1"/>
    </xf>
    <xf numFmtId="0" fontId="19" fillId="6" borderId="3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0" fillId="2" borderId="14" xfId="0" applyNumberFormat="1" applyFont="1" applyFill="1" applyBorder="1" applyAlignment="1" applyProtection="1">
      <alignment horizontal="center" vertical="center"/>
      <protection hidden="1"/>
    </xf>
    <xf numFmtId="3" fontId="34" fillId="2" borderId="14" xfId="0" applyNumberFormat="1" applyFont="1" applyFill="1" applyBorder="1" applyAlignment="1" applyProtection="1">
      <alignment horizontal="center" vertical="center"/>
      <protection hidden="1"/>
    </xf>
    <xf numFmtId="3" fontId="34" fillId="4" borderId="15" xfId="0" applyNumberFormat="1" applyFont="1" applyFill="1" applyBorder="1" applyAlignment="1" applyProtection="1">
      <alignment horizontal="center" vertical="center"/>
      <protection hidden="1"/>
    </xf>
    <xf numFmtId="3" fontId="2" fillId="2" borderId="0" xfId="0" applyNumberFormat="1" applyFont="1" applyFill="1"/>
    <xf numFmtId="3" fontId="34" fillId="2" borderId="15" xfId="0" applyNumberFormat="1" applyFont="1" applyFill="1" applyBorder="1" applyAlignment="1" applyProtection="1">
      <alignment horizontal="center" vertical="center"/>
      <protection hidden="1"/>
    </xf>
    <xf numFmtId="0" fontId="20" fillId="4" borderId="32" xfId="0" applyFont="1" applyFill="1" applyBorder="1" applyAlignment="1">
      <alignment horizontal="left" vertical="center" indent="1"/>
    </xf>
    <xf numFmtId="3" fontId="34" fillId="4" borderId="32" xfId="0" applyNumberFormat="1" applyFont="1" applyFill="1" applyBorder="1" applyAlignment="1" applyProtection="1">
      <alignment horizontal="center" vertical="center"/>
      <protection hidden="1"/>
    </xf>
    <xf numFmtId="0" fontId="20" fillId="7" borderId="6" xfId="0" applyFont="1" applyFill="1" applyBorder="1" applyAlignment="1" applyProtection="1">
      <alignment horizontal="center" vertical="center"/>
      <protection hidden="1"/>
    </xf>
    <xf numFmtId="3" fontId="21" fillId="8" borderId="6" xfId="0" applyNumberFormat="1" applyFont="1" applyFill="1" applyBorder="1" applyAlignment="1" applyProtection="1">
      <alignment horizontal="center" vertical="center"/>
      <protection hidden="1"/>
    </xf>
    <xf numFmtId="3" fontId="21" fillId="7" borderId="6" xfId="0" applyNumberFormat="1" applyFont="1" applyFill="1" applyBorder="1" applyAlignment="1" applyProtection="1">
      <alignment horizontal="center" vertical="center"/>
      <protection hidden="1"/>
    </xf>
    <xf numFmtId="0" fontId="20" fillId="7" borderId="6" xfId="0" applyFont="1" applyFill="1" applyBorder="1" applyAlignment="1">
      <alignment horizontal="center" vertical="center"/>
    </xf>
    <xf numFmtId="3" fontId="21" fillId="8" borderId="6" xfId="0" applyNumberFormat="1" applyFont="1" applyFill="1" applyBorder="1" applyAlignment="1">
      <alignment horizontal="center" vertical="center"/>
    </xf>
    <xf numFmtId="3" fontId="21" fillId="7" borderId="6" xfId="0" applyNumberFormat="1" applyFont="1" applyFill="1" applyBorder="1" applyAlignment="1">
      <alignment horizontal="center" vertical="center"/>
    </xf>
    <xf numFmtId="0" fontId="20" fillId="8" borderId="33" xfId="0" applyFont="1" applyFill="1" applyBorder="1" applyAlignment="1" applyProtection="1">
      <alignment horizontal="center" vertical="center"/>
      <protection hidden="1"/>
    </xf>
    <xf numFmtId="164" fontId="20" fillId="9" borderId="33" xfId="1" applyNumberFormat="1" applyFont="1" applyFill="1" applyBorder="1" applyAlignment="1" applyProtection="1">
      <alignment horizontal="center" vertical="center"/>
      <protection hidden="1"/>
    </xf>
    <xf numFmtId="0" fontId="20" fillId="8" borderId="33" xfId="0" applyFont="1" applyFill="1" applyBorder="1" applyAlignment="1">
      <alignment horizontal="center" vertical="center"/>
    </xf>
    <xf numFmtId="164" fontId="34" fillId="9" borderId="33" xfId="1" applyNumberFormat="1" applyFont="1" applyFill="1" applyBorder="1" applyAlignment="1" applyProtection="1">
      <alignment horizontal="center" vertical="center"/>
    </xf>
    <xf numFmtId="0" fontId="38" fillId="4" borderId="0" xfId="0" applyFont="1" applyFill="1" applyProtection="1">
      <protection hidden="1"/>
    </xf>
    <xf numFmtId="0" fontId="39" fillId="4" borderId="0" xfId="0" applyFont="1" applyFill="1" applyAlignment="1" applyProtection="1">
      <alignment horizontal="left"/>
      <protection hidden="1"/>
    </xf>
    <xf numFmtId="0" fontId="39" fillId="4" borderId="0" xfId="0" applyFont="1" applyFill="1" applyAlignment="1" applyProtection="1">
      <alignment horizontal="left"/>
      <protection hidden="1"/>
    </xf>
    <xf numFmtId="0" fontId="39" fillId="4" borderId="0" xfId="0" applyFont="1" applyFill="1" applyAlignment="1" applyProtection="1">
      <alignment horizontal="left" vertical="top"/>
      <protection hidden="1"/>
    </xf>
    <xf numFmtId="0" fontId="39" fillId="2" borderId="0" xfId="0" applyFont="1" applyFill="1"/>
    <xf numFmtId="0" fontId="25" fillId="2" borderId="0" xfId="2" applyFont="1" applyFill="1" applyAlignment="1">
      <alignment horizontal="left" vertical="center" wrapText="1"/>
    </xf>
    <xf numFmtId="0" fontId="29" fillId="0" borderId="0" xfId="5" applyFont="1"/>
    <xf numFmtId="0" fontId="6" fillId="4" borderId="0" xfId="2" applyFont="1" applyFill="1" applyAlignment="1">
      <alignment vertical="center"/>
    </xf>
    <xf numFmtId="0" fontId="17" fillId="5" borderId="8" xfId="2" applyFont="1" applyFill="1" applyBorder="1" applyAlignment="1">
      <alignment horizontal="center" vertical="center" wrapText="1"/>
    </xf>
    <xf numFmtId="0" fontId="17" fillId="6" borderId="3" xfId="2" applyFont="1" applyFill="1" applyBorder="1" applyAlignment="1">
      <alignment horizontal="center" vertical="center" wrapText="1"/>
    </xf>
    <xf numFmtId="0" fontId="17" fillId="5" borderId="10" xfId="2" applyFont="1" applyFill="1" applyBorder="1" applyAlignment="1">
      <alignment horizontal="center" vertical="center" wrapText="1"/>
    </xf>
    <xf numFmtId="0" fontId="17" fillId="5" borderId="12" xfId="2" applyFont="1" applyFill="1" applyBorder="1" applyAlignment="1">
      <alignment horizontal="center" vertical="center" wrapText="1"/>
    </xf>
    <xf numFmtId="0" fontId="17" fillId="5" borderId="11" xfId="2" applyFont="1" applyFill="1" applyBorder="1" applyAlignment="1">
      <alignment horizontal="center" vertical="center" wrapText="1"/>
    </xf>
    <xf numFmtId="0" fontId="41" fillId="0" borderId="0" xfId="0" applyFont="1"/>
    <xf numFmtId="0" fontId="17" fillId="5" borderId="1" xfId="2" applyFont="1" applyFill="1" applyBorder="1" applyAlignment="1">
      <alignment horizontal="center" vertical="center" wrapText="1"/>
    </xf>
    <xf numFmtId="0" fontId="17" fillId="6" borderId="2" xfId="2" applyFont="1" applyFill="1" applyBorder="1" applyAlignment="1">
      <alignment horizontal="center" vertical="center" wrapText="1"/>
    </xf>
    <xf numFmtId="0" fontId="17" fillId="5" borderId="34" xfId="2" applyFont="1" applyFill="1" applyBorder="1" applyAlignment="1">
      <alignment horizontal="center" vertical="center" wrapText="1"/>
    </xf>
    <xf numFmtId="3" fontId="22" fillId="0" borderId="35" xfId="2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horizontal="center" vertical="center"/>
    </xf>
    <xf numFmtId="3" fontId="22" fillId="10" borderId="4" xfId="2" applyNumberFormat="1" applyFont="1" applyFill="1" applyBorder="1" applyAlignment="1">
      <alignment horizontal="center" vertical="center"/>
    </xf>
    <xf numFmtId="3" fontId="22" fillId="10" borderId="35" xfId="2" applyNumberFormat="1" applyFont="1" applyFill="1" applyBorder="1" applyAlignment="1">
      <alignment horizontal="center" vertical="center"/>
    </xf>
    <xf numFmtId="3" fontId="22" fillId="0" borderId="36" xfId="2" applyNumberFormat="1" applyFont="1" applyBorder="1" applyAlignment="1">
      <alignment horizontal="center" vertical="center"/>
    </xf>
    <xf numFmtId="3" fontId="21" fillId="8" borderId="7" xfId="2" applyNumberFormat="1" applyFont="1" applyFill="1" applyBorder="1" applyAlignment="1">
      <alignment horizontal="center" vertical="center"/>
    </xf>
    <xf numFmtId="164" fontId="34" fillId="9" borderId="33" xfId="1" applyNumberFormat="1" applyFont="1" applyFill="1" applyBorder="1" applyAlignment="1" applyProtection="1">
      <alignment horizontal="center" vertical="center"/>
      <protection hidden="1"/>
    </xf>
    <xf numFmtId="0" fontId="17" fillId="5" borderId="37" xfId="2" applyFont="1" applyFill="1" applyBorder="1" applyAlignment="1">
      <alignment horizontal="center" vertical="center" wrapText="1"/>
    </xf>
    <xf numFmtId="0" fontId="17" fillId="5" borderId="38" xfId="2" applyFont="1" applyFill="1" applyBorder="1" applyAlignment="1">
      <alignment horizontal="center" vertical="center" wrapText="1"/>
    </xf>
    <xf numFmtId="0" fontId="17" fillId="5" borderId="39" xfId="2" applyFont="1" applyFill="1" applyBorder="1" applyAlignment="1">
      <alignment horizontal="center" vertical="center" wrapText="1"/>
    </xf>
    <xf numFmtId="0" fontId="17" fillId="11" borderId="37" xfId="2" applyFont="1" applyFill="1" applyBorder="1" applyAlignment="1">
      <alignment horizontal="center" vertical="center" wrapText="1"/>
    </xf>
    <xf numFmtId="0" fontId="17" fillId="11" borderId="38" xfId="2" applyFont="1" applyFill="1" applyBorder="1" applyAlignment="1">
      <alignment horizontal="center" vertical="center" wrapText="1"/>
    </xf>
    <xf numFmtId="0" fontId="17" fillId="5" borderId="40" xfId="2" applyFont="1" applyFill="1" applyBorder="1" applyAlignment="1">
      <alignment horizontal="center" vertical="center" wrapText="1"/>
    </xf>
    <xf numFmtId="0" fontId="17" fillId="5" borderId="12" xfId="2" applyFont="1" applyFill="1" applyBorder="1" applyAlignment="1">
      <alignment horizontal="center" vertical="center" wrapText="1"/>
    </xf>
    <xf numFmtId="0" fontId="17" fillId="11" borderId="41" xfId="2" applyFont="1" applyFill="1" applyBorder="1" applyAlignment="1">
      <alignment horizontal="center" vertical="center" wrapText="1"/>
    </xf>
    <xf numFmtId="3" fontId="22" fillId="0" borderId="42" xfId="2" applyNumberFormat="1" applyFont="1" applyBorder="1" applyAlignment="1">
      <alignment horizontal="center" vertical="center"/>
    </xf>
    <xf numFmtId="3" fontId="22" fillId="0" borderId="43" xfId="2" applyNumberFormat="1" applyFont="1" applyBorder="1" applyAlignment="1">
      <alignment horizontal="center" vertical="center"/>
    </xf>
    <xf numFmtId="3" fontId="22" fillId="0" borderId="44" xfId="2" applyNumberFormat="1" applyFont="1" applyBorder="1" applyAlignment="1">
      <alignment horizontal="center" vertical="center"/>
    </xf>
    <xf numFmtId="3" fontId="22" fillId="10" borderId="44" xfId="2" applyNumberFormat="1" applyFont="1" applyFill="1" applyBorder="1" applyAlignment="1">
      <alignment horizontal="center" vertical="center"/>
    </xf>
    <xf numFmtId="3" fontId="22" fillId="0" borderId="45" xfId="2" applyNumberFormat="1" applyFont="1" applyBorder="1" applyAlignment="1">
      <alignment horizontal="center" vertical="center"/>
    </xf>
    <xf numFmtId="164" fontId="21" fillId="9" borderId="7" xfId="6" applyNumberFormat="1" applyFont="1" applyFill="1" applyBorder="1" applyAlignment="1">
      <alignment horizontal="center" vertical="center"/>
    </xf>
    <xf numFmtId="0" fontId="26" fillId="4" borderId="0" xfId="2" applyFont="1" applyFill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17" fillId="5" borderId="46" xfId="2" applyFont="1" applyFill="1" applyBorder="1" applyAlignment="1">
      <alignment horizontal="center" vertical="center" wrapText="1"/>
    </xf>
    <xf numFmtId="0" fontId="17" fillId="6" borderId="2" xfId="2" applyFont="1" applyFill="1" applyBorder="1" applyAlignment="1">
      <alignment horizontal="center" vertical="center" wrapText="1"/>
    </xf>
    <xf numFmtId="0" fontId="44" fillId="5" borderId="1" xfId="2" applyFont="1" applyFill="1" applyBorder="1" applyAlignment="1">
      <alignment horizontal="center" vertical="center" wrapText="1"/>
    </xf>
    <xf numFmtId="0" fontId="44" fillId="5" borderId="2" xfId="2" applyFont="1" applyFill="1" applyBorder="1" applyAlignment="1">
      <alignment horizontal="center" vertical="center" wrapText="1"/>
    </xf>
    <xf numFmtId="0" fontId="44" fillId="5" borderId="8" xfId="2" applyFont="1" applyFill="1" applyBorder="1" applyAlignment="1">
      <alignment horizontal="center" vertical="center" wrapText="1"/>
    </xf>
    <xf numFmtId="3" fontId="21" fillId="0" borderId="5" xfId="2" applyNumberFormat="1" applyFont="1" applyBorder="1" applyAlignment="1">
      <alignment horizontal="center" vertical="center"/>
    </xf>
    <xf numFmtId="0" fontId="21" fillId="7" borderId="47" xfId="2" applyFont="1" applyFill="1" applyBorder="1" applyAlignment="1">
      <alignment horizontal="center" vertical="center"/>
    </xf>
    <xf numFmtId="0" fontId="25" fillId="4" borderId="0" xfId="2" applyFont="1" applyFill="1" applyAlignment="1">
      <alignment horizontal="left" vertical="center"/>
    </xf>
    <xf numFmtId="0" fontId="45" fillId="2" borderId="0" xfId="0" applyFont="1" applyFill="1" applyAlignment="1">
      <alignment vertical="center"/>
    </xf>
  </cellXfs>
  <cellStyles count="7">
    <cellStyle name="Normal" xfId="0" builtinId="0"/>
    <cellStyle name="Normal 2 2 2 2" xfId="5" xr:uid="{50A82242-4EF8-48B1-B3BD-5E8041B7FCA1}"/>
    <cellStyle name="Normal 2 3" xfId="2" xr:uid="{0A33FDA5-016F-4042-AD2C-D4AC7C9A3899}"/>
    <cellStyle name="Normal_Directorio CEMs - agos - 2009 - UGTAI" xfId="3" xr:uid="{638C5774-CDB8-4C8F-9713-142E8097BB03}"/>
    <cellStyle name="Porcentaje" xfId="1" builtinId="5"/>
    <cellStyle name="Porcentaje 10" xfId="6" xr:uid="{E16FC676-6812-4325-B07C-11F95B1F7B29}"/>
    <cellStyle name="Porcentaje 2 2" xfId="4" xr:uid="{735242AE-CBB2-467E-AC23-4E3B60A88939}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3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atendidos según sexo de la persona usuaria (Porcentaje)</a:t>
            </a:r>
            <a:endParaRPr lang="es-PE" sz="13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21534326639278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35347870590339303"/>
          <c:y val="0.24316889301725159"/>
          <c:w val="0.39051903131742199"/>
          <c:h val="0.6369552130117899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B083-42DD-ADF8-BF2F4DEE3CA3}"/>
              </c:ext>
            </c:extLst>
          </c:dPt>
          <c:dPt>
            <c:idx val="1"/>
            <c:bubble3D val="0"/>
            <c:explosion val="1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accent2">
                    <a:lumMod val="50000"/>
                  </a:schemeClr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B083-42DD-ADF8-BF2F4DEE3CA3}"/>
              </c:ext>
            </c:extLst>
          </c:dPt>
          <c:dLbls>
            <c:dLbl>
              <c:idx val="0"/>
              <c:layout>
                <c:manualLayout>
                  <c:x val="0.15864422710218265"/>
                  <c:y val="-7.01575326596716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83-42DD-ADF8-BF2F4DEE3CA3}"/>
                </c:ext>
              </c:extLst>
            </c:dLbl>
            <c:dLbl>
              <c:idx val="1"/>
              <c:layout>
                <c:manualLayout>
                  <c:x val="-0.19612285437217888"/>
                  <c:y val="0.29639803484203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3-42DD-ADF8-BF2F4DEE3CA3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'SAR - Casos'!$D$17:$E$17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'SAR - Casos'!$D$30:$E$30</c:f>
              <c:numCache>
                <c:formatCode>#,##0</c:formatCode>
                <c:ptCount val="2"/>
                <c:pt idx="0">
                  <c:v>1323</c:v>
                </c:pt>
                <c:pt idx="1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83-42DD-ADF8-BF2F4DEE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300" b="1">
                <a:latin typeface="Arial Narrow" panose="020B0606020202030204" pitchFamily="34" charset="0"/>
              </a:rPr>
              <a:t>Gráfico N° 2: Casos atendidos según condición</a:t>
            </a:r>
            <a:r>
              <a:rPr lang="es-PE" sz="1300" b="1" baseline="0">
                <a:latin typeface="Arial Narrow" panose="020B0606020202030204" pitchFamily="34" charset="0"/>
              </a:rPr>
              <a:t> del caso</a:t>
            </a:r>
            <a:endParaRPr lang="es-PE" sz="13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2690808257310194E-2"/>
          <c:y val="0.21341319398185848"/>
          <c:w val="0.9463671804827215"/>
          <c:h val="0.5384795193890723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chemeClr val="accent2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48F-44E7-BFF5-A898B7C2B7B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48F-44E7-BFF5-A898B7C2B7B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48F-44E7-BFF5-A898B7C2B7B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48F-44E7-BFF5-A898B7C2B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'SAR - Casos'!$D$37:$G$37</c:f>
              <c:strCache>
                <c:ptCount val="4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  <c:pt idx="3">
                  <c:v>Derivado</c:v>
                </c:pt>
              </c:strCache>
            </c:strRef>
          </c:cat>
          <c:val>
            <c:numRef>
              <c:f>'SAR - Casos'!$D$50:$G$50</c:f>
              <c:numCache>
                <c:formatCode>#,##0</c:formatCode>
                <c:ptCount val="4"/>
                <c:pt idx="0">
                  <c:v>1369</c:v>
                </c:pt>
                <c:pt idx="1">
                  <c:v>106</c:v>
                </c:pt>
                <c:pt idx="2">
                  <c:v>74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8F-44E7-BFF5-A898B7C2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3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</a:rPr>
              <a:t>Gráfico N° 3: Casos atendidos según grupos de edad de la persona usuaria</a:t>
            </a:r>
            <a:endParaRPr lang="es-PE" sz="1300"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7441440987061805"/>
          <c:y val="0.23688628510531737"/>
          <c:w val="0.67712375966913896"/>
          <c:h val="0.7108209367257384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EE926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74B0-488A-94DA-8E204A1AB6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74B0-488A-94DA-8E204A1AB6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'SAR - Casos'!$M$58:$M$64</c15:sqref>
                  </c15:fullRef>
                </c:ext>
              </c:extLst>
              <c:f>'SAR - Casos'!$M$58:$M$61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'SAR - Casos'!$O$58:$O$64</c15:sqref>
                  </c15:fullRef>
                </c:ext>
              </c:extLst>
              <c:f>'SAR - Casos'!$O$58:$O$61</c:f>
              <c:numCache>
                <c:formatCode>0%</c:formatCode>
                <c:ptCount val="4"/>
                <c:pt idx="0">
                  <c:v>0.19730941704035873</c:v>
                </c:pt>
                <c:pt idx="1">
                  <c:v>0.19923126201153107</c:v>
                </c:pt>
                <c:pt idx="2">
                  <c:v>0.52722613709160793</c:v>
                </c:pt>
                <c:pt idx="3">
                  <c:v>7.623318385650224E-2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B0-488A-94DA-8E204A1AB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3453152"/>
        <c:axId val="383451712"/>
      </c:barChart>
      <c:catAx>
        <c:axId val="383453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83451712"/>
        <c:crosses val="autoZero"/>
        <c:auto val="1"/>
        <c:lblAlgn val="ctr"/>
        <c:lblOffset val="100"/>
        <c:noMultiLvlLbl val="0"/>
      </c:catAx>
      <c:valAx>
        <c:axId val="383451712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38345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1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Gráfico N° 4: Casos atendidos por vínculo de la presunta persona agresora con la persona usuaria (Porcentaje)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noFill/>
              </a:ln>
              <a:effectLst>
                <a:glow rad="63500">
                  <a:schemeClr val="accent3">
                    <a:satMod val="175000"/>
                    <a:alpha val="40000"/>
                  </a:schemeClr>
                </a:glow>
                <a:outerShdw blurRad="50800" dist="38100" dir="13500000" algn="b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1BE-4816-B5CF-C43EC96238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>
                <a:outerShdw blurRad="50800" dist="38100" dir="13500000" algn="b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71BE-4816-B5CF-C43EC96238F7}"/>
              </c:ext>
            </c:extLst>
          </c:dPt>
          <c:dPt>
            <c:idx val="2"/>
            <c:bubble3D val="0"/>
            <c:explosion val="8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>
                <a:outerShdw blurRad="50800" dist="38100" dir="13500000" algn="b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71BE-4816-B5CF-C43EC96238F7}"/>
              </c:ext>
            </c:extLst>
          </c:dPt>
          <c:dLbls>
            <c:dLbl>
              <c:idx val="0"/>
              <c:layout>
                <c:manualLayout>
                  <c:x val="0.16736401673640167"/>
                  <c:y val="-0.1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E-4816-B5CF-C43EC96238F7}"/>
                </c:ext>
              </c:extLst>
            </c:dLbl>
            <c:dLbl>
              <c:idx val="1"/>
              <c:layout>
                <c:manualLayout>
                  <c:x val="-0.16667860307509968"/>
                  <c:y val="0.102148151004195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53125583655265"/>
                      <c:h val="0.262168118568845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1BE-4816-B5CF-C43EC96238F7}"/>
                </c:ext>
              </c:extLst>
            </c:dLbl>
            <c:dLbl>
              <c:idx val="2"/>
              <c:layout>
                <c:manualLayout>
                  <c:x val="-0.24029197859310469"/>
                  <c:y val="-5.55556882480372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E-4816-B5CF-C43EC96238F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'SAR - Casos'!$K$128:$K$130</c:f>
              <c:strCache>
                <c:ptCount val="3"/>
                <c:pt idx="0">
                  <c:v>Con vínculo relacional de pareja</c:v>
                </c:pt>
                <c:pt idx="1">
                  <c:v>Con  vínculo  relacional  familiar</c:v>
                </c:pt>
                <c:pt idx="2">
                  <c:v>Sin vínculo relacional de pareja ni familiar</c:v>
                </c:pt>
              </c:strCache>
            </c:strRef>
          </c:cat>
          <c:val>
            <c:numRef>
              <c:f>'SAR - Casos'!$M$128:$M$130</c:f>
              <c:numCache>
                <c:formatCode>0</c:formatCode>
                <c:ptCount val="3"/>
                <c:pt idx="0">
                  <c:v>47.021140294682894</c:v>
                </c:pt>
                <c:pt idx="1">
                  <c:v>39.525944907110826</c:v>
                </c:pt>
                <c:pt idx="2">
                  <c:v>13.452914798206278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BE-4816-B5CF-C43EC96238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.png"/><Relationship Id="rId7" Type="http://schemas.openxmlformats.org/officeDocument/2006/relationships/chart" Target="../charts/chart4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347383</xdr:colOff>
      <xdr:row>187</xdr:row>
      <xdr:rowOff>145677</xdr:rowOff>
    </xdr:from>
    <xdr:to>
      <xdr:col>17</xdr:col>
      <xdr:colOff>322852</xdr:colOff>
      <xdr:row>214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B9A47D-06C7-41EB-B057-4F27EFB6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1483" y="36480377"/>
          <a:ext cx="4864969" cy="6096373"/>
        </a:xfrm>
        <a:prstGeom prst="rect">
          <a:avLst/>
        </a:prstGeom>
      </xdr:spPr>
    </xdr:pic>
    <xdr:clientData/>
  </xdr:twoCellAnchor>
  <xdr:twoCellAnchor>
    <xdr:from>
      <xdr:col>6</xdr:col>
      <xdr:colOff>123173</xdr:colOff>
      <xdr:row>13</xdr:row>
      <xdr:rowOff>136071</xdr:rowOff>
    </xdr:from>
    <xdr:to>
      <xdr:col>10</xdr:col>
      <xdr:colOff>770374</xdr:colOff>
      <xdr:row>33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AB2CFF5-9708-46E9-803F-D4F3BF6EBADF}"/>
            </a:ext>
          </a:extLst>
        </xdr:cNvPr>
        <xdr:cNvGrpSpPr/>
      </xdr:nvGrpSpPr>
      <xdr:grpSpPr>
        <a:xfrm>
          <a:off x="5353986" y="3104696"/>
          <a:ext cx="4496888" cy="3253242"/>
          <a:chOff x="4378947" y="3109969"/>
          <a:chExt cx="5280382" cy="3206358"/>
        </a:xfrm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91F4DCD3-AA70-5897-0BD5-5A28C8531298}"/>
              </a:ext>
            </a:extLst>
          </xdr:cNvPr>
          <xdr:cNvGraphicFramePr/>
        </xdr:nvGraphicFramePr>
        <xdr:xfrm>
          <a:off x="4378947" y="3109969"/>
          <a:ext cx="5280382" cy="3206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5" name="Imagen 4">
            <a:extLst>
              <a:ext uri="{FF2B5EF4-FFF2-40B4-BE49-F238E27FC236}">
                <a16:creationId xmlns:a16="http://schemas.microsoft.com/office/drawing/2014/main" id="{815BBA3F-47F9-B516-76E2-080B0FE03202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79703" y="4669288"/>
            <a:ext cx="380998" cy="83693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890A0649-4A2B-DA5E-D0AE-0DF59081C497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024334" y="4610233"/>
            <a:ext cx="360045" cy="83692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14</xdr:col>
      <xdr:colOff>815788</xdr:colOff>
      <xdr:row>97</xdr:row>
      <xdr:rowOff>0</xdr:rowOff>
    </xdr:from>
    <xdr:to>
      <xdr:col>18</xdr:col>
      <xdr:colOff>4803</xdr:colOff>
      <xdr:row>98</xdr:row>
      <xdr:rowOff>121552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DAE97748-30E9-4EA6-9817-F904C1673C21}"/>
            </a:ext>
          </a:extLst>
        </xdr:cNvPr>
        <xdr:cNvSpPr/>
      </xdr:nvSpPr>
      <xdr:spPr>
        <a:xfrm>
          <a:off x="13877738" y="16395700"/>
          <a:ext cx="3227615" cy="44540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tipo de violencia </a:t>
          </a:r>
        </a:p>
      </xdr:txBody>
    </xdr:sp>
    <xdr:clientData/>
  </xdr:twoCellAnchor>
  <xdr:twoCellAnchor>
    <xdr:from>
      <xdr:col>1</xdr:col>
      <xdr:colOff>9385</xdr:colOff>
      <xdr:row>52</xdr:row>
      <xdr:rowOff>12634</xdr:rowOff>
    </xdr:from>
    <xdr:to>
      <xdr:col>11</xdr:col>
      <xdr:colOff>471237</xdr:colOff>
      <xdr:row>56</xdr:row>
      <xdr:rowOff>68035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99DD00F-BB60-4FE9-8C69-2EBF904111AF}"/>
            </a:ext>
          </a:extLst>
        </xdr:cNvPr>
        <xdr:cNvSpPr txBox="1"/>
      </xdr:nvSpPr>
      <xdr:spPr>
        <a:xfrm>
          <a:off x="130035" y="9220134"/>
          <a:ext cx="10456752" cy="7602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SAR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persona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presunta </a:t>
          </a:r>
          <a:r>
            <a:rPr lang="es-MX" i="0">
              <a:solidFill>
                <a:schemeClr val="tx1"/>
              </a:solidFill>
            </a:rPr>
            <a:t>agresora, distinta</a:t>
          </a:r>
          <a:r>
            <a:rPr lang="es-MX" i="0" baseline="0">
              <a:solidFill>
                <a:schemeClr val="tx1"/>
              </a:solidFill>
            </a:rPr>
            <a:t> a la vez anterior;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 </a:t>
          </a:r>
          <a:r>
            <a:rPr lang="es-MX" i="0">
              <a:solidFill>
                <a:schemeClr val="tx1"/>
              </a:solidFill>
            </a:rPr>
            <a:t>presunta agresora; </a:t>
          </a:r>
          <a:r>
            <a:rPr lang="es-MX" b="1" i="0">
              <a:solidFill>
                <a:schemeClr val="tx1"/>
              </a:solidFill>
            </a:rPr>
            <a:t>Derivado: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atendidos por más de un SAR.</a:t>
          </a:r>
        </a:p>
      </xdr:txBody>
    </xdr:sp>
    <xdr:clientData/>
  </xdr:twoCellAnchor>
  <xdr:twoCellAnchor>
    <xdr:from>
      <xdr:col>2</xdr:col>
      <xdr:colOff>206099</xdr:colOff>
      <xdr:row>11</xdr:row>
      <xdr:rowOff>164629</xdr:rowOff>
    </xdr:from>
    <xdr:to>
      <xdr:col>17</xdr:col>
      <xdr:colOff>949098</xdr:colOff>
      <xdr:row>13</xdr:row>
      <xdr:rowOff>109860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9CE1F95F-BC68-4619-A88E-69FBB30515F7}"/>
            </a:ext>
          </a:extLst>
        </xdr:cNvPr>
        <xdr:cNvSpPr/>
      </xdr:nvSpPr>
      <xdr:spPr>
        <a:xfrm>
          <a:off x="1482449" y="2723679"/>
          <a:ext cx="15570249" cy="33893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MES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164629</xdr:rowOff>
    </xdr:from>
    <xdr:to>
      <xdr:col>2</xdr:col>
      <xdr:colOff>281541</xdr:colOff>
      <xdr:row>13</xdr:row>
      <xdr:rowOff>108857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5B46016-BF14-44A0-A958-D0B2CF42BD02}"/>
            </a:ext>
          </a:extLst>
        </xdr:cNvPr>
        <xdr:cNvSpPr/>
      </xdr:nvSpPr>
      <xdr:spPr>
        <a:xfrm>
          <a:off x="120650" y="2723679"/>
          <a:ext cx="1437241" cy="337928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A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432126</xdr:colOff>
      <xdr:row>0</xdr:row>
      <xdr:rowOff>166686</xdr:rowOff>
    </xdr:from>
    <xdr:to>
      <xdr:col>16</xdr:col>
      <xdr:colOff>85988</xdr:colOff>
      <xdr:row>2</xdr:row>
      <xdr:rowOff>215899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F64F14F2-0F3B-41E8-BBE1-42A293C7D941}"/>
            </a:ext>
          </a:extLst>
        </xdr:cNvPr>
        <xdr:cNvSpPr/>
      </xdr:nvSpPr>
      <xdr:spPr>
        <a:xfrm>
          <a:off x="6680526" y="166686"/>
          <a:ext cx="8543862" cy="5572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11908</xdr:colOff>
      <xdr:row>9</xdr:row>
      <xdr:rowOff>78243</xdr:rowOff>
    </xdr:from>
    <xdr:to>
      <xdr:col>17</xdr:col>
      <xdr:colOff>938895</xdr:colOff>
      <xdr:row>10</xdr:row>
      <xdr:rowOff>595312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960F7E4-B4E5-4B98-95AC-DB6163BA9B68}"/>
            </a:ext>
          </a:extLst>
        </xdr:cNvPr>
        <xdr:cNvSpPr txBox="1"/>
      </xdr:nvSpPr>
      <xdr:spPr>
        <a:xfrm>
          <a:off x="132558" y="1894343"/>
          <a:ext cx="16909937" cy="61231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Caso atendido en el SAR es toda situación de violencia contra las mujeres, los integrantes del grupo familiar y violencia sexual que ha sido atendido en un Servicio de Atención Rural, a nivel nacional, (atención legal, psicologico y social), cuya víctima está sujeta a protección según el TUO de la Ley N° 30364 “Ley para prevenir, sancionar y erradicar la violencia contra las mujeres y los integrantes del grupo familiar”. </a:t>
          </a:r>
          <a:r>
            <a:rPr lang="es-PE" sz="1100" i="1" baseline="0">
              <a:latin typeface="Arial" panose="020B0604020202020204" pitchFamily="34" charset="0"/>
              <a:cs typeface="Arial" panose="020B0604020202020204" pitchFamily="34" charset="0"/>
            </a:rPr>
            <a:t>Además, </a:t>
          </a:r>
          <a:r>
            <a:rPr lang="es-PE" sz="1100" b="0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 conoce como acción en la atención del caso, a las acciones ejecutadas por la/el Psicóloga/o </a:t>
          </a:r>
          <a:r>
            <a:rPr lang="es-PE" sz="1100" b="0" i="1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Comunitaria/o, Profesional Social,  Abogada/o Comunitaria/o, Gestor/a Local, Profesional Comunitaria/o en </a:t>
          </a:r>
          <a:r>
            <a:rPr lang="es-PE" sz="1100" b="0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beneficio de las personas usuarias del SAR.</a:t>
          </a:r>
          <a:endParaRPr lang="es-PE" sz="11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847725</xdr:colOff>
      <xdr:row>14</xdr:row>
      <xdr:rowOff>154781</xdr:rowOff>
    </xdr:from>
    <xdr:to>
      <xdr:col>5</xdr:col>
      <xdr:colOff>0</xdr:colOff>
      <xdr:row>15</xdr:row>
      <xdr:rowOff>199962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2F3A294-BBAF-4412-A20E-CF0AEA2B6B59}"/>
            </a:ext>
          </a:extLst>
        </xdr:cNvPr>
        <xdr:cNvSpPr/>
      </xdr:nvSpPr>
      <xdr:spPr>
        <a:xfrm>
          <a:off x="968375" y="3285331"/>
          <a:ext cx="3286125" cy="2737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según mes</a:t>
          </a:r>
        </a:p>
      </xdr:txBody>
    </xdr:sp>
    <xdr:clientData/>
  </xdr:twoCellAnchor>
  <xdr:twoCellAnchor>
    <xdr:from>
      <xdr:col>1</xdr:col>
      <xdr:colOff>17318</xdr:colOff>
      <xdr:row>14</xdr:row>
      <xdr:rowOff>155086</xdr:rowOff>
    </xdr:from>
    <xdr:to>
      <xdr:col>1</xdr:col>
      <xdr:colOff>1000125</xdr:colOff>
      <xdr:row>15</xdr:row>
      <xdr:rowOff>214667</xdr:rowOff>
    </xdr:to>
    <xdr:sp macro="" textlink="">
      <xdr:nvSpPr>
        <xdr:cNvPr id="14" name="Rectángulo 51">
          <a:extLst>
            <a:ext uri="{FF2B5EF4-FFF2-40B4-BE49-F238E27FC236}">
              <a16:creationId xmlns:a16="http://schemas.microsoft.com/office/drawing/2014/main" id="{2339C1E5-4D11-428D-9EE2-00B8EA0150ED}"/>
            </a:ext>
          </a:extLst>
        </xdr:cNvPr>
        <xdr:cNvSpPr/>
      </xdr:nvSpPr>
      <xdr:spPr>
        <a:xfrm>
          <a:off x="137968" y="3285636"/>
          <a:ext cx="982807" cy="28818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57</xdr:row>
      <xdr:rowOff>122464</xdr:rowOff>
    </xdr:from>
    <xdr:to>
      <xdr:col>11</xdr:col>
      <xdr:colOff>0</xdr:colOff>
      <xdr:row>58</xdr:row>
      <xdr:rowOff>100461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972CDE1B-7477-460D-BC9B-88A6FFFE9B4B}"/>
            </a:ext>
          </a:extLst>
        </xdr:cNvPr>
        <xdr:cNvSpPr/>
      </xdr:nvSpPr>
      <xdr:spPr>
        <a:xfrm>
          <a:off x="1059233" y="10117364"/>
          <a:ext cx="9056317" cy="27009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 la persona usuaria según mes</a:t>
          </a:r>
        </a:p>
      </xdr:txBody>
    </xdr:sp>
    <xdr:clientData/>
  </xdr:twoCellAnchor>
  <xdr:twoCellAnchor>
    <xdr:from>
      <xdr:col>1</xdr:col>
      <xdr:colOff>1</xdr:colOff>
      <xdr:row>57</xdr:row>
      <xdr:rowOff>115600</xdr:rowOff>
    </xdr:from>
    <xdr:to>
      <xdr:col>1</xdr:col>
      <xdr:colOff>1088573</xdr:colOff>
      <xdr:row>58</xdr:row>
      <xdr:rowOff>107997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EFDDAEE1-DE89-45FA-9271-2991CC406BAA}"/>
            </a:ext>
          </a:extLst>
        </xdr:cNvPr>
        <xdr:cNvSpPr/>
      </xdr:nvSpPr>
      <xdr:spPr>
        <a:xfrm>
          <a:off x="120651" y="10110500"/>
          <a:ext cx="1088572" cy="28449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13</xdr:col>
      <xdr:colOff>96208</xdr:colOff>
      <xdr:row>14</xdr:row>
      <xdr:rowOff>122464</xdr:rowOff>
    </xdr:from>
    <xdr:to>
      <xdr:col>18</xdr:col>
      <xdr:colOff>9064</xdr:colOff>
      <xdr:row>15</xdr:row>
      <xdr:rowOff>167645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CC591170-A760-416F-BBAF-ACC5D746CFB5}"/>
            </a:ext>
          </a:extLst>
        </xdr:cNvPr>
        <xdr:cNvSpPr/>
      </xdr:nvSpPr>
      <xdr:spPr>
        <a:xfrm>
          <a:off x="12161208" y="3253014"/>
          <a:ext cx="4948406" cy="2737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 según mes</a:t>
          </a:r>
        </a:p>
      </xdr:txBody>
    </xdr:sp>
    <xdr:clientData/>
  </xdr:twoCellAnchor>
  <xdr:twoCellAnchor>
    <xdr:from>
      <xdr:col>11</xdr:col>
      <xdr:colOff>1041413</xdr:colOff>
      <xdr:row>14</xdr:row>
      <xdr:rowOff>121602</xdr:rowOff>
    </xdr:from>
    <xdr:to>
      <xdr:col>13</xdr:col>
      <xdr:colOff>202406</xdr:colOff>
      <xdr:row>15</xdr:row>
      <xdr:rowOff>181183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8FFEE1B7-73E8-4C3E-ACCB-D5D1CEDF91F9}"/>
            </a:ext>
          </a:extLst>
        </xdr:cNvPr>
        <xdr:cNvSpPr/>
      </xdr:nvSpPr>
      <xdr:spPr>
        <a:xfrm>
          <a:off x="11156963" y="3252152"/>
          <a:ext cx="1110443" cy="28818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2</a:t>
          </a:r>
        </a:p>
      </xdr:txBody>
    </xdr:sp>
    <xdr:clientData/>
  </xdr:twoCellAnchor>
  <xdr:twoCellAnchor>
    <xdr:from>
      <xdr:col>1</xdr:col>
      <xdr:colOff>830406</xdr:colOff>
      <xdr:row>34</xdr:row>
      <xdr:rowOff>69026</xdr:rowOff>
    </xdr:from>
    <xdr:to>
      <xdr:col>7</xdr:col>
      <xdr:colOff>0</xdr:colOff>
      <xdr:row>35</xdr:row>
      <xdr:rowOff>150841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DC11CA65-0F23-4D0A-ABE5-5822701E36C3}"/>
            </a:ext>
          </a:extLst>
        </xdr:cNvPr>
        <xdr:cNvSpPr/>
      </xdr:nvSpPr>
      <xdr:spPr>
        <a:xfrm>
          <a:off x="951056" y="6444426"/>
          <a:ext cx="5297344" cy="27866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condición del caso según mes</a:t>
          </a:r>
        </a:p>
      </xdr:txBody>
    </xdr:sp>
    <xdr:clientData/>
  </xdr:twoCellAnchor>
  <xdr:twoCellAnchor>
    <xdr:from>
      <xdr:col>1</xdr:col>
      <xdr:colOff>0</xdr:colOff>
      <xdr:row>34</xdr:row>
      <xdr:rowOff>69024</xdr:rowOff>
    </xdr:from>
    <xdr:to>
      <xdr:col>1</xdr:col>
      <xdr:colOff>974148</xdr:colOff>
      <xdr:row>35</xdr:row>
      <xdr:rowOff>159955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49C3AFCA-8719-47D7-9C41-8904EC08D5D8}"/>
            </a:ext>
          </a:extLst>
        </xdr:cNvPr>
        <xdr:cNvSpPr/>
      </xdr:nvSpPr>
      <xdr:spPr>
        <a:xfrm>
          <a:off x="120650" y="6444424"/>
          <a:ext cx="974148" cy="28778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3</a:t>
          </a:r>
        </a:p>
      </xdr:txBody>
    </xdr:sp>
    <xdr:clientData/>
  </xdr:twoCellAnchor>
  <xdr:twoCellAnchor>
    <xdr:from>
      <xdr:col>0</xdr:col>
      <xdr:colOff>90513</xdr:colOff>
      <xdr:row>95</xdr:row>
      <xdr:rowOff>0</xdr:rowOff>
    </xdr:from>
    <xdr:to>
      <xdr:col>1</xdr:col>
      <xdr:colOff>965329</xdr:colOff>
      <xdr:row>95</xdr:row>
      <xdr:rowOff>0</xdr:rowOff>
    </xdr:to>
    <xdr:sp macro="" textlink="">
      <xdr:nvSpPr>
        <xdr:cNvPr id="21" name="Rectángulo 51">
          <a:extLst>
            <a:ext uri="{FF2B5EF4-FFF2-40B4-BE49-F238E27FC236}">
              <a16:creationId xmlns:a16="http://schemas.microsoft.com/office/drawing/2014/main" id="{DB8DDF1C-1EB6-4F54-B008-D9E7C46C463F}"/>
            </a:ext>
          </a:extLst>
        </xdr:cNvPr>
        <xdr:cNvSpPr/>
      </xdr:nvSpPr>
      <xdr:spPr>
        <a:xfrm>
          <a:off x="90513" y="15919450"/>
          <a:ext cx="995466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2</xdr:col>
      <xdr:colOff>219707</xdr:colOff>
      <xdr:row>95</xdr:row>
      <xdr:rowOff>16065</xdr:rowOff>
    </xdr:from>
    <xdr:to>
      <xdr:col>18</xdr:col>
      <xdr:colOff>10206</xdr:colOff>
      <xdr:row>96</xdr:row>
      <xdr:rowOff>128152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29D42962-631C-480D-99A4-6536DBF84792}"/>
            </a:ext>
          </a:extLst>
        </xdr:cNvPr>
        <xdr:cNvSpPr/>
      </xdr:nvSpPr>
      <xdr:spPr>
        <a:xfrm>
          <a:off x="1496057" y="15935515"/>
          <a:ext cx="15614699" cy="340687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TIPO DE VIOLENCIA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83344</xdr:colOff>
      <xdr:row>95</xdr:row>
      <xdr:rowOff>11206</xdr:rowOff>
    </xdr:from>
    <xdr:to>
      <xdr:col>2</xdr:col>
      <xdr:colOff>257729</xdr:colOff>
      <xdr:row>96</xdr:row>
      <xdr:rowOff>126893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E00BCC1-45A3-4507-846D-A961A280BAFF}"/>
            </a:ext>
          </a:extLst>
        </xdr:cNvPr>
        <xdr:cNvSpPr/>
      </xdr:nvSpPr>
      <xdr:spPr>
        <a:xfrm>
          <a:off x="83344" y="15930656"/>
          <a:ext cx="1450735" cy="344287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884464</xdr:colOff>
      <xdr:row>97</xdr:row>
      <xdr:rowOff>28372</xdr:rowOff>
    </xdr:from>
    <xdr:to>
      <xdr:col>12</xdr:col>
      <xdr:colOff>11205</xdr:colOff>
      <xdr:row>98</xdr:row>
      <xdr:rowOff>131924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80B1FBA-261A-4348-87A8-D50983DC1948}"/>
            </a:ext>
          </a:extLst>
        </xdr:cNvPr>
        <xdr:cNvSpPr/>
      </xdr:nvSpPr>
      <xdr:spPr>
        <a:xfrm>
          <a:off x="1005114" y="16424072"/>
          <a:ext cx="10220191" cy="42740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97</xdr:row>
      <xdr:rowOff>28372</xdr:rowOff>
    </xdr:from>
    <xdr:to>
      <xdr:col>1</xdr:col>
      <xdr:colOff>992899</xdr:colOff>
      <xdr:row>97</xdr:row>
      <xdr:rowOff>319972</xdr:rowOff>
    </xdr:to>
    <xdr:sp macro="" textlink="">
      <xdr:nvSpPr>
        <xdr:cNvPr id="25" name="Rectángulo 51">
          <a:extLst>
            <a:ext uri="{FF2B5EF4-FFF2-40B4-BE49-F238E27FC236}">
              <a16:creationId xmlns:a16="http://schemas.microsoft.com/office/drawing/2014/main" id="{ACBB31A4-2869-4BE1-8B3A-7F4BEAD04B88}"/>
            </a:ext>
          </a:extLst>
        </xdr:cNvPr>
        <xdr:cNvSpPr/>
      </xdr:nvSpPr>
      <xdr:spPr>
        <a:xfrm>
          <a:off x="140936" y="16424072"/>
          <a:ext cx="972613" cy="2916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2</xdr:col>
      <xdr:colOff>209501</xdr:colOff>
      <xdr:row>150</xdr:row>
      <xdr:rowOff>164629</xdr:rowOff>
    </xdr:from>
    <xdr:to>
      <xdr:col>18</xdr:col>
      <xdr:colOff>0</xdr:colOff>
      <xdr:row>152</xdr:row>
      <xdr:rowOff>94194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92473027-18DB-42FD-80AD-3207D1385CD5}"/>
            </a:ext>
          </a:extLst>
        </xdr:cNvPr>
        <xdr:cNvSpPr/>
      </xdr:nvSpPr>
      <xdr:spPr>
        <a:xfrm>
          <a:off x="1485851" y="28225279"/>
          <a:ext cx="15614699" cy="342315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DEPARTAMENTO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150</xdr:row>
      <xdr:rowOff>164629</xdr:rowOff>
    </xdr:from>
    <xdr:to>
      <xdr:col>2</xdr:col>
      <xdr:colOff>281541</xdr:colOff>
      <xdr:row>152</xdr:row>
      <xdr:rowOff>94194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3EF54A33-0D5D-4192-B5BF-368FA322194F}"/>
            </a:ext>
          </a:extLst>
        </xdr:cNvPr>
        <xdr:cNvSpPr/>
      </xdr:nvSpPr>
      <xdr:spPr>
        <a:xfrm>
          <a:off x="120650" y="28225279"/>
          <a:ext cx="1437241" cy="342315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D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89647</xdr:colOff>
      <xdr:row>106</xdr:row>
      <xdr:rowOff>58131</xdr:rowOff>
    </xdr:from>
    <xdr:to>
      <xdr:col>12</xdr:col>
      <xdr:colOff>11205</xdr:colOff>
      <xdr:row>108</xdr:row>
      <xdr:rowOff>145676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F7016EB2-7CCC-4FEA-8CC4-837F426B021B}"/>
            </a:ext>
          </a:extLst>
        </xdr:cNvPr>
        <xdr:cNvSpPr txBox="1"/>
      </xdr:nvSpPr>
      <xdr:spPr>
        <a:xfrm>
          <a:off x="89647" y="19736781"/>
          <a:ext cx="11135658" cy="4621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0</xdr:col>
      <xdr:colOff>95251</xdr:colOff>
      <xdr:row>245</xdr:row>
      <xdr:rowOff>0</xdr:rowOff>
    </xdr:from>
    <xdr:to>
      <xdr:col>12</xdr:col>
      <xdr:colOff>797719</xdr:colOff>
      <xdr:row>245</xdr:row>
      <xdr:rowOff>0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DEED5B9B-E38C-4B76-8AF9-7BE58EB26314}"/>
            </a:ext>
          </a:extLst>
        </xdr:cNvPr>
        <xdr:cNvSpPr txBox="1"/>
      </xdr:nvSpPr>
      <xdr:spPr>
        <a:xfrm>
          <a:off x="95251" y="44424600"/>
          <a:ext cx="11916568" cy="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283101</xdr:colOff>
      <xdr:row>35</xdr:row>
      <xdr:rowOff>13606</xdr:rowOff>
    </xdr:from>
    <xdr:to>
      <xdr:col>11</xdr:col>
      <xdr:colOff>481264</xdr:colOff>
      <xdr:row>51</xdr:row>
      <xdr:rowOff>122465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7426C3A2-9373-4691-8402-CE0D10254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939427</xdr:colOff>
      <xdr:row>96</xdr:row>
      <xdr:rowOff>251549</xdr:rowOff>
    </xdr:from>
    <xdr:to>
      <xdr:col>14</xdr:col>
      <xdr:colOff>930605</xdr:colOff>
      <xdr:row>98</xdr:row>
      <xdr:rowOff>28841</xdr:rowOff>
    </xdr:to>
    <xdr:sp macro="" textlink="">
      <xdr:nvSpPr>
        <xdr:cNvPr id="31" name="Rectángulo 51">
          <a:extLst>
            <a:ext uri="{FF2B5EF4-FFF2-40B4-BE49-F238E27FC236}">
              <a16:creationId xmlns:a16="http://schemas.microsoft.com/office/drawing/2014/main" id="{A9A18162-9C76-47C1-9001-D2A904E6EE0B}"/>
            </a:ext>
          </a:extLst>
        </xdr:cNvPr>
        <xdr:cNvSpPr/>
      </xdr:nvSpPr>
      <xdr:spPr>
        <a:xfrm>
          <a:off x="13004427" y="16393249"/>
          <a:ext cx="988128" cy="35514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1</xdr:col>
      <xdr:colOff>884980</xdr:colOff>
      <xdr:row>110</xdr:row>
      <xdr:rowOff>117504</xdr:rowOff>
    </xdr:from>
    <xdr:to>
      <xdr:col>17</xdr:col>
      <xdr:colOff>930604</xdr:colOff>
      <xdr:row>111</xdr:row>
      <xdr:rowOff>11515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15DC0818-4813-4DFB-AF03-F7E90D1AA3C9}"/>
            </a:ext>
          </a:extLst>
        </xdr:cNvPr>
        <xdr:cNvSpPr/>
      </xdr:nvSpPr>
      <xdr:spPr>
        <a:xfrm>
          <a:off x="1005630" y="20469254"/>
          <a:ext cx="16028574" cy="27501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9080</xdr:colOff>
      <xdr:row>110</xdr:row>
      <xdr:rowOff>118019</xdr:rowOff>
    </xdr:from>
    <xdr:to>
      <xdr:col>1</xdr:col>
      <xdr:colOff>981693</xdr:colOff>
      <xdr:row>111</xdr:row>
      <xdr:rowOff>26430</xdr:rowOff>
    </xdr:to>
    <xdr:sp macro="" textlink="">
      <xdr:nvSpPr>
        <xdr:cNvPr id="33" name="Rectángulo 51">
          <a:extLst>
            <a:ext uri="{FF2B5EF4-FFF2-40B4-BE49-F238E27FC236}">
              <a16:creationId xmlns:a16="http://schemas.microsoft.com/office/drawing/2014/main" id="{F4C36C98-B387-41DF-BD62-1A95BC6298A7}"/>
            </a:ext>
          </a:extLst>
        </xdr:cNvPr>
        <xdr:cNvSpPr/>
      </xdr:nvSpPr>
      <xdr:spPr>
        <a:xfrm>
          <a:off x="129730" y="20469769"/>
          <a:ext cx="972613" cy="28941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2</xdr:colOff>
      <xdr:row>119</xdr:row>
      <xdr:rowOff>102956</xdr:rowOff>
    </xdr:from>
    <xdr:to>
      <xdr:col>18</xdr:col>
      <xdr:colOff>11206</xdr:colOff>
      <xdr:row>121</xdr:row>
      <xdr:rowOff>48846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605A3646-E0C5-4981-BE4B-4FBAD18D015C}"/>
            </a:ext>
          </a:extLst>
        </xdr:cNvPr>
        <xdr:cNvSpPr txBox="1"/>
      </xdr:nvSpPr>
      <xdr:spPr>
        <a:xfrm>
          <a:off x="120652" y="23661456"/>
          <a:ext cx="16991104" cy="3205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1</xdr:col>
      <xdr:colOff>942524</xdr:colOff>
      <xdr:row>75</xdr:row>
      <xdr:rowOff>151513</xdr:rowOff>
    </xdr:from>
    <xdr:to>
      <xdr:col>14</xdr:col>
      <xdr:colOff>985344</xdr:colOff>
      <xdr:row>77</xdr:row>
      <xdr:rowOff>52872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FE06B6DF-A3EC-4EA2-BF88-F9833A8D3948}"/>
            </a:ext>
          </a:extLst>
        </xdr:cNvPr>
        <xdr:cNvSpPr/>
      </xdr:nvSpPr>
      <xdr:spPr>
        <a:xfrm>
          <a:off x="1063174" y="13162663"/>
          <a:ext cx="12984120" cy="2950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Casos atendidos por grupo de edad de la persona usuaria y tipo de violencia según mes</a:t>
          </a:r>
        </a:p>
      </xdr:txBody>
    </xdr:sp>
    <xdr:clientData/>
  </xdr:twoCellAnchor>
  <xdr:twoCellAnchor>
    <xdr:from>
      <xdr:col>1</xdr:col>
      <xdr:colOff>17316</xdr:colOff>
      <xdr:row>75</xdr:row>
      <xdr:rowOff>145677</xdr:rowOff>
    </xdr:from>
    <xdr:to>
      <xdr:col>1</xdr:col>
      <xdr:colOff>1086827</xdr:colOff>
      <xdr:row>77</xdr:row>
      <xdr:rowOff>61436</xdr:rowOff>
    </xdr:to>
    <xdr:sp macro="" textlink="">
      <xdr:nvSpPr>
        <xdr:cNvPr id="36" name="Rectángulo 51">
          <a:extLst>
            <a:ext uri="{FF2B5EF4-FFF2-40B4-BE49-F238E27FC236}">
              <a16:creationId xmlns:a16="http://schemas.microsoft.com/office/drawing/2014/main" id="{9B61DDCC-6AD9-468D-8C51-928347CD17D1}"/>
            </a:ext>
          </a:extLst>
        </xdr:cNvPr>
        <xdr:cNvSpPr/>
      </xdr:nvSpPr>
      <xdr:spPr>
        <a:xfrm>
          <a:off x="137966" y="13156827"/>
          <a:ext cx="1069511" cy="30945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0"/>
            <a:t>Cuadro N° 6</a:t>
          </a:r>
        </a:p>
      </xdr:txBody>
    </xdr:sp>
    <xdr:clientData/>
  </xdr:twoCellAnchor>
  <xdr:twoCellAnchor>
    <xdr:from>
      <xdr:col>13</xdr:col>
      <xdr:colOff>22411</xdr:colOff>
      <xdr:row>34</xdr:row>
      <xdr:rowOff>43817</xdr:rowOff>
    </xdr:from>
    <xdr:to>
      <xdr:col>17</xdr:col>
      <xdr:colOff>941424</xdr:colOff>
      <xdr:row>35</xdr:row>
      <xdr:rowOff>125632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1F57A5B7-D6B0-435B-851D-1E5BD51B45FC}"/>
            </a:ext>
          </a:extLst>
        </xdr:cNvPr>
        <xdr:cNvSpPr/>
      </xdr:nvSpPr>
      <xdr:spPr>
        <a:xfrm>
          <a:off x="12087411" y="6419217"/>
          <a:ext cx="4957613" cy="27866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nivel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caso según mes</a:t>
          </a:r>
        </a:p>
      </xdr:txBody>
    </xdr:sp>
    <xdr:clientData/>
  </xdr:twoCellAnchor>
  <xdr:twoCellAnchor>
    <xdr:from>
      <xdr:col>11</xdr:col>
      <xdr:colOff>1046069</xdr:colOff>
      <xdr:row>34</xdr:row>
      <xdr:rowOff>42948</xdr:rowOff>
    </xdr:from>
    <xdr:to>
      <xdr:col>13</xdr:col>
      <xdr:colOff>160041</xdr:colOff>
      <xdr:row>35</xdr:row>
      <xdr:rowOff>133879</xdr:rowOff>
    </xdr:to>
    <xdr:sp macro="" textlink="">
      <xdr:nvSpPr>
        <xdr:cNvPr id="38" name="Rectángulo 51">
          <a:extLst>
            <a:ext uri="{FF2B5EF4-FFF2-40B4-BE49-F238E27FC236}">
              <a16:creationId xmlns:a16="http://schemas.microsoft.com/office/drawing/2014/main" id="{F671B0E6-9241-42EB-BCFB-3A17A8C4CA28}"/>
            </a:ext>
          </a:extLst>
        </xdr:cNvPr>
        <xdr:cNvSpPr/>
      </xdr:nvSpPr>
      <xdr:spPr>
        <a:xfrm>
          <a:off x="11161619" y="6418348"/>
          <a:ext cx="1063422" cy="28778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4</a:t>
          </a:r>
        </a:p>
      </xdr:txBody>
    </xdr:sp>
    <xdr:clientData/>
  </xdr:twoCellAnchor>
  <xdr:twoCellAnchor>
    <xdr:from>
      <xdr:col>11</xdr:col>
      <xdr:colOff>686844</xdr:colOff>
      <xdr:row>56</xdr:row>
      <xdr:rowOff>40121</xdr:rowOff>
    </xdr:from>
    <xdr:to>
      <xdr:col>17</xdr:col>
      <xdr:colOff>894493</xdr:colOff>
      <xdr:row>75</xdr:row>
      <xdr:rowOff>54427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1CA643AF-7971-4417-9C1E-C328DAA90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</xdr:colOff>
      <xdr:row>122</xdr:row>
      <xdr:rowOff>81646</xdr:rowOff>
    </xdr:from>
    <xdr:to>
      <xdr:col>2</xdr:col>
      <xdr:colOff>675409</xdr:colOff>
      <xdr:row>124</xdr:row>
      <xdr:rowOff>0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46949DC9-62CB-4703-88CD-20A4CC26D87D}"/>
            </a:ext>
          </a:extLst>
        </xdr:cNvPr>
        <xdr:cNvSpPr/>
      </xdr:nvSpPr>
      <xdr:spPr>
        <a:xfrm>
          <a:off x="120651" y="24198946"/>
          <a:ext cx="1831108" cy="28665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2000" b="1">
              <a:solidFill>
                <a:schemeClr val="bg1"/>
              </a:solidFill>
            </a:rPr>
            <a:t>SECCIÓN C </a:t>
          </a:r>
        </a:p>
      </xdr:txBody>
    </xdr:sp>
    <xdr:clientData/>
  </xdr:twoCellAnchor>
  <xdr:twoCellAnchor>
    <xdr:from>
      <xdr:col>2</xdr:col>
      <xdr:colOff>13608</xdr:colOff>
      <xdr:row>224</xdr:row>
      <xdr:rowOff>160341</xdr:rowOff>
    </xdr:from>
    <xdr:to>
      <xdr:col>7</xdr:col>
      <xdr:colOff>1018442</xdr:colOff>
      <xdr:row>226</xdr:row>
      <xdr:rowOff>245151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A98C51D0-8AEF-442F-B4C2-F6D8263259CC}"/>
            </a:ext>
          </a:extLst>
        </xdr:cNvPr>
        <xdr:cNvSpPr/>
      </xdr:nvSpPr>
      <xdr:spPr>
        <a:xfrm>
          <a:off x="1289958" y="43853100"/>
          <a:ext cx="5976884" cy="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en la atención del caso realizadas por los profesionales de atención del SAR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mes</a:t>
          </a:r>
        </a:p>
      </xdr:txBody>
    </xdr:sp>
    <xdr:clientData/>
  </xdr:twoCellAnchor>
  <xdr:twoCellAnchor>
    <xdr:from>
      <xdr:col>1</xdr:col>
      <xdr:colOff>4911</xdr:colOff>
      <xdr:row>224</xdr:row>
      <xdr:rowOff>165525</xdr:rowOff>
    </xdr:from>
    <xdr:to>
      <xdr:col>2</xdr:col>
      <xdr:colOff>147063</xdr:colOff>
      <xdr:row>226</xdr:row>
      <xdr:rowOff>73935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547EB8BC-AEAF-4553-8FD3-F8C6725B448F}"/>
            </a:ext>
          </a:extLst>
        </xdr:cNvPr>
        <xdr:cNvSpPr/>
      </xdr:nvSpPr>
      <xdr:spPr>
        <a:xfrm>
          <a:off x="125561" y="43853100"/>
          <a:ext cx="1297852" cy="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14</a:t>
          </a:r>
        </a:p>
      </xdr:txBody>
    </xdr:sp>
    <xdr:clientData/>
  </xdr:twoCellAnchor>
  <xdr:twoCellAnchor>
    <xdr:from>
      <xdr:col>1</xdr:col>
      <xdr:colOff>862853</xdr:colOff>
      <xdr:row>154</xdr:row>
      <xdr:rowOff>22417</xdr:rowOff>
    </xdr:from>
    <xdr:to>
      <xdr:col>13</xdr:col>
      <xdr:colOff>0</xdr:colOff>
      <xdr:row>154</xdr:row>
      <xdr:rowOff>296017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E687DEFB-F16C-49AE-B9C5-3EEDE4F85144}"/>
            </a:ext>
          </a:extLst>
        </xdr:cNvPr>
        <xdr:cNvSpPr/>
      </xdr:nvSpPr>
      <xdr:spPr>
        <a:xfrm>
          <a:off x="983503" y="28724417"/>
          <a:ext cx="11081497" cy="2736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y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grupo de edad de la persona usuaria según departamento</a:t>
          </a:r>
        </a:p>
      </xdr:txBody>
    </xdr:sp>
    <xdr:clientData/>
  </xdr:twoCellAnchor>
  <xdr:twoCellAnchor>
    <xdr:from>
      <xdr:col>0</xdr:col>
      <xdr:colOff>89647</xdr:colOff>
      <xdr:row>154</xdr:row>
      <xdr:rowOff>22417</xdr:rowOff>
    </xdr:from>
    <xdr:to>
      <xdr:col>1</xdr:col>
      <xdr:colOff>961407</xdr:colOff>
      <xdr:row>154</xdr:row>
      <xdr:rowOff>314017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9A8B228C-38D8-4A22-8272-2C425D8752EA}"/>
            </a:ext>
          </a:extLst>
        </xdr:cNvPr>
        <xdr:cNvSpPr/>
      </xdr:nvSpPr>
      <xdr:spPr>
        <a:xfrm>
          <a:off x="89647" y="28724417"/>
          <a:ext cx="992410" cy="2916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12</a:t>
          </a:r>
        </a:p>
      </xdr:txBody>
    </xdr:sp>
    <xdr:clientData/>
  </xdr:twoCellAnchor>
  <xdr:twoCellAnchor>
    <xdr:from>
      <xdr:col>1</xdr:col>
      <xdr:colOff>862853</xdr:colOff>
      <xdr:row>186</xdr:row>
      <xdr:rowOff>22417</xdr:rowOff>
    </xdr:from>
    <xdr:to>
      <xdr:col>10</xdr:col>
      <xdr:colOff>1</xdr:colOff>
      <xdr:row>186</xdr:row>
      <xdr:rowOff>296017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35335FDF-43F3-4746-A255-99D9599731F8}"/>
            </a:ext>
          </a:extLst>
        </xdr:cNvPr>
        <xdr:cNvSpPr/>
      </xdr:nvSpPr>
      <xdr:spPr>
        <a:xfrm>
          <a:off x="983503" y="36007867"/>
          <a:ext cx="8096998" cy="2736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y nivel de riesgo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la persona usuaria según departamento</a:t>
          </a:r>
        </a:p>
      </xdr:txBody>
    </xdr:sp>
    <xdr:clientData/>
  </xdr:twoCellAnchor>
  <xdr:twoCellAnchor>
    <xdr:from>
      <xdr:col>0</xdr:col>
      <xdr:colOff>89647</xdr:colOff>
      <xdr:row>186</xdr:row>
      <xdr:rowOff>22417</xdr:rowOff>
    </xdr:from>
    <xdr:to>
      <xdr:col>1</xdr:col>
      <xdr:colOff>961407</xdr:colOff>
      <xdr:row>186</xdr:row>
      <xdr:rowOff>314017</xdr:rowOff>
    </xdr:to>
    <xdr:sp macro="" textlink="">
      <xdr:nvSpPr>
        <xdr:cNvPr id="46" name="Rectángulo 51">
          <a:extLst>
            <a:ext uri="{FF2B5EF4-FFF2-40B4-BE49-F238E27FC236}">
              <a16:creationId xmlns:a16="http://schemas.microsoft.com/office/drawing/2014/main" id="{30DAA1AD-AF6C-44F1-B48D-15651B6B0937}"/>
            </a:ext>
          </a:extLst>
        </xdr:cNvPr>
        <xdr:cNvSpPr/>
      </xdr:nvSpPr>
      <xdr:spPr>
        <a:xfrm>
          <a:off x="89647" y="36007867"/>
          <a:ext cx="992410" cy="2916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13</a:t>
          </a:r>
        </a:p>
      </xdr:txBody>
    </xdr:sp>
    <xdr:clientData/>
  </xdr:twoCellAnchor>
  <xdr:twoCellAnchor>
    <xdr:from>
      <xdr:col>1</xdr:col>
      <xdr:colOff>249</xdr:colOff>
      <xdr:row>216</xdr:row>
      <xdr:rowOff>109903</xdr:rowOff>
    </xdr:from>
    <xdr:to>
      <xdr:col>10</xdr:col>
      <xdr:colOff>8722</xdr:colOff>
      <xdr:row>242</xdr:row>
      <xdr:rowOff>122464</xdr:rowOff>
    </xdr:to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5EE13041-DAF1-420E-B01F-4D67D6C27DF5}"/>
            </a:ext>
          </a:extLst>
        </xdr:cNvPr>
        <xdr:cNvSpPr txBox="1"/>
      </xdr:nvSpPr>
      <xdr:spPr>
        <a:xfrm>
          <a:off x="120899" y="43131153"/>
          <a:ext cx="8968323" cy="84441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estimar la probabilidad de recurrencia de un hecho de violencia o un hecho que ponga en peligro la vida y la salud de la persona, a partir de la presencia y la interrelación de uno o más factores de riesgo que incrementan la posibilidad de aparición del hecho, prediciendo el tiempo en el que podría ocurrir y la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gravedad del mismo</a:t>
          </a:r>
        </a:p>
      </xdr:txBody>
    </xdr:sp>
    <xdr:clientData/>
  </xdr:twoCellAnchor>
  <xdr:twoCellAnchor>
    <xdr:from>
      <xdr:col>9</xdr:col>
      <xdr:colOff>73270</xdr:colOff>
      <xdr:row>132</xdr:row>
      <xdr:rowOff>10503</xdr:rowOff>
    </xdr:from>
    <xdr:to>
      <xdr:col>9</xdr:col>
      <xdr:colOff>317501</xdr:colOff>
      <xdr:row>142</xdr:row>
      <xdr:rowOff>73268</xdr:rowOff>
    </xdr:to>
    <xdr:sp macro="" textlink="">
      <xdr:nvSpPr>
        <xdr:cNvPr id="48" name="Flecha derecha 28">
          <a:extLst>
            <a:ext uri="{FF2B5EF4-FFF2-40B4-BE49-F238E27FC236}">
              <a16:creationId xmlns:a16="http://schemas.microsoft.com/office/drawing/2014/main" id="{C39F4AF0-056C-4EEA-B90A-2255A6F41238}"/>
            </a:ext>
          </a:extLst>
        </xdr:cNvPr>
        <xdr:cNvSpPr/>
      </xdr:nvSpPr>
      <xdr:spPr>
        <a:xfrm>
          <a:off x="8296520" y="26045503"/>
          <a:ext cx="244231" cy="548297"/>
        </a:xfrm>
        <a:prstGeom prst="rightArrow">
          <a:avLst>
            <a:gd name="adj1" fmla="val 50000"/>
            <a:gd name="adj2" fmla="val 46128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2</xdr:col>
      <xdr:colOff>100594</xdr:colOff>
      <xdr:row>125</xdr:row>
      <xdr:rowOff>0</xdr:rowOff>
    </xdr:from>
    <xdr:to>
      <xdr:col>9</xdr:col>
      <xdr:colOff>10948</xdr:colOff>
      <xdr:row>127</xdr:row>
      <xdr:rowOff>75872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9122FF5C-B7CD-448A-B1DA-312C5AC1007D}"/>
            </a:ext>
          </a:extLst>
        </xdr:cNvPr>
        <xdr:cNvSpPr/>
      </xdr:nvSpPr>
      <xdr:spPr>
        <a:xfrm>
          <a:off x="1376944" y="24771350"/>
          <a:ext cx="6857254" cy="46957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vínculo relacional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la persona presunta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agresora con la persona usuaria y sexo de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persona presunta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agresora según mes</a:t>
          </a:r>
        </a:p>
      </xdr:txBody>
    </xdr:sp>
    <xdr:clientData/>
  </xdr:twoCellAnchor>
  <xdr:twoCellAnchor>
    <xdr:from>
      <xdr:col>1</xdr:col>
      <xdr:colOff>34637</xdr:colOff>
      <xdr:row>125</xdr:row>
      <xdr:rowOff>0</xdr:rowOff>
    </xdr:from>
    <xdr:to>
      <xdr:col>2</xdr:col>
      <xdr:colOff>225137</xdr:colOff>
      <xdr:row>126</xdr:row>
      <xdr:rowOff>99536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FFCA7D5F-C692-4F91-9DBF-73FF8E87FA65}"/>
            </a:ext>
          </a:extLst>
        </xdr:cNvPr>
        <xdr:cNvSpPr/>
      </xdr:nvSpPr>
      <xdr:spPr>
        <a:xfrm>
          <a:off x="155287" y="24771350"/>
          <a:ext cx="1346200" cy="29638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0"/>
            <a:t>Cuadro N° 10</a:t>
          </a:r>
        </a:p>
      </xdr:txBody>
    </xdr:sp>
    <xdr:clientData/>
  </xdr:twoCellAnchor>
  <xdr:twoCellAnchor>
    <xdr:from>
      <xdr:col>14</xdr:col>
      <xdr:colOff>186121</xdr:colOff>
      <xdr:row>125</xdr:row>
      <xdr:rowOff>0</xdr:rowOff>
    </xdr:from>
    <xdr:to>
      <xdr:col>18</xdr:col>
      <xdr:colOff>1</xdr:colOff>
      <xdr:row>127</xdr:row>
      <xdr:rowOff>81815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1EFA8FFE-66E8-480D-8DC9-F11D66D97DB0}"/>
            </a:ext>
          </a:extLst>
        </xdr:cNvPr>
        <xdr:cNvSpPr/>
      </xdr:nvSpPr>
      <xdr:spPr>
        <a:xfrm>
          <a:off x="13248071" y="24771350"/>
          <a:ext cx="3852480" cy="4755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Casos atendidos por situación de residencia actual de la persona presunta agresora según mes</a:t>
          </a:r>
        </a:p>
      </xdr:txBody>
    </xdr:sp>
    <xdr:clientData/>
  </xdr:twoCellAnchor>
  <xdr:twoCellAnchor>
    <xdr:from>
      <xdr:col>13</xdr:col>
      <xdr:colOff>0</xdr:colOff>
      <xdr:row>125</xdr:row>
      <xdr:rowOff>0</xdr:rowOff>
    </xdr:from>
    <xdr:to>
      <xdr:col>14</xdr:col>
      <xdr:colOff>343776</xdr:colOff>
      <xdr:row>126</xdr:row>
      <xdr:rowOff>105479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D16EAF95-4CF8-4C02-A954-0BAAF1FA7329}"/>
            </a:ext>
          </a:extLst>
        </xdr:cNvPr>
        <xdr:cNvSpPr/>
      </xdr:nvSpPr>
      <xdr:spPr>
        <a:xfrm>
          <a:off x="12065000" y="24771350"/>
          <a:ext cx="1340726" cy="30232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 b="0"/>
            <a:t>Cuadro N° 11</a:t>
          </a:r>
        </a:p>
      </xdr:txBody>
    </xdr:sp>
    <xdr:clientData/>
  </xdr:twoCellAnchor>
  <xdr:twoCellAnchor>
    <xdr:from>
      <xdr:col>2</xdr:col>
      <xdr:colOff>588819</xdr:colOff>
      <xdr:row>122</xdr:row>
      <xdr:rowOff>81646</xdr:rowOff>
    </xdr:from>
    <xdr:to>
      <xdr:col>18</xdr:col>
      <xdr:colOff>12213</xdr:colOff>
      <xdr:row>124</xdr:row>
      <xdr:rowOff>0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EC75FA27-815A-4351-8C61-3B6F674EDA1B}"/>
            </a:ext>
          </a:extLst>
        </xdr:cNvPr>
        <xdr:cNvSpPr/>
      </xdr:nvSpPr>
      <xdr:spPr>
        <a:xfrm>
          <a:off x="1865169" y="24198946"/>
          <a:ext cx="15247594" cy="286654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20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CARACTERÍSTICAS DE LAS PERSONAS PRESUNTAS AGRESORAS</a:t>
          </a:r>
        </a:p>
      </xdr:txBody>
    </xdr:sp>
    <xdr:clientData/>
  </xdr:twoCellAnchor>
  <xdr:twoCellAnchor>
    <xdr:from>
      <xdr:col>2</xdr:col>
      <xdr:colOff>209501</xdr:colOff>
      <xdr:row>222</xdr:row>
      <xdr:rowOff>0</xdr:rowOff>
    </xdr:from>
    <xdr:to>
      <xdr:col>18</xdr:col>
      <xdr:colOff>0</xdr:colOff>
      <xdr:row>223</xdr:row>
      <xdr:rowOff>136629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1BB44E7E-1F05-4025-AF21-431C286BD609}"/>
            </a:ext>
          </a:extLst>
        </xdr:cNvPr>
        <xdr:cNvSpPr/>
      </xdr:nvSpPr>
      <xdr:spPr>
        <a:xfrm>
          <a:off x="1485851" y="43853100"/>
          <a:ext cx="15614699" cy="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 ACCIONES EN LA ATENCÍÓN DE LOS CASOS DEL SAR Y ACCIONES LEGALES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222</xdr:row>
      <xdr:rowOff>0</xdr:rowOff>
    </xdr:from>
    <xdr:to>
      <xdr:col>2</xdr:col>
      <xdr:colOff>281541</xdr:colOff>
      <xdr:row>223</xdr:row>
      <xdr:rowOff>136629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0CA8219F-4199-4BF7-B6B8-C65ACFB13457}"/>
            </a:ext>
          </a:extLst>
        </xdr:cNvPr>
        <xdr:cNvSpPr/>
      </xdr:nvSpPr>
      <xdr:spPr>
        <a:xfrm>
          <a:off x="120650" y="43853100"/>
          <a:ext cx="1437241" cy="0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E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45357</xdr:colOff>
      <xdr:row>124</xdr:row>
      <xdr:rowOff>40821</xdr:rowOff>
    </xdr:from>
    <xdr:to>
      <xdr:col>12</xdr:col>
      <xdr:colOff>734785</xdr:colOff>
      <xdr:row>145</xdr:row>
      <xdr:rowOff>176893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F3C60B14-D71A-46E0-84BF-ED663C940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67236</xdr:colOff>
      <xdr:row>1</xdr:row>
      <xdr:rowOff>2</xdr:rowOff>
    </xdr:from>
    <xdr:to>
      <xdr:col>6</xdr:col>
      <xdr:colOff>56030</xdr:colOff>
      <xdr:row>2</xdr:row>
      <xdr:rowOff>237159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DF5E66C4-98A7-4FF2-AF00-FE3DA5837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236" y="184152"/>
          <a:ext cx="5221194" cy="561007"/>
        </a:xfrm>
        <a:prstGeom prst="rect">
          <a:avLst/>
        </a:prstGeom>
      </xdr:spPr>
    </xdr:pic>
    <xdr:clientData/>
  </xdr:twoCellAnchor>
  <xdr:twoCellAnchor editAs="oneCell">
    <xdr:from>
      <xdr:col>11</xdr:col>
      <xdr:colOff>358589</xdr:colOff>
      <xdr:row>208</xdr:row>
      <xdr:rowOff>22412</xdr:rowOff>
    </xdr:from>
    <xdr:to>
      <xdr:col>13</xdr:col>
      <xdr:colOff>794257</xdr:colOff>
      <xdr:row>213</xdr:row>
      <xdr:rowOff>102141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299605BE-56CC-4A9D-B34F-8370A8045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74139" y="41303762"/>
          <a:ext cx="2385118" cy="1159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D17" t="str">
            <v>Mujer</v>
          </cell>
          <cell r="E17" t="str">
            <v>Hombre</v>
          </cell>
        </row>
        <row r="30">
          <cell r="D30">
            <v>1323</v>
          </cell>
          <cell r="E30">
            <v>238</v>
          </cell>
        </row>
        <row r="37">
          <cell r="D37" t="str">
            <v>Nuevo</v>
          </cell>
          <cell r="E37" t="str">
            <v>Reingreso</v>
          </cell>
          <cell r="F37" t="str">
            <v>Reincidente</v>
          </cell>
          <cell r="G37" t="str">
            <v>Derivado</v>
          </cell>
        </row>
        <row r="50">
          <cell r="D50">
            <v>1369</v>
          </cell>
          <cell r="E50">
            <v>106</v>
          </cell>
          <cell r="F50">
            <v>74</v>
          </cell>
          <cell r="G50">
            <v>12</v>
          </cell>
        </row>
        <row r="58">
          <cell r="M58" t="str">
            <v>Niños y niñas</v>
          </cell>
          <cell r="O58">
            <v>0.19730941704035873</v>
          </cell>
        </row>
        <row r="59">
          <cell r="M59" t="str">
            <v>Adolescentes</v>
          </cell>
          <cell r="O59">
            <v>0.19923126201153107</v>
          </cell>
        </row>
        <row r="60">
          <cell r="M60" t="str">
            <v>Personas Adultas</v>
          </cell>
          <cell r="O60">
            <v>0.52722613709160793</v>
          </cell>
        </row>
        <row r="61">
          <cell r="M61" t="str">
            <v>Personas Adultas Mayores</v>
          </cell>
          <cell r="O61">
            <v>7.623318385650224E-2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128">
          <cell r="K128" t="str">
            <v>Con vínculo relacional de pareja</v>
          </cell>
          <cell r="M128">
            <v>47.021140294682894</v>
          </cell>
        </row>
        <row r="129">
          <cell r="K129" t="str">
            <v>Con  vínculo  relacional  familiar</v>
          </cell>
          <cell r="M129">
            <v>39.525944907110826</v>
          </cell>
        </row>
        <row r="130">
          <cell r="K130" t="str">
            <v>Sin vínculo relacional de pareja ni familiar</v>
          </cell>
          <cell r="M130">
            <v>13.452914798206278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52B1-CE69-494E-94B5-88200ED5B520}">
  <sheetPr>
    <tabColor theme="1" tint="0.14999847407452621"/>
  </sheetPr>
  <dimension ref="A1:AY245"/>
  <sheetViews>
    <sheetView showGridLines="0" tabSelected="1" view="pageBreakPreview" zoomScale="80" zoomScaleNormal="85" zoomScaleSheetLayoutView="80" workbookViewId="0">
      <selection activeCell="A347" sqref="A347"/>
    </sheetView>
  </sheetViews>
  <sheetFormatPr baseColWidth="10" defaultColWidth="11.453125" defaultRowHeight="14.5" x14ac:dyDescent="0.35"/>
  <cols>
    <col min="1" max="1" width="1.7265625" style="2" customWidth="1"/>
    <col min="2" max="2" width="16.54296875" style="2" customWidth="1"/>
    <col min="3" max="3" width="14.26953125" style="2" customWidth="1"/>
    <col min="4" max="4" width="14.81640625" style="2" customWidth="1"/>
    <col min="5" max="5" width="13.54296875" style="2" customWidth="1"/>
    <col min="6" max="6" width="14" style="2" customWidth="1"/>
    <col min="7" max="7" width="14.54296875" style="2" customWidth="1"/>
    <col min="8" max="8" width="15.453125" style="2" customWidth="1"/>
    <col min="9" max="9" width="12.81640625" style="2" customWidth="1"/>
    <col min="10" max="10" width="12.26953125" style="2" customWidth="1"/>
    <col min="11" max="11" width="14.81640625" style="2" customWidth="1"/>
    <col min="12" max="12" width="15.7265625" style="2" customWidth="1"/>
    <col min="13" max="13" width="12.1796875" style="2" customWidth="1"/>
    <col min="14" max="14" width="14.26953125" style="2" customWidth="1"/>
    <col min="15" max="15" width="15" style="2" customWidth="1"/>
    <col min="16" max="16" width="14.7265625" style="2" customWidth="1"/>
    <col min="17" max="17" width="13.81640625" style="2" customWidth="1"/>
    <col min="18" max="18" width="14.26953125" style="2" customWidth="1"/>
    <col min="19" max="19" width="5.26953125" style="2" customWidth="1"/>
    <col min="20" max="20" width="11.453125" style="2"/>
    <col min="21" max="21" width="11.81640625" style="2" bestFit="1" customWidth="1"/>
    <col min="22" max="16384" width="11.453125" style="2"/>
  </cols>
  <sheetData>
    <row r="1" spans="2:18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3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25.5" customHeigh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3" customHeight="1" x14ac:dyDescent="0.3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</row>
    <row r="5" spans="2:18" x14ac:dyDescent="0.3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2:18" ht="23" x14ac:dyDescent="0.35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ht="6" customHeight="1" x14ac:dyDescent="0.3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ht="20" x14ac:dyDescent="0.35">
      <c r="B8" s="11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2:18" ht="11.25" customHeight="1" x14ac:dyDescent="0.35">
      <c r="B9" s="12"/>
      <c r="C9" s="13"/>
      <c r="D9" s="13"/>
      <c r="E9" s="13"/>
      <c r="F9" s="13"/>
      <c r="G9" s="13"/>
      <c r="H9" s="13"/>
      <c r="I9" s="13"/>
      <c r="J9" s="7"/>
      <c r="K9" s="7"/>
      <c r="L9" s="13"/>
      <c r="M9" s="13"/>
      <c r="N9" s="13"/>
      <c r="O9" s="13"/>
      <c r="P9" s="13"/>
      <c r="Q9" s="13"/>
      <c r="R9" s="8"/>
    </row>
    <row r="10" spans="2:18" ht="7.5" customHeight="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15" customFormat="1" ht="56.25" customHeight="1" x14ac:dyDescent="0.3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2:18" ht="8.25" customHeight="1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18" x14ac:dyDescent="0.3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2:18" ht="14.25" customHeight="1" x14ac:dyDescent="0.3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7"/>
      <c r="Q14" s="17"/>
      <c r="R14" s="17"/>
    </row>
    <row r="15" spans="2:18" ht="18" customHeight="1" x14ac:dyDescent="0.35">
      <c r="B15" s="19"/>
      <c r="C15" s="19"/>
      <c r="D15" s="19"/>
      <c r="E15" s="19"/>
      <c r="F15" s="20"/>
      <c r="G15" s="20"/>
      <c r="M15" s="1"/>
      <c r="N15" s="1"/>
      <c r="O15" s="21"/>
      <c r="P15" s="21"/>
      <c r="Q15" s="21"/>
      <c r="R15" s="1"/>
    </row>
    <row r="16" spans="2:18" ht="23.25" customHeight="1" x14ac:dyDescent="0.35">
      <c r="B16" s="22"/>
      <c r="C16" s="1"/>
      <c r="D16" s="1"/>
      <c r="E16" s="1"/>
      <c r="F16" s="17"/>
      <c r="G16" s="17"/>
    </row>
    <row r="17" spans="2:29" ht="47.25" customHeight="1" x14ac:dyDescent="0.35">
      <c r="B17" s="23" t="s">
        <v>2</v>
      </c>
      <c r="C17" s="24" t="s">
        <v>3</v>
      </c>
      <c r="D17" s="25" t="s">
        <v>4</v>
      </c>
      <c r="E17" s="26" t="s">
        <v>5</v>
      </c>
      <c r="F17" s="27"/>
      <c r="G17" s="28"/>
      <c r="M17" s="23" t="s">
        <v>2</v>
      </c>
      <c r="N17" s="29" t="s">
        <v>3</v>
      </c>
      <c r="O17" s="30" t="s">
        <v>6</v>
      </c>
      <c r="P17" s="30" t="s">
        <v>7</v>
      </c>
      <c r="Q17" s="30" t="s">
        <v>8</v>
      </c>
      <c r="R17" s="31" t="s">
        <v>9</v>
      </c>
    </row>
    <row r="18" spans="2:29" ht="21" customHeight="1" x14ac:dyDescent="0.35">
      <c r="B18" s="32" t="s">
        <v>10</v>
      </c>
      <c r="C18" s="33">
        <f>SUM(D18:E18)</f>
        <v>317</v>
      </c>
      <c r="D18" s="34">
        <v>274</v>
      </c>
      <c r="E18" s="34">
        <v>43</v>
      </c>
      <c r="F18" s="35"/>
      <c r="G18" s="36"/>
      <c r="M18" s="37" t="s">
        <v>10</v>
      </c>
      <c r="N18" s="33">
        <f t="shared" ref="N18:N29" si="0">SUM(O18:R18)</f>
        <v>317</v>
      </c>
      <c r="O18" s="34">
        <v>6</v>
      </c>
      <c r="P18" s="34">
        <v>147</v>
      </c>
      <c r="Q18" s="34">
        <v>113</v>
      </c>
      <c r="R18" s="34">
        <v>51</v>
      </c>
      <c r="W18" s="38"/>
      <c r="X18" s="38"/>
      <c r="Y18" s="38"/>
      <c r="Z18" s="38"/>
      <c r="AA18" s="38"/>
      <c r="AB18" s="38"/>
      <c r="AC18" s="38"/>
    </row>
    <row r="19" spans="2:29" ht="21" customHeight="1" x14ac:dyDescent="0.35">
      <c r="B19" s="32" t="s">
        <v>11</v>
      </c>
      <c r="C19" s="33">
        <f t="shared" ref="C19:C29" si="1">SUM(D19:E19)</f>
        <v>341</v>
      </c>
      <c r="D19" s="34">
        <v>278</v>
      </c>
      <c r="E19" s="34">
        <v>63</v>
      </c>
      <c r="F19" s="35"/>
      <c r="G19" s="36"/>
      <c r="M19" s="37" t="s">
        <v>11</v>
      </c>
      <c r="N19" s="33">
        <f t="shared" si="0"/>
        <v>341</v>
      </c>
      <c r="O19" s="34">
        <v>7</v>
      </c>
      <c r="P19" s="34">
        <v>162</v>
      </c>
      <c r="Q19" s="34">
        <v>103</v>
      </c>
      <c r="R19" s="34">
        <v>69</v>
      </c>
      <c r="W19" s="38"/>
      <c r="X19" s="38"/>
      <c r="Y19" s="38"/>
      <c r="Z19" s="38"/>
      <c r="AA19" s="38"/>
      <c r="AB19" s="38"/>
      <c r="AC19" s="38"/>
    </row>
    <row r="20" spans="2:29" ht="21" customHeight="1" x14ac:dyDescent="0.35">
      <c r="B20" s="32" t="s">
        <v>12</v>
      </c>
      <c r="C20" s="33">
        <f t="shared" si="1"/>
        <v>428</v>
      </c>
      <c r="D20" s="34">
        <v>360</v>
      </c>
      <c r="E20" s="34">
        <v>68</v>
      </c>
      <c r="F20" s="35"/>
      <c r="G20" s="36"/>
      <c r="M20" s="37" t="s">
        <v>12</v>
      </c>
      <c r="N20" s="33">
        <f t="shared" si="0"/>
        <v>428</v>
      </c>
      <c r="O20" s="34">
        <v>9</v>
      </c>
      <c r="P20" s="34">
        <v>214</v>
      </c>
      <c r="Q20" s="34">
        <v>128</v>
      </c>
      <c r="R20" s="34">
        <v>77</v>
      </c>
      <c r="W20" s="38"/>
      <c r="X20" s="38"/>
      <c r="Y20" s="38"/>
      <c r="Z20" s="38"/>
      <c r="AA20" s="38"/>
      <c r="AB20" s="38"/>
      <c r="AC20" s="38"/>
    </row>
    <row r="21" spans="2:29" ht="21" customHeight="1" thickBot="1" x14ac:dyDescent="0.4">
      <c r="B21" s="32" t="s">
        <v>13</v>
      </c>
      <c r="C21" s="33">
        <f t="shared" si="1"/>
        <v>475</v>
      </c>
      <c r="D21" s="34">
        <v>411</v>
      </c>
      <c r="E21" s="34">
        <v>64</v>
      </c>
      <c r="F21" s="35"/>
      <c r="G21" s="36"/>
      <c r="M21" s="37" t="s">
        <v>13</v>
      </c>
      <c r="N21" s="33">
        <f t="shared" si="0"/>
        <v>475</v>
      </c>
      <c r="O21" s="34">
        <v>10</v>
      </c>
      <c r="P21" s="34">
        <v>209</v>
      </c>
      <c r="Q21" s="34">
        <v>166</v>
      </c>
      <c r="R21" s="34">
        <v>90</v>
      </c>
      <c r="W21" s="38"/>
      <c r="X21" s="38"/>
      <c r="Y21" s="38"/>
      <c r="Z21" s="38"/>
      <c r="AA21" s="38"/>
      <c r="AB21" s="38"/>
      <c r="AC21" s="38"/>
    </row>
    <row r="22" spans="2:29" ht="23.25" hidden="1" customHeight="1" x14ac:dyDescent="0.35">
      <c r="B22" s="32" t="s">
        <v>14</v>
      </c>
      <c r="C22" s="33">
        <f t="shared" si="1"/>
        <v>0</v>
      </c>
      <c r="D22" s="34"/>
      <c r="E22" s="34"/>
      <c r="F22" s="35"/>
      <c r="G22" s="39"/>
      <c r="M22" s="37" t="s">
        <v>14</v>
      </c>
      <c r="N22" s="33">
        <f t="shared" si="0"/>
        <v>0</v>
      </c>
      <c r="O22" s="34"/>
      <c r="P22" s="34"/>
      <c r="Q22" s="34"/>
      <c r="R22" s="34"/>
      <c r="W22" s="38"/>
      <c r="X22" s="38"/>
      <c r="Y22" s="38"/>
      <c r="Z22" s="38"/>
      <c r="AA22" s="38"/>
      <c r="AB22" s="38"/>
      <c r="AC22" s="38"/>
    </row>
    <row r="23" spans="2:29" ht="23.25" hidden="1" customHeight="1" x14ac:dyDescent="0.35">
      <c r="B23" s="32" t="s">
        <v>15</v>
      </c>
      <c r="C23" s="33">
        <f t="shared" si="1"/>
        <v>0</v>
      </c>
      <c r="D23" s="34"/>
      <c r="E23" s="34"/>
      <c r="F23" s="35"/>
      <c r="G23" s="40"/>
      <c r="M23" s="41" t="s">
        <v>15</v>
      </c>
      <c r="N23" s="33">
        <f t="shared" si="0"/>
        <v>0</v>
      </c>
      <c r="O23" s="42"/>
      <c r="P23" s="42"/>
      <c r="Q23" s="42"/>
      <c r="R23" s="42"/>
      <c r="W23" s="38"/>
      <c r="X23" s="38"/>
      <c r="Y23" s="38"/>
      <c r="Z23" s="38"/>
      <c r="AA23" s="38"/>
      <c r="AB23" s="38"/>
      <c r="AC23" s="38"/>
    </row>
    <row r="24" spans="2:29" ht="23.25" hidden="1" customHeight="1" x14ac:dyDescent="0.35">
      <c r="B24" s="32" t="s">
        <v>16</v>
      </c>
      <c r="C24" s="33">
        <f t="shared" si="1"/>
        <v>0</v>
      </c>
      <c r="D24" s="34"/>
      <c r="E24" s="34"/>
      <c r="F24" s="35"/>
      <c r="G24" s="40"/>
      <c r="M24" s="37" t="s">
        <v>16</v>
      </c>
      <c r="N24" s="33">
        <f t="shared" si="0"/>
        <v>0</v>
      </c>
      <c r="O24" s="34"/>
      <c r="P24" s="34"/>
      <c r="Q24" s="34"/>
      <c r="R24" s="34"/>
      <c r="W24" s="38"/>
      <c r="X24" s="38"/>
      <c r="Y24" s="38"/>
      <c r="Z24" s="38"/>
      <c r="AA24" s="38"/>
      <c r="AB24" s="38"/>
      <c r="AC24" s="38"/>
    </row>
    <row r="25" spans="2:29" ht="21.75" hidden="1" customHeight="1" x14ac:dyDescent="0.35">
      <c r="B25" s="32" t="s">
        <v>17</v>
      </c>
      <c r="C25" s="33">
        <f t="shared" si="1"/>
        <v>0</v>
      </c>
      <c r="D25" s="34"/>
      <c r="E25" s="34"/>
      <c r="F25" s="35"/>
      <c r="G25" s="40"/>
      <c r="M25" s="37" t="s">
        <v>17</v>
      </c>
      <c r="N25" s="33">
        <f t="shared" si="0"/>
        <v>0</v>
      </c>
      <c r="O25" s="34"/>
      <c r="P25" s="34"/>
      <c r="Q25" s="34"/>
      <c r="R25" s="34"/>
      <c r="W25" s="38"/>
      <c r="X25" s="38"/>
      <c r="Y25" s="38"/>
      <c r="Z25" s="38"/>
      <c r="AA25" s="38"/>
      <c r="AB25" s="38"/>
      <c r="AC25" s="38"/>
    </row>
    <row r="26" spans="2:29" ht="21.75" hidden="1" customHeight="1" x14ac:dyDescent="0.35">
      <c r="B26" s="32" t="s">
        <v>18</v>
      </c>
      <c r="C26" s="33">
        <f t="shared" si="1"/>
        <v>0</v>
      </c>
      <c r="D26" s="34"/>
      <c r="E26" s="34"/>
      <c r="F26" s="35"/>
      <c r="G26" s="40"/>
      <c r="M26" s="37" t="s">
        <v>18</v>
      </c>
      <c r="N26" s="33">
        <f t="shared" si="0"/>
        <v>0</v>
      </c>
      <c r="O26" s="34"/>
      <c r="P26" s="34"/>
      <c r="Q26" s="34"/>
      <c r="R26" s="34"/>
      <c r="W26" s="38"/>
      <c r="X26" s="38"/>
      <c r="Y26" s="38"/>
      <c r="Z26" s="38"/>
      <c r="AA26" s="38"/>
      <c r="AB26" s="38"/>
      <c r="AC26" s="38"/>
    </row>
    <row r="27" spans="2:29" ht="21.75" hidden="1" customHeight="1" x14ac:dyDescent="0.35">
      <c r="B27" s="32" t="s">
        <v>19</v>
      </c>
      <c r="C27" s="33">
        <f t="shared" si="1"/>
        <v>0</v>
      </c>
      <c r="D27" s="42"/>
      <c r="E27" s="42"/>
      <c r="F27" s="35"/>
      <c r="G27" s="40"/>
      <c r="M27" s="37" t="s">
        <v>19</v>
      </c>
      <c r="N27" s="33">
        <f t="shared" si="0"/>
        <v>0</v>
      </c>
      <c r="O27" s="34"/>
      <c r="P27" s="34"/>
      <c r="Q27" s="34"/>
      <c r="R27" s="34"/>
      <c r="W27" s="38"/>
      <c r="X27" s="38"/>
      <c r="Y27" s="38"/>
      <c r="Z27" s="38"/>
      <c r="AA27" s="38"/>
      <c r="AB27" s="38"/>
      <c r="AC27" s="38"/>
    </row>
    <row r="28" spans="2:29" ht="21.75" hidden="1" customHeight="1" x14ac:dyDescent="0.35">
      <c r="B28" s="32" t="s">
        <v>20</v>
      </c>
      <c r="C28" s="33">
        <f t="shared" si="1"/>
        <v>0</v>
      </c>
      <c r="D28" s="34"/>
      <c r="E28" s="34"/>
      <c r="F28" s="35"/>
      <c r="G28" s="40"/>
      <c r="M28" s="37" t="s">
        <v>20</v>
      </c>
      <c r="N28" s="33">
        <f t="shared" si="0"/>
        <v>0</v>
      </c>
      <c r="O28" s="34"/>
      <c r="P28" s="34"/>
      <c r="Q28" s="34"/>
      <c r="R28" s="34"/>
      <c r="W28" s="38"/>
      <c r="X28" s="38"/>
      <c r="Y28" s="38"/>
      <c r="Z28" s="38"/>
      <c r="AA28" s="38"/>
      <c r="AB28" s="38"/>
      <c r="AC28" s="38"/>
    </row>
    <row r="29" spans="2:29" ht="21.75" hidden="1" customHeight="1" thickBot="1" x14ac:dyDescent="0.4">
      <c r="B29" s="32" t="s">
        <v>21</v>
      </c>
      <c r="C29" s="33">
        <f t="shared" si="1"/>
        <v>0</v>
      </c>
      <c r="D29" s="34">
        <v>0</v>
      </c>
      <c r="E29" s="34">
        <v>0</v>
      </c>
      <c r="F29" s="35"/>
      <c r="G29" s="40"/>
      <c r="M29" s="37" t="s">
        <v>21</v>
      </c>
      <c r="N29" s="33">
        <f t="shared" si="0"/>
        <v>0</v>
      </c>
      <c r="O29" s="34"/>
      <c r="P29" s="34"/>
      <c r="Q29" s="34"/>
      <c r="R29" s="34"/>
      <c r="W29" s="38"/>
      <c r="X29" s="38"/>
      <c r="Y29" s="38"/>
      <c r="Z29" s="38"/>
      <c r="AA29" s="38"/>
      <c r="AB29" s="38"/>
      <c r="AC29" s="38"/>
    </row>
    <row r="30" spans="2:29" ht="24.75" customHeight="1" x14ac:dyDescent="0.35">
      <c r="B30" s="43" t="s">
        <v>3</v>
      </c>
      <c r="C30" s="44">
        <f>SUM(C18:C29)</f>
        <v>1561</v>
      </c>
      <c r="D30" s="45">
        <f>SUM(D18:D29)</f>
        <v>1323</v>
      </c>
      <c r="E30" s="45">
        <f>SUM(E18:E29)</f>
        <v>238</v>
      </c>
      <c r="F30" s="40"/>
      <c r="G30" s="46"/>
      <c r="M30" s="47" t="s">
        <v>3</v>
      </c>
      <c r="N30" s="44">
        <f>SUM(N18:N29)</f>
        <v>1561</v>
      </c>
      <c r="O30" s="44">
        <f>SUM(O18:O29)</f>
        <v>32</v>
      </c>
      <c r="P30" s="44">
        <f>SUM(P18:P29)</f>
        <v>732</v>
      </c>
      <c r="Q30" s="44">
        <f>SUM(Q18:Q29)</f>
        <v>510</v>
      </c>
      <c r="R30" s="44">
        <f>SUM(R18:R29)</f>
        <v>287</v>
      </c>
    </row>
    <row r="31" spans="2:29" ht="22.5" customHeight="1" thickBot="1" x14ac:dyDescent="0.4">
      <c r="B31" s="48" t="s">
        <v>22</v>
      </c>
      <c r="C31" s="49">
        <f>C30/$C30</f>
        <v>1</v>
      </c>
      <c r="D31" s="49">
        <f>D30/$C30</f>
        <v>0.84753363228699552</v>
      </c>
      <c r="E31" s="49">
        <f>E30/$C30</f>
        <v>0.15246636771300448</v>
      </c>
      <c r="F31" s="1"/>
      <c r="M31" s="48" t="s">
        <v>22</v>
      </c>
      <c r="N31" s="50">
        <f>N30/$N30</f>
        <v>1</v>
      </c>
      <c r="O31" s="50">
        <f>O30/$N30</f>
        <v>2.0499679692504803E-2</v>
      </c>
      <c r="P31" s="50">
        <f>P30/$N30</f>
        <v>0.46893017296604739</v>
      </c>
      <c r="Q31" s="50">
        <f>Q30/$N30</f>
        <v>0.32671364509929535</v>
      </c>
      <c r="R31" s="50">
        <f>R30/$N30</f>
        <v>0.18385650224215247</v>
      </c>
    </row>
    <row r="32" spans="2:29" ht="27" customHeight="1" x14ac:dyDescent="0.35">
      <c r="B32" s="1"/>
      <c r="C32" s="1"/>
      <c r="D32" s="1"/>
      <c r="E32" s="1"/>
      <c r="F32" s="1"/>
      <c r="G32" s="1"/>
      <c r="N32" s="51"/>
      <c r="O32" s="52"/>
      <c r="P32" s="53"/>
      <c r="S32" s="1"/>
    </row>
    <row r="33" spans="2:32" ht="6" customHeight="1" x14ac:dyDescent="0.35">
      <c r="B33" s="1"/>
      <c r="C33" s="1"/>
      <c r="D33" s="1"/>
      <c r="E33" s="1"/>
      <c r="F33" s="1"/>
      <c r="G33" s="1"/>
      <c r="N33" s="51"/>
      <c r="O33" s="52"/>
      <c r="P33" s="53"/>
      <c r="S33" s="1"/>
    </row>
    <row r="34" spans="2:32" ht="3.75" customHeight="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32" ht="15.5" x14ac:dyDescent="0.35">
      <c r="B35" s="19"/>
      <c r="C35" s="54"/>
      <c r="D35" s="54"/>
      <c r="E35" s="54"/>
      <c r="F35" s="54"/>
      <c r="G35" s="54"/>
      <c r="H35" s="19"/>
      <c r="I35" s="55"/>
      <c r="J35" s="20"/>
      <c r="K35" s="55"/>
      <c r="L35" s="55"/>
      <c r="M35" s="55"/>
      <c r="N35" s="55"/>
      <c r="O35" s="55"/>
      <c r="P35" s="54"/>
      <c r="Q35" s="54"/>
      <c r="R35" s="54"/>
    </row>
    <row r="36" spans="2:32" ht="15.75" customHeight="1" x14ac:dyDescent="0.35">
      <c r="B36" s="56"/>
      <c r="C36" s="56"/>
      <c r="D36" s="56"/>
      <c r="E36" s="56"/>
      <c r="F36" s="56"/>
      <c r="G36" s="56"/>
      <c r="H36" s="56"/>
      <c r="I36" s="57"/>
      <c r="J36" s="57"/>
      <c r="K36" s="57"/>
      <c r="L36" s="57"/>
      <c r="M36" s="57"/>
      <c r="N36" s="57"/>
      <c r="O36" s="57"/>
      <c r="P36" s="56"/>
      <c r="Q36" s="56"/>
      <c r="R36" s="1"/>
    </row>
    <row r="37" spans="2:32" ht="36" customHeight="1" x14ac:dyDescent="0.35">
      <c r="B37" s="23" t="s">
        <v>2</v>
      </c>
      <c r="C37" s="24" t="s">
        <v>3</v>
      </c>
      <c r="D37" s="25" t="s">
        <v>23</v>
      </c>
      <c r="E37" s="25" t="s">
        <v>24</v>
      </c>
      <c r="F37" s="25" t="s">
        <v>25</v>
      </c>
      <c r="G37" s="25" t="s">
        <v>26</v>
      </c>
      <c r="I37" s="58"/>
      <c r="J37" s="59"/>
      <c r="K37" s="59"/>
      <c r="L37" s="59"/>
      <c r="M37" s="23" t="s">
        <v>2</v>
      </c>
      <c r="N37" s="24" t="s">
        <v>3</v>
      </c>
      <c r="O37" s="60" t="s">
        <v>27</v>
      </c>
      <c r="P37" s="60" t="s">
        <v>28</v>
      </c>
      <c r="Q37" s="60" t="s">
        <v>29</v>
      </c>
      <c r="R37" s="1"/>
    </row>
    <row r="38" spans="2:32" ht="23.25" customHeight="1" x14ac:dyDescent="0.35">
      <c r="B38" s="37" t="s">
        <v>10</v>
      </c>
      <c r="C38" s="33">
        <f>SUM(D38:G38)</f>
        <v>317</v>
      </c>
      <c r="D38" s="34">
        <v>289</v>
      </c>
      <c r="E38" s="34">
        <v>9</v>
      </c>
      <c r="F38" s="34">
        <v>13</v>
      </c>
      <c r="G38" s="34">
        <v>6</v>
      </c>
      <c r="I38" s="61"/>
      <c r="J38" s="62"/>
      <c r="K38" s="62"/>
      <c r="L38" s="39"/>
      <c r="M38" s="37" t="s">
        <v>10</v>
      </c>
      <c r="N38" s="33">
        <f t="shared" ref="N38:N49" si="2">SUM(O38:Q38)</f>
        <v>317</v>
      </c>
      <c r="O38" s="33">
        <v>76</v>
      </c>
      <c r="P38" s="33">
        <v>148</v>
      </c>
      <c r="Q38" s="33">
        <v>93</v>
      </c>
      <c r="R38" s="63"/>
      <c r="Z38" s="38"/>
      <c r="AA38" s="38"/>
      <c r="AB38" s="38"/>
      <c r="AC38" s="38"/>
      <c r="AD38" s="38"/>
      <c r="AE38" s="38"/>
      <c r="AF38" s="38"/>
    </row>
    <row r="39" spans="2:32" ht="23.25" customHeight="1" x14ac:dyDescent="0.35">
      <c r="B39" s="37" t="s">
        <v>11</v>
      </c>
      <c r="C39" s="33">
        <f t="shared" ref="C39:C48" si="3">SUM(D39:G39)</f>
        <v>341</v>
      </c>
      <c r="D39" s="34">
        <v>273</v>
      </c>
      <c r="E39" s="34">
        <v>47</v>
      </c>
      <c r="F39" s="34">
        <v>16</v>
      </c>
      <c r="G39" s="34">
        <v>5</v>
      </c>
      <c r="I39" s="40"/>
      <c r="J39" s="62"/>
      <c r="K39" s="62"/>
      <c r="L39" s="62"/>
      <c r="M39" s="37" t="s">
        <v>11</v>
      </c>
      <c r="N39" s="33">
        <f t="shared" si="2"/>
        <v>341</v>
      </c>
      <c r="O39" s="33">
        <v>92</v>
      </c>
      <c r="P39" s="33">
        <v>161</v>
      </c>
      <c r="Q39" s="33">
        <v>88</v>
      </c>
      <c r="R39" s="63"/>
      <c r="Z39" s="38"/>
      <c r="AA39" s="38"/>
      <c r="AB39" s="38"/>
      <c r="AC39" s="38"/>
      <c r="AD39" s="38"/>
      <c r="AE39" s="38"/>
    </row>
    <row r="40" spans="2:32" ht="23.25" customHeight="1" x14ac:dyDescent="0.35">
      <c r="B40" s="37" t="s">
        <v>12</v>
      </c>
      <c r="C40" s="33">
        <f t="shared" si="3"/>
        <v>428</v>
      </c>
      <c r="D40" s="34">
        <v>384</v>
      </c>
      <c r="E40" s="34">
        <v>25</v>
      </c>
      <c r="F40" s="34">
        <v>19</v>
      </c>
      <c r="G40" s="34">
        <v>0</v>
      </c>
      <c r="I40" s="40"/>
      <c r="J40" s="64"/>
      <c r="K40" s="64"/>
      <c r="L40" s="64"/>
      <c r="M40" s="37" t="s">
        <v>12</v>
      </c>
      <c r="N40" s="33">
        <f t="shared" si="2"/>
        <v>428</v>
      </c>
      <c r="O40" s="33">
        <v>95</v>
      </c>
      <c r="P40" s="33">
        <v>214</v>
      </c>
      <c r="Q40" s="33">
        <v>119</v>
      </c>
      <c r="R40" s="63"/>
      <c r="Z40" s="38"/>
      <c r="AA40" s="38"/>
      <c r="AB40" s="38"/>
      <c r="AC40" s="38"/>
      <c r="AD40" s="38"/>
      <c r="AE40" s="38"/>
    </row>
    <row r="41" spans="2:32" ht="23.25" customHeight="1" thickBot="1" x14ac:dyDescent="0.4">
      <c r="B41" s="37" t="s">
        <v>13</v>
      </c>
      <c r="C41" s="33">
        <f t="shared" si="3"/>
        <v>475</v>
      </c>
      <c r="D41" s="34">
        <v>423</v>
      </c>
      <c r="E41" s="34">
        <v>25</v>
      </c>
      <c r="F41" s="34">
        <v>26</v>
      </c>
      <c r="G41" s="34">
        <v>1</v>
      </c>
      <c r="I41" s="40"/>
      <c r="J41" s="63"/>
      <c r="K41" s="63"/>
      <c r="M41" s="37" t="s">
        <v>13</v>
      </c>
      <c r="N41" s="33">
        <f t="shared" si="2"/>
        <v>475</v>
      </c>
      <c r="O41" s="33">
        <v>90</v>
      </c>
      <c r="P41" s="33">
        <v>205</v>
      </c>
      <c r="Q41" s="33">
        <v>180</v>
      </c>
      <c r="R41" s="63"/>
      <c r="Z41" s="38"/>
      <c r="AA41" s="38"/>
      <c r="AB41" s="38"/>
      <c r="AC41" s="38"/>
      <c r="AD41" s="38"/>
      <c r="AE41" s="38"/>
    </row>
    <row r="42" spans="2:32" ht="28.5" hidden="1" customHeight="1" x14ac:dyDescent="0.35">
      <c r="B42" s="37" t="s">
        <v>14</v>
      </c>
      <c r="C42" s="33">
        <f t="shared" si="3"/>
        <v>0</v>
      </c>
      <c r="D42" s="34"/>
      <c r="E42" s="34"/>
      <c r="F42" s="34"/>
      <c r="G42" s="34"/>
      <c r="I42" s="40"/>
      <c r="J42" s="63"/>
      <c r="M42" s="37" t="s">
        <v>14</v>
      </c>
      <c r="N42" s="33">
        <f t="shared" si="2"/>
        <v>0</v>
      </c>
      <c r="O42" s="33"/>
      <c r="P42" s="33"/>
      <c r="Q42" s="33"/>
      <c r="R42" s="63"/>
      <c r="Z42" s="38"/>
      <c r="AA42" s="38"/>
      <c r="AB42" s="38"/>
      <c r="AC42" s="38"/>
      <c r="AD42" s="38"/>
      <c r="AE42" s="38"/>
    </row>
    <row r="43" spans="2:32" ht="28.5" hidden="1" customHeight="1" x14ac:dyDescent="0.35">
      <c r="B43" s="37" t="s">
        <v>15</v>
      </c>
      <c r="C43" s="33">
        <f t="shared" si="3"/>
        <v>0</v>
      </c>
      <c r="D43" s="34"/>
      <c r="E43" s="34"/>
      <c r="F43" s="34"/>
      <c r="G43" s="34"/>
      <c r="I43" s="40"/>
      <c r="J43" s="63"/>
      <c r="K43" s="63"/>
      <c r="M43" s="37" t="s">
        <v>15</v>
      </c>
      <c r="N43" s="33">
        <f t="shared" si="2"/>
        <v>0</v>
      </c>
      <c r="O43" s="33"/>
      <c r="P43" s="33"/>
      <c r="Q43" s="33"/>
      <c r="R43" s="63"/>
      <c r="Z43" s="38"/>
      <c r="AA43" s="38"/>
      <c r="AB43" s="38"/>
      <c r="AC43" s="38"/>
      <c r="AD43" s="38"/>
      <c r="AE43" s="38"/>
    </row>
    <row r="44" spans="2:32" ht="28.5" hidden="1" customHeight="1" x14ac:dyDescent="0.35">
      <c r="B44" s="37" t="s">
        <v>16</v>
      </c>
      <c r="C44" s="33">
        <f t="shared" si="3"/>
        <v>0</v>
      </c>
      <c r="D44" s="34"/>
      <c r="E44" s="34"/>
      <c r="F44" s="34"/>
      <c r="G44" s="34"/>
      <c r="I44" s="40"/>
      <c r="J44" s="63"/>
      <c r="M44" s="37" t="s">
        <v>16</v>
      </c>
      <c r="N44" s="33">
        <f>SUM(O44:Q44)</f>
        <v>0</v>
      </c>
      <c r="O44" s="33"/>
      <c r="P44" s="33"/>
      <c r="Q44" s="33"/>
      <c r="R44" s="63"/>
      <c r="Z44" s="38"/>
      <c r="AA44" s="38"/>
      <c r="AB44" s="38"/>
      <c r="AC44" s="38"/>
      <c r="AD44" s="38"/>
      <c r="AE44" s="38"/>
    </row>
    <row r="45" spans="2:32" ht="23.25" hidden="1" customHeight="1" x14ac:dyDescent="0.35">
      <c r="B45" s="37" t="s">
        <v>17</v>
      </c>
      <c r="C45" s="33">
        <f t="shared" si="3"/>
        <v>0</v>
      </c>
      <c r="D45" s="42"/>
      <c r="E45" s="42"/>
      <c r="F45" s="42"/>
      <c r="G45" s="42"/>
      <c r="I45" s="40"/>
      <c r="J45" s="63"/>
      <c r="M45" s="37" t="s">
        <v>17</v>
      </c>
      <c r="N45" s="33">
        <f t="shared" si="2"/>
        <v>0</v>
      </c>
      <c r="O45" s="33"/>
      <c r="P45" s="33"/>
      <c r="Q45" s="33"/>
      <c r="R45" s="63"/>
      <c r="Z45" s="38"/>
      <c r="AA45" s="38"/>
      <c r="AB45" s="38"/>
      <c r="AC45" s="38"/>
      <c r="AD45" s="38"/>
      <c r="AE45" s="38"/>
    </row>
    <row r="46" spans="2:32" ht="23.25" hidden="1" customHeight="1" x14ac:dyDescent="0.35">
      <c r="B46" s="37" t="s">
        <v>18</v>
      </c>
      <c r="C46" s="33">
        <f t="shared" si="3"/>
        <v>0</v>
      </c>
      <c r="D46" s="34"/>
      <c r="E46" s="34"/>
      <c r="F46" s="34"/>
      <c r="G46" s="34"/>
      <c r="I46" s="40"/>
      <c r="J46" s="63"/>
      <c r="M46" s="37" t="s">
        <v>18</v>
      </c>
      <c r="N46" s="33">
        <f t="shared" si="2"/>
        <v>0</v>
      </c>
      <c r="O46" s="33"/>
      <c r="P46" s="33"/>
      <c r="Q46" s="33"/>
      <c r="R46" s="63"/>
      <c r="Z46" s="38"/>
      <c r="AA46" s="38"/>
      <c r="AB46" s="38"/>
      <c r="AC46" s="38"/>
      <c r="AD46" s="38"/>
      <c r="AE46" s="38"/>
    </row>
    <row r="47" spans="2:32" ht="23.25" hidden="1" customHeight="1" x14ac:dyDescent="0.35">
      <c r="B47" s="37" t="s">
        <v>19</v>
      </c>
      <c r="C47" s="33">
        <f t="shared" si="3"/>
        <v>0</v>
      </c>
      <c r="D47" s="34"/>
      <c r="E47" s="34"/>
      <c r="F47" s="34"/>
      <c r="G47" s="34"/>
      <c r="I47" s="40"/>
      <c r="J47" s="63"/>
      <c r="M47" s="37" t="s">
        <v>19</v>
      </c>
      <c r="N47" s="33">
        <f t="shared" si="2"/>
        <v>0</v>
      </c>
      <c r="O47" s="33"/>
      <c r="P47" s="33"/>
      <c r="Q47" s="33"/>
      <c r="R47" s="63"/>
      <c r="Z47" s="38"/>
      <c r="AA47" s="38"/>
      <c r="AB47" s="38"/>
      <c r="AC47" s="38"/>
      <c r="AD47" s="38"/>
      <c r="AE47" s="38"/>
    </row>
    <row r="48" spans="2:32" ht="23.25" hidden="1" customHeight="1" x14ac:dyDescent="0.35">
      <c r="B48" s="37" t="s">
        <v>20</v>
      </c>
      <c r="C48" s="33">
        <f t="shared" si="3"/>
        <v>0</v>
      </c>
      <c r="D48" s="34"/>
      <c r="E48" s="34"/>
      <c r="F48" s="34"/>
      <c r="G48" s="34"/>
      <c r="I48" s="40"/>
      <c r="J48" s="63"/>
      <c r="M48" s="37" t="s">
        <v>20</v>
      </c>
      <c r="N48" s="33">
        <f t="shared" si="2"/>
        <v>0</v>
      </c>
      <c r="O48" s="33"/>
      <c r="P48" s="33"/>
      <c r="Q48" s="33"/>
      <c r="R48" s="63"/>
      <c r="Z48" s="38"/>
      <c r="AA48" s="38"/>
      <c r="AB48" s="38"/>
      <c r="AC48" s="38"/>
      <c r="AD48" s="38"/>
      <c r="AE48" s="38"/>
    </row>
    <row r="49" spans="2:38" ht="23.25" hidden="1" customHeight="1" thickBot="1" x14ac:dyDescent="0.4">
      <c r="B49" s="37" t="s">
        <v>21</v>
      </c>
      <c r="C49" s="33">
        <f>SUM(D49:G49)</f>
        <v>0</v>
      </c>
      <c r="D49" s="34"/>
      <c r="E49" s="34"/>
      <c r="F49" s="34"/>
      <c r="G49" s="34"/>
      <c r="I49" s="40"/>
      <c r="J49" s="63"/>
      <c r="M49" s="37" t="s">
        <v>21</v>
      </c>
      <c r="N49" s="33">
        <f t="shared" si="2"/>
        <v>0</v>
      </c>
      <c r="O49" s="33"/>
      <c r="P49" s="33"/>
      <c r="Q49" s="33"/>
      <c r="R49" s="63"/>
      <c r="Z49" s="38"/>
      <c r="AA49" s="38"/>
      <c r="AB49" s="38"/>
      <c r="AC49" s="38"/>
      <c r="AD49" s="38"/>
      <c r="AE49" s="38"/>
    </row>
    <row r="50" spans="2:38" ht="23.25" customHeight="1" x14ac:dyDescent="0.35">
      <c r="B50" s="43" t="s">
        <v>3</v>
      </c>
      <c r="C50" s="44">
        <f>SUM(C38:C49)</f>
        <v>1561</v>
      </c>
      <c r="D50" s="65">
        <f t="shared" ref="D50:G50" si="4">SUM(D38:D49)</f>
        <v>1369</v>
      </c>
      <c r="E50" s="65">
        <f>SUM(E38:E49)</f>
        <v>106</v>
      </c>
      <c r="F50" s="65">
        <f t="shared" si="4"/>
        <v>74</v>
      </c>
      <c r="G50" s="65">
        <f t="shared" si="4"/>
        <v>12</v>
      </c>
      <c r="I50" s="61"/>
      <c r="M50" s="47" t="s">
        <v>3</v>
      </c>
      <c r="N50" s="44">
        <f>SUM(N38:N49)</f>
        <v>1561</v>
      </c>
      <c r="O50" s="65">
        <f>SUM(O38:O49)</f>
        <v>353</v>
      </c>
      <c r="P50" s="65">
        <f>SUM(P38:P49)</f>
        <v>728</v>
      </c>
      <c r="Q50" s="65">
        <f>SUM(Q38:Q49)</f>
        <v>480</v>
      </c>
      <c r="R50" s="63"/>
    </row>
    <row r="51" spans="2:38" ht="25.5" customHeight="1" thickBot="1" x14ac:dyDescent="0.4">
      <c r="B51" s="48" t="s">
        <v>22</v>
      </c>
      <c r="C51" s="50">
        <f>C50/$C50</f>
        <v>1</v>
      </c>
      <c r="D51" s="50">
        <f t="shared" ref="D51:G51" si="5">D50/$C50</f>
        <v>0.87700192184497117</v>
      </c>
      <c r="E51" s="50">
        <f t="shared" si="5"/>
        <v>6.7905188981422171E-2</v>
      </c>
      <c r="F51" s="50">
        <f t="shared" si="5"/>
        <v>4.7405509288917361E-2</v>
      </c>
      <c r="G51" s="50">
        <f t="shared" si="5"/>
        <v>7.6873798846893021E-3</v>
      </c>
      <c r="I51" s="61"/>
      <c r="M51" s="48" t="s">
        <v>22</v>
      </c>
      <c r="N51" s="50">
        <f>N50/$N50</f>
        <v>1</v>
      </c>
      <c r="O51" s="50">
        <f>O50/$N50</f>
        <v>0.22613709160794362</v>
      </c>
      <c r="P51" s="50">
        <f>P50/$N50</f>
        <v>0.46636771300448432</v>
      </c>
      <c r="Q51" s="50">
        <f>Q50/$N50</f>
        <v>0.30749519538757208</v>
      </c>
      <c r="R51" s="1"/>
    </row>
    <row r="52" spans="2:38" ht="15.75" customHeight="1" x14ac:dyDescent="0.35">
      <c r="B52" s="66" t="s">
        <v>30</v>
      </c>
      <c r="C52" s="19"/>
      <c r="D52" s="19"/>
      <c r="E52" s="19"/>
      <c r="F52" s="19"/>
      <c r="G52" s="19"/>
      <c r="I52" s="61"/>
      <c r="O52" s="1"/>
      <c r="P52" s="1"/>
      <c r="Q52" s="67"/>
      <c r="R52" s="1"/>
    </row>
    <row r="53" spans="2:38" ht="21.75" customHeight="1" x14ac:dyDescent="0.35">
      <c r="B53" s="68"/>
      <c r="C53" s="19"/>
      <c r="D53" s="19"/>
      <c r="E53" s="19"/>
      <c r="F53" s="19"/>
      <c r="G53" s="19"/>
      <c r="H53" s="19"/>
      <c r="I53" s="61"/>
      <c r="O53" s="1"/>
      <c r="P53" s="1"/>
      <c r="Q53" s="67"/>
      <c r="R53" s="1"/>
    </row>
    <row r="54" spans="2:38" ht="21.75" customHeight="1" x14ac:dyDescent="0.35">
      <c r="B54" s="19"/>
      <c r="C54" s="19"/>
      <c r="D54" s="19"/>
      <c r="E54" s="19"/>
      <c r="F54" s="19"/>
      <c r="G54" s="19"/>
      <c r="H54" s="19"/>
      <c r="I54" s="61"/>
      <c r="O54" s="1"/>
      <c r="P54" s="1"/>
      <c r="Q54" s="67"/>
      <c r="R54" s="1"/>
    </row>
    <row r="55" spans="2:38" ht="5.25" customHeight="1" x14ac:dyDescent="0.35">
      <c r="B55" s="19"/>
      <c r="C55" s="19"/>
      <c r="D55" s="19"/>
      <c r="E55" s="19"/>
      <c r="F55" s="19"/>
      <c r="G55" s="19"/>
      <c r="H55" s="19"/>
      <c r="I55" s="61"/>
      <c r="O55" s="1"/>
      <c r="P55" s="1"/>
      <c r="Q55" s="67"/>
      <c r="R55" s="1"/>
    </row>
    <row r="56" spans="2:38" ht="7.5" customHeight="1" x14ac:dyDescent="0.35">
      <c r="B56" s="19"/>
      <c r="C56" s="19"/>
      <c r="D56" s="19"/>
      <c r="E56" s="19"/>
      <c r="F56" s="19"/>
      <c r="G56" s="19"/>
      <c r="H56" s="19"/>
      <c r="I56" s="61"/>
      <c r="O56" s="1"/>
      <c r="P56" s="1"/>
      <c r="Q56" s="67"/>
      <c r="R56" s="1"/>
    </row>
    <row r="57" spans="2:38" ht="6.75" customHeight="1" x14ac:dyDescent="0.35">
      <c r="B57" s="1"/>
      <c r="C57" s="1"/>
      <c r="D57" s="1"/>
      <c r="E57" s="1"/>
      <c r="F57" s="1"/>
      <c r="G57" s="1"/>
      <c r="N57" s="51"/>
      <c r="O57" s="69"/>
      <c r="P57" s="70"/>
      <c r="S57" s="1"/>
    </row>
    <row r="58" spans="2:38" ht="23.25" customHeight="1" x14ac:dyDescent="0.35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1"/>
      <c r="M58" s="72" t="s">
        <v>31</v>
      </c>
      <c r="N58" s="69">
        <f>SUM(D73,E73)</f>
        <v>308</v>
      </c>
      <c r="O58" s="73">
        <f>N58/$N$73</f>
        <v>0.19730941704035873</v>
      </c>
      <c r="P58" s="70"/>
      <c r="Q58" s="1"/>
      <c r="R58" s="74"/>
    </row>
    <row r="59" spans="2:38" ht="21.75" customHeight="1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72" t="s">
        <v>32</v>
      </c>
      <c r="N59" s="69">
        <f>F73</f>
        <v>311</v>
      </c>
      <c r="O59" s="73">
        <f t="shared" ref="O59:O72" si="6">N59/$N$73</f>
        <v>0.19923126201153107</v>
      </c>
      <c r="P59" s="70"/>
      <c r="Q59" s="1"/>
      <c r="R59" s="74"/>
    </row>
    <row r="60" spans="2:38" ht="32.25" customHeight="1" x14ac:dyDescent="0.35">
      <c r="B60" s="75" t="s">
        <v>33</v>
      </c>
      <c r="C60" s="76" t="s">
        <v>3</v>
      </c>
      <c r="D60" s="75" t="s">
        <v>34</v>
      </c>
      <c r="E60" s="60" t="s">
        <v>35</v>
      </c>
      <c r="F60" s="60" t="s">
        <v>36</v>
      </c>
      <c r="G60" s="77" t="s">
        <v>37</v>
      </c>
      <c r="H60" s="60" t="s">
        <v>38</v>
      </c>
      <c r="I60" s="60" t="s">
        <v>39</v>
      </c>
      <c r="J60" s="60" t="s">
        <v>40</v>
      </c>
      <c r="K60" s="31" t="s">
        <v>41</v>
      </c>
      <c r="L60" s="1"/>
      <c r="M60" s="72" t="s">
        <v>42</v>
      </c>
      <c r="N60" s="69">
        <f>SUM(G73,H73,I73,J73)</f>
        <v>823</v>
      </c>
      <c r="O60" s="73">
        <f t="shared" si="6"/>
        <v>0.52722613709160793</v>
      </c>
      <c r="P60" s="70"/>
      <c r="Q60" s="1"/>
      <c r="R60" s="74"/>
    </row>
    <row r="61" spans="2:38" ht="23.25" customHeight="1" x14ac:dyDescent="0.35">
      <c r="B61" s="37" t="s">
        <v>10</v>
      </c>
      <c r="C61" s="33">
        <f t="shared" ref="C61:C72" si="7">SUM(D61:K61)</f>
        <v>317</v>
      </c>
      <c r="D61" s="34">
        <v>25</v>
      </c>
      <c r="E61" s="34">
        <v>38</v>
      </c>
      <c r="F61" s="34">
        <v>58</v>
      </c>
      <c r="G61" s="78">
        <v>38</v>
      </c>
      <c r="H61" s="34">
        <v>67</v>
      </c>
      <c r="I61" s="34">
        <v>47</v>
      </c>
      <c r="J61" s="34">
        <v>30</v>
      </c>
      <c r="K61" s="34">
        <v>14</v>
      </c>
      <c r="L61" s="1"/>
      <c r="M61" s="72" t="s">
        <v>43</v>
      </c>
      <c r="N61" s="79">
        <f>K73</f>
        <v>119</v>
      </c>
      <c r="O61" s="73">
        <f>N61/$N$73</f>
        <v>7.623318385650224E-2</v>
      </c>
      <c r="P61" s="80"/>
      <c r="Q61" s="1"/>
      <c r="R61" s="74"/>
      <c r="AC61" s="38"/>
      <c r="AD61" s="38"/>
      <c r="AE61" s="38"/>
      <c r="AF61" s="38"/>
      <c r="AG61" s="38"/>
      <c r="AH61" s="38"/>
      <c r="AI61" s="38"/>
      <c r="AJ61" s="38"/>
      <c r="AK61" s="38"/>
      <c r="AL61" s="38"/>
    </row>
    <row r="62" spans="2:38" ht="23.25" customHeight="1" x14ac:dyDescent="0.35">
      <c r="B62" s="37" t="s">
        <v>11</v>
      </c>
      <c r="C62" s="33">
        <f t="shared" si="7"/>
        <v>341</v>
      </c>
      <c r="D62" s="34">
        <v>12</v>
      </c>
      <c r="E62" s="34">
        <v>44</v>
      </c>
      <c r="F62" s="34">
        <v>68</v>
      </c>
      <c r="G62" s="34">
        <v>33</v>
      </c>
      <c r="H62" s="34">
        <v>52</v>
      </c>
      <c r="I62" s="34">
        <v>48</v>
      </c>
      <c r="J62" s="34">
        <v>29</v>
      </c>
      <c r="K62" s="34">
        <v>55</v>
      </c>
      <c r="L62" s="1"/>
      <c r="M62" s="81"/>
      <c r="N62" s="82"/>
      <c r="O62" s="73">
        <f t="shared" si="6"/>
        <v>0</v>
      </c>
      <c r="P62" s="83"/>
      <c r="Q62" s="1"/>
      <c r="R62" s="74"/>
      <c r="AC62" s="38"/>
      <c r="AD62" s="38"/>
      <c r="AE62" s="38"/>
      <c r="AF62" s="38"/>
      <c r="AG62" s="38"/>
      <c r="AH62" s="38"/>
      <c r="AI62" s="38"/>
      <c r="AJ62" s="38"/>
      <c r="AK62" s="38"/>
    </row>
    <row r="63" spans="2:38" ht="23.25" customHeight="1" x14ac:dyDescent="0.35">
      <c r="B63" s="37" t="s">
        <v>12</v>
      </c>
      <c r="C63" s="33">
        <f t="shared" si="7"/>
        <v>428</v>
      </c>
      <c r="D63" s="34">
        <v>21</v>
      </c>
      <c r="E63" s="34">
        <v>63</v>
      </c>
      <c r="F63" s="34">
        <v>86</v>
      </c>
      <c r="G63" s="34">
        <v>42</v>
      </c>
      <c r="H63" s="34">
        <v>87</v>
      </c>
      <c r="I63" s="34">
        <v>62</v>
      </c>
      <c r="J63" s="34">
        <v>37</v>
      </c>
      <c r="K63" s="34">
        <v>30</v>
      </c>
      <c r="L63" s="1"/>
      <c r="M63" s="81"/>
      <c r="N63" s="82"/>
      <c r="O63" s="73">
        <f t="shared" si="6"/>
        <v>0</v>
      </c>
      <c r="P63" s="83"/>
      <c r="Q63" s="1"/>
      <c r="R63" s="74"/>
      <c r="AC63" s="38"/>
      <c r="AD63" s="38"/>
      <c r="AE63" s="38"/>
      <c r="AF63" s="38"/>
      <c r="AG63" s="38"/>
      <c r="AH63" s="38"/>
      <c r="AI63" s="38"/>
      <c r="AJ63" s="38"/>
      <c r="AK63" s="38"/>
    </row>
    <row r="64" spans="2:38" ht="23.25" customHeight="1" thickBot="1" x14ac:dyDescent="0.4">
      <c r="B64" s="37" t="s">
        <v>13</v>
      </c>
      <c r="C64" s="33">
        <f t="shared" si="7"/>
        <v>475</v>
      </c>
      <c r="D64" s="34">
        <v>37</v>
      </c>
      <c r="E64" s="34">
        <v>68</v>
      </c>
      <c r="F64" s="34">
        <v>99</v>
      </c>
      <c r="G64" s="34">
        <v>67</v>
      </c>
      <c r="H64" s="34">
        <v>96</v>
      </c>
      <c r="I64" s="34">
        <v>52</v>
      </c>
      <c r="J64" s="34">
        <v>36</v>
      </c>
      <c r="K64" s="34">
        <v>20</v>
      </c>
      <c r="L64" s="1"/>
      <c r="M64" s="81"/>
      <c r="N64" s="82"/>
      <c r="O64" s="73">
        <f t="shared" si="6"/>
        <v>0</v>
      </c>
      <c r="P64" s="83"/>
      <c r="Q64" s="1"/>
      <c r="R64" s="74"/>
      <c r="AC64" s="38"/>
      <c r="AD64" s="38"/>
      <c r="AE64" s="38"/>
      <c r="AF64" s="38"/>
      <c r="AG64" s="38"/>
      <c r="AH64" s="38"/>
      <c r="AI64" s="38"/>
      <c r="AJ64" s="38"/>
      <c r="AK64" s="38"/>
    </row>
    <row r="65" spans="2:37" ht="24" hidden="1" customHeight="1" x14ac:dyDescent="0.35">
      <c r="B65" s="37" t="s">
        <v>14</v>
      </c>
      <c r="C65" s="33">
        <f>SUM(D65:K65)</f>
        <v>0</v>
      </c>
      <c r="D65" s="34"/>
      <c r="E65" s="34"/>
      <c r="F65" s="34"/>
      <c r="G65" s="34"/>
      <c r="H65" s="34"/>
      <c r="I65" s="34"/>
      <c r="J65" s="34"/>
      <c r="K65" s="34"/>
      <c r="L65" s="1"/>
      <c r="P65" s="83"/>
      <c r="Q65" s="1"/>
      <c r="R65" s="74"/>
      <c r="AC65" s="38"/>
      <c r="AD65" s="38"/>
      <c r="AE65" s="38"/>
      <c r="AF65" s="38"/>
      <c r="AG65" s="38"/>
      <c r="AH65" s="38"/>
      <c r="AI65" s="38"/>
      <c r="AJ65" s="38"/>
      <c r="AK65" s="38"/>
    </row>
    <row r="66" spans="2:37" ht="24" hidden="1" customHeight="1" x14ac:dyDescent="0.35">
      <c r="B66" s="37" t="s">
        <v>15</v>
      </c>
      <c r="C66" s="33">
        <f t="shared" si="7"/>
        <v>0</v>
      </c>
      <c r="D66" s="34"/>
      <c r="E66" s="34"/>
      <c r="F66" s="34"/>
      <c r="G66" s="34"/>
      <c r="H66" s="34"/>
      <c r="I66" s="34"/>
      <c r="J66" s="34"/>
      <c r="K66" s="34"/>
      <c r="L66" s="1"/>
      <c r="M66" s="81"/>
      <c r="N66" s="82"/>
      <c r="O66" s="73">
        <f t="shared" si="6"/>
        <v>0</v>
      </c>
      <c r="P66" s="83"/>
      <c r="Q66" s="1"/>
      <c r="R66" s="1"/>
      <c r="AC66" s="38"/>
      <c r="AD66" s="38"/>
      <c r="AE66" s="38"/>
      <c r="AF66" s="38"/>
      <c r="AG66" s="38"/>
      <c r="AH66" s="38"/>
      <c r="AI66" s="38"/>
      <c r="AJ66" s="38"/>
      <c r="AK66" s="38"/>
    </row>
    <row r="67" spans="2:37" ht="24" hidden="1" customHeight="1" x14ac:dyDescent="0.35">
      <c r="B67" s="41" t="s">
        <v>16</v>
      </c>
      <c r="C67" s="33">
        <f>SUM(D67:K67)</f>
        <v>0</v>
      </c>
      <c r="D67" s="42"/>
      <c r="E67" s="42"/>
      <c r="F67" s="42"/>
      <c r="G67" s="42"/>
      <c r="H67" s="42"/>
      <c r="I67" s="42"/>
      <c r="J67" s="42"/>
      <c r="K67" s="42"/>
      <c r="L67" s="1"/>
      <c r="M67" s="81"/>
      <c r="N67" s="63"/>
      <c r="O67" s="73">
        <f t="shared" si="6"/>
        <v>0</v>
      </c>
      <c r="P67" s="1"/>
      <c r="Q67" s="1"/>
      <c r="R67" s="1"/>
      <c r="AC67" s="38"/>
      <c r="AD67" s="38"/>
      <c r="AE67" s="38"/>
      <c r="AF67" s="38"/>
      <c r="AG67" s="38"/>
      <c r="AH67" s="38"/>
      <c r="AI67" s="38"/>
      <c r="AJ67" s="38"/>
      <c r="AK67" s="38"/>
    </row>
    <row r="68" spans="2:37" ht="23.25" hidden="1" customHeight="1" x14ac:dyDescent="0.35">
      <c r="B68" s="37" t="s">
        <v>17</v>
      </c>
      <c r="C68" s="33">
        <f t="shared" si="7"/>
        <v>0</v>
      </c>
      <c r="D68" s="34"/>
      <c r="E68" s="34"/>
      <c r="F68" s="34"/>
      <c r="G68" s="34"/>
      <c r="H68" s="34"/>
      <c r="I68" s="34"/>
      <c r="J68" s="34"/>
      <c r="K68" s="34"/>
      <c r="L68" s="1"/>
      <c r="M68" s="81"/>
      <c r="N68" s="63"/>
      <c r="O68" s="73">
        <f t="shared" si="6"/>
        <v>0</v>
      </c>
      <c r="P68" s="1"/>
      <c r="Q68" s="1"/>
      <c r="R68" s="1"/>
      <c r="AC68" s="38"/>
      <c r="AD68" s="38"/>
      <c r="AE68" s="38"/>
      <c r="AF68" s="38"/>
      <c r="AG68" s="38"/>
      <c r="AH68" s="38"/>
      <c r="AI68" s="38"/>
      <c r="AJ68" s="38"/>
      <c r="AK68" s="38"/>
    </row>
    <row r="69" spans="2:37" ht="23.25" hidden="1" customHeight="1" x14ac:dyDescent="0.35">
      <c r="B69" s="37" t="s">
        <v>18</v>
      </c>
      <c r="C69" s="33">
        <f t="shared" si="7"/>
        <v>0</v>
      </c>
      <c r="D69" s="34"/>
      <c r="E69" s="34"/>
      <c r="F69" s="34"/>
      <c r="G69" s="34"/>
      <c r="H69" s="34"/>
      <c r="I69" s="34"/>
      <c r="J69" s="34"/>
      <c r="K69" s="34"/>
      <c r="L69" s="1"/>
      <c r="M69" s="81"/>
      <c r="N69" s="63"/>
      <c r="O69" s="73">
        <f t="shared" si="6"/>
        <v>0</v>
      </c>
      <c r="P69" s="1"/>
      <c r="Q69" s="1"/>
      <c r="R69" s="1"/>
      <c r="AC69" s="38"/>
      <c r="AD69" s="38"/>
      <c r="AE69" s="38"/>
      <c r="AF69" s="38"/>
      <c r="AG69" s="38"/>
      <c r="AH69" s="38"/>
      <c r="AI69" s="38"/>
      <c r="AJ69" s="38"/>
      <c r="AK69" s="38"/>
    </row>
    <row r="70" spans="2:37" ht="23.25" hidden="1" customHeight="1" x14ac:dyDescent="0.35">
      <c r="B70" s="37" t="s">
        <v>19</v>
      </c>
      <c r="C70" s="33">
        <f t="shared" si="7"/>
        <v>0</v>
      </c>
      <c r="D70" s="34"/>
      <c r="E70" s="34"/>
      <c r="F70" s="34"/>
      <c r="G70" s="34"/>
      <c r="H70" s="34"/>
      <c r="I70" s="34"/>
      <c r="J70" s="34"/>
      <c r="K70" s="34"/>
      <c r="L70" s="1"/>
      <c r="M70" s="81"/>
      <c r="N70" s="63"/>
      <c r="O70" s="73">
        <f t="shared" si="6"/>
        <v>0</v>
      </c>
      <c r="P70" s="1"/>
      <c r="Q70" s="1"/>
      <c r="R70" s="1"/>
      <c r="AC70" s="38"/>
      <c r="AD70" s="38"/>
      <c r="AE70" s="38"/>
      <c r="AF70" s="38"/>
      <c r="AG70" s="38"/>
      <c r="AH70" s="38"/>
      <c r="AI70" s="38"/>
      <c r="AJ70" s="38"/>
      <c r="AK70" s="38"/>
    </row>
    <row r="71" spans="2:37" ht="23.25" hidden="1" customHeight="1" x14ac:dyDescent="0.35">
      <c r="B71" s="37" t="s">
        <v>20</v>
      </c>
      <c r="C71" s="33">
        <f t="shared" si="7"/>
        <v>0</v>
      </c>
      <c r="D71" s="34"/>
      <c r="E71" s="34"/>
      <c r="F71" s="34"/>
      <c r="G71" s="34"/>
      <c r="H71" s="34"/>
      <c r="I71" s="34"/>
      <c r="J71" s="34"/>
      <c r="K71" s="34"/>
      <c r="L71" s="1"/>
      <c r="M71" s="81"/>
      <c r="N71" s="63"/>
      <c r="O71" s="73">
        <f t="shared" si="6"/>
        <v>0</v>
      </c>
      <c r="P71" s="1"/>
      <c r="Q71" s="1"/>
      <c r="R71" s="1"/>
      <c r="AC71" s="38"/>
      <c r="AD71" s="38"/>
      <c r="AE71" s="38"/>
      <c r="AF71" s="38"/>
      <c r="AG71" s="38"/>
      <c r="AH71" s="38"/>
      <c r="AI71" s="38"/>
      <c r="AJ71" s="38"/>
      <c r="AK71" s="38"/>
    </row>
    <row r="72" spans="2:37" ht="21" hidden="1" customHeight="1" thickBot="1" x14ac:dyDescent="0.4">
      <c r="B72" s="37" t="s">
        <v>21</v>
      </c>
      <c r="C72" s="33">
        <f t="shared" si="7"/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1"/>
      <c r="M72" s="81"/>
      <c r="N72" s="63"/>
      <c r="O72" s="73">
        <f t="shared" si="6"/>
        <v>0</v>
      </c>
      <c r="P72" s="1"/>
      <c r="Q72" s="1"/>
      <c r="R72" s="1"/>
      <c r="AC72" s="38"/>
      <c r="AD72" s="38"/>
      <c r="AE72" s="38"/>
      <c r="AF72" s="38"/>
      <c r="AG72" s="38"/>
      <c r="AH72" s="38"/>
      <c r="AI72" s="38"/>
      <c r="AJ72" s="38"/>
      <c r="AK72" s="38"/>
    </row>
    <row r="73" spans="2:37" ht="23.25" customHeight="1" x14ac:dyDescent="0.35">
      <c r="B73" s="47" t="s">
        <v>3</v>
      </c>
      <c r="C73" s="44">
        <f>SUM(C61:C72)</f>
        <v>1561</v>
      </c>
      <c r="D73" s="44">
        <f>SUM(D61:D72)</f>
        <v>95</v>
      </c>
      <c r="E73" s="44">
        <f t="shared" ref="E73:K73" si="8">SUM(E61:E72)</f>
        <v>213</v>
      </c>
      <c r="F73" s="44">
        <f t="shared" si="8"/>
        <v>311</v>
      </c>
      <c r="G73" s="44">
        <f t="shared" si="8"/>
        <v>180</v>
      </c>
      <c r="H73" s="44">
        <f t="shared" si="8"/>
        <v>302</v>
      </c>
      <c r="I73" s="44">
        <f t="shared" si="8"/>
        <v>209</v>
      </c>
      <c r="J73" s="44">
        <f t="shared" si="8"/>
        <v>132</v>
      </c>
      <c r="K73" s="44">
        <f t="shared" si="8"/>
        <v>119</v>
      </c>
      <c r="L73" s="1"/>
      <c r="M73" s="84" t="s">
        <v>3</v>
      </c>
      <c r="N73" s="69">
        <f>SUM(N58:N72)</f>
        <v>1561</v>
      </c>
      <c r="O73" s="73">
        <f>N73/$N$73</f>
        <v>1</v>
      </c>
      <c r="P73" s="1"/>
      <c r="Q73" s="1"/>
      <c r="R73" s="1"/>
    </row>
    <row r="74" spans="2:37" ht="24.75" customHeight="1" thickBot="1" x14ac:dyDescent="0.4">
      <c r="B74" s="48" t="s">
        <v>22</v>
      </c>
      <c r="C74" s="50">
        <f>C73/$C73</f>
        <v>1</v>
      </c>
      <c r="D74" s="50">
        <f>D73/$C73</f>
        <v>6.0858424087123636E-2</v>
      </c>
      <c r="E74" s="50">
        <f t="shared" ref="E74:K74" si="9">E73/$C73</f>
        <v>0.1364509929532351</v>
      </c>
      <c r="F74" s="50">
        <f t="shared" si="9"/>
        <v>0.19923126201153107</v>
      </c>
      <c r="G74" s="50">
        <f t="shared" si="9"/>
        <v>0.11531069827033953</v>
      </c>
      <c r="H74" s="50">
        <f t="shared" si="9"/>
        <v>0.1934657270980141</v>
      </c>
      <c r="I74" s="50">
        <f t="shared" si="9"/>
        <v>0.133888532991672</v>
      </c>
      <c r="J74" s="50">
        <f t="shared" si="9"/>
        <v>8.4561178731582323E-2</v>
      </c>
      <c r="K74" s="50">
        <f t="shared" si="9"/>
        <v>7.623318385650224E-2</v>
      </c>
      <c r="L74" s="1"/>
      <c r="M74" s="1"/>
      <c r="N74" s="1"/>
      <c r="O74" s="1"/>
      <c r="P74" s="1"/>
      <c r="Q74" s="1"/>
      <c r="R74" s="1"/>
    </row>
    <row r="75" spans="2:37" ht="21.75" customHeight="1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37" ht="15.5" x14ac:dyDescent="0.35"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53"/>
      <c r="S76" s="1"/>
    </row>
    <row r="77" spans="2:37" ht="15.5" x14ac:dyDescent="0.35"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53"/>
      <c r="S77" s="1"/>
    </row>
    <row r="78" spans="2:37" ht="9.75" customHeight="1" x14ac:dyDescent="0.35">
      <c r="B78" s="87"/>
      <c r="C78" s="88"/>
      <c r="D78" s="88"/>
      <c r="E78" s="88"/>
      <c r="F78" s="88"/>
      <c r="G78" s="88"/>
      <c r="H78" s="88"/>
      <c r="I78" s="89"/>
      <c r="J78" s="90"/>
      <c r="K78" s="91"/>
      <c r="L78" s="91"/>
      <c r="M78" s="91"/>
      <c r="N78" s="91"/>
      <c r="O78" s="91"/>
      <c r="P78" s="53"/>
      <c r="S78" s="1"/>
    </row>
    <row r="79" spans="2:37" x14ac:dyDescent="0.35">
      <c r="B79" s="92" t="s">
        <v>2</v>
      </c>
      <c r="C79" s="93" t="s">
        <v>3</v>
      </c>
      <c r="D79" s="94" t="s">
        <v>44</v>
      </c>
      <c r="E79" s="95"/>
      <c r="F79" s="95"/>
      <c r="G79" s="96"/>
      <c r="H79" s="95" t="s">
        <v>45</v>
      </c>
      <c r="I79" s="95"/>
      <c r="J79" s="95"/>
      <c r="K79" s="95"/>
      <c r="L79" s="94" t="s">
        <v>46</v>
      </c>
      <c r="M79" s="95"/>
      <c r="N79" s="95"/>
      <c r="O79" s="96"/>
      <c r="P79" s="53"/>
      <c r="S79" s="1"/>
    </row>
    <row r="80" spans="2:37" ht="62.25" customHeight="1" x14ac:dyDescent="0.35">
      <c r="B80" s="92"/>
      <c r="C80" s="93" t="s">
        <v>47</v>
      </c>
      <c r="D80" s="97" t="s">
        <v>48</v>
      </c>
      <c r="E80" s="97" t="s">
        <v>49</v>
      </c>
      <c r="F80" s="97" t="s">
        <v>50</v>
      </c>
      <c r="G80" s="97" t="s">
        <v>51</v>
      </c>
      <c r="H80" s="97" t="s">
        <v>48</v>
      </c>
      <c r="I80" s="97" t="s">
        <v>52</v>
      </c>
      <c r="J80" s="97" t="s">
        <v>50</v>
      </c>
      <c r="K80" s="97" t="s">
        <v>53</v>
      </c>
      <c r="L80" s="97" t="s">
        <v>48</v>
      </c>
      <c r="M80" s="97" t="s">
        <v>52</v>
      </c>
      <c r="N80" s="97" t="s">
        <v>50</v>
      </c>
      <c r="O80" s="97" t="s">
        <v>53</v>
      </c>
      <c r="P80" s="53"/>
      <c r="S80" s="1"/>
    </row>
    <row r="81" spans="1:51" x14ac:dyDescent="0.35">
      <c r="B81" s="98" t="s">
        <v>10</v>
      </c>
      <c r="C81" s="99">
        <f>SUM(D81:O81)</f>
        <v>317</v>
      </c>
      <c r="D81" s="100">
        <v>5</v>
      </c>
      <c r="E81" s="100">
        <v>69</v>
      </c>
      <c r="F81" s="100">
        <v>17</v>
      </c>
      <c r="G81" s="100">
        <v>30</v>
      </c>
      <c r="H81" s="100">
        <v>1</v>
      </c>
      <c r="I81" s="100">
        <v>72</v>
      </c>
      <c r="J81" s="100">
        <v>89</v>
      </c>
      <c r="K81" s="100">
        <v>20</v>
      </c>
      <c r="L81" s="100">
        <v>0</v>
      </c>
      <c r="M81" s="100">
        <v>6</v>
      </c>
      <c r="N81" s="100">
        <v>7</v>
      </c>
      <c r="O81" s="100">
        <v>1</v>
      </c>
      <c r="P81" s="53"/>
      <c r="S81" s="1"/>
    </row>
    <row r="82" spans="1:51" x14ac:dyDescent="0.35">
      <c r="B82" s="98" t="s">
        <v>11</v>
      </c>
      <c r="C82" s="99">
        <f t="shared" ref="C82:C91" si="10">SUM(D82:O82)</f>
        <v>341</v>
      </c>
      <c r="D82" s="100">
        <v>4</v>
      </c>
      <c r="E82" s="100">
        <v>42</v>
      </c>
      <c r="F82" s="100">
        <v>27</v>
      </c>
      <c r="G82" s="100">
        <v>51</v>
      </c>
      <c r="H82" s="100">
        <v>3</v>
      </c>
      <c r="I82" s="100">
        <v>71</v>
      </c>
      <c r="J82" s="100">
        <v>70</v>
      </c>
      <c r="K82" s="100">
        <v>18</v>
      </c>
      <c r="L82" s="100">
        <v>0</v>
      </c>
      <c r="M82" s="100">
        <v>49</v>
      </c>
      <c r="N82" s="100">
        <v>6</v>
      </c>
      <c r="O82" s="100">
        <v>0</v>
      </c>
      <c r="P82" s="53"/>
      <c r="S82" s="1"/>
    </row>
    <row r="83" spans="1:51" x14ac:dyDescent="0.35">
      <c r="B83" s="98" t="s">
        <v>12</v>
      </c>
      <c r="C83" s="99">
        <f t="shared" si="10"/>
        <v>428</v>
      </c>
      <c r="D83" s="100">
        <v>7</v>
      </c>
      <c r="E83" s="100">
        <v>79</v>
      </c>
      <c r="F83" s="100">
        <v>27</v>
      </c>
      <c r="G83" s="100">
        <v>57</v>
      </c>
      <c r="H83" s="100">
        <v>2</v>
      </c>
      <c r="I83" s="100">
        <v>115</v>
      </c>
      <c r="J83" s="100">
        <v>92</v>
      </c>
      <c r="K83" s="100">
        <v>19</v>
      </c>
      <c r="L83" s="100">
        <v>0</v>
      </c>
      <c r="M83" s="100">
        <v>20</v>
      </c>
      <c r="N83" s="100">
        <v>9</v>
      </c>
      <c r="O83" s="100">
        <v>1</v>
      </c>
      <c r="P83" s="53"/>
      <c r="S83" s="1"/>
    </row>
    <row r="84" spans="1:51" ht="15" thickBot="1" x14ac:dyDescent="0.4">
      <c r="B84" s="98" t="s">
        <v>13</v>
      </c>
      <c r="C84" s="99">
        <f t="shared" si="10"/>
        <v>475</v>
      </c>
      <c r="D84" s="100">
        <v>4</v>
      </c>
      <c r="E84" s="100">
        <v>90</v>
      </c>
      <c r="F84" s="100">
        <v>45</v>
      </c>
      <c r="G84" s="100">
        <v>65</v>
      </c>
      <c r="H84" s="100">
        <v>6</v>
      </c>
      <c r="I84" s="100">
        <v>107</v>
      </c>
      <c r="J84" s="100">
        <v>113</v>
      </c>
      <c r="K84" s="100">
        <v>25</v>
      </c>
      <c r="L84" s="100">
        <v>0</v>
      </c>
      <c r="M84" s="100">
        <v>12</v>
      </c>
      <c r="N84" s="100">
        <v>8</v>
      </c>
      <c r="O84" s="100">
        <v>0</v>
      </c>
      <c r="P84" s="53"/>
      <c r="S84" s="1"/>
    </row>
    <row r="85" spans="1:51" ht="15" hidden="1" thickBot="1" x14ac:dyDescent="0.4">
      <c r="B85" s="98" t="s">
        <v>14</v>
      </c>
      <c r="C85" s="101">
        <f>SUM(D85:O85)</f>
        <v>0</v>
      </c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53"/>
      <c r="S85" s="1"/>
    </row>
    <row r="86" spans="1:51" ht="15" hidden="1" thickBot="1" x14ac:dyDescent="0.4">
      <c r="B86" s="98" t="s">
        <v>15</v>
      </c>
      <c r="C86" s="101">
        <f>SUM(D86:O86)</f>
        <v>0</v>
      </c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53"/>
      <c r="S86" s="1"/>
    </row>
    <row r="87" spans="1:51" ht="15" hidden="1" thickBot="1" x14ac:dyDescent="0.4">
      <c r="B87" s="98" t="s">
        <v>16</v>
      </c>
      <c r="C87" s="101">
        <f>SUM(D87:O87)</f>
        <v>0</v>
      </c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53"/>
      <c r="S87" s="1"/>
    </row>
    <row r="88" spans="1:51" ht="15" hidden="1" thickBot="1" x14ac:dyDescent="0.4">
      <c r="B88" s="98" t="s">
        <v>17</v>
      </c>
      <c r="C88" s="101">
        <f t="shared" si="10"/>
        <v>0</v>
      </c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53"/>
      <c r="S88" s="1"/>
    </row>
    <row r="89" spans="1:51" s="106" customFormat="1" ht="17.25" hidden="1" customHeight="1" x14ac:dyDescent="0.35">
      <c r="A89" s="103"/>
      <c r="B89" s="104" t="s">
        <v>18</v>
      </c>
      <c r="C89" s="101">
        <f t="shared" si="10"/>
        <v>0</v>
      </c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5"/>
      <c r="Q89" s="105"/>
      <c r="R89" s="105"/>
      <c r="S89" s="105"/>
      <c r="V89"/>
      <c r="W89"/>
      <c r="X89"/>
      <c r="Y89"/>
      <c r="Z89"/>
      <c r="AA89"/>
      <c r="AB89"/>
      <c r="AC89"/>
      <c r="AD89"/>
      <c r="AE89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s="106" customFormat="1" ht="17.25" hidden="1" customHeight="1" x14ac:dyDescent="0.35">
      <c r="A90"/>
      <c r="B90" s="104" t="s">
        <v>19</v>
      </c>
      <c r="C90" s="101">
        <f t="shared" si="10"/>
        <v>0</v>
      </c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7"/>
      <c r="U90" s="108"/>
      <c r="V90"/>
      <c r="W90"/>
      <c r="X90"/>
      <c r="Y90"/>
      <c r="Z90"/>
      <c r="AA90"/>
      <c r="AB90"/>
      <c r="AC90"/>
      <c r="AD90"/>
      <c r="AE90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ht="17.25" hidden="1" customHeight="1" x14ac:dyDescent="0.35">
      <c r="B91" s="104" t="s">
        <v>20</v>
      </c>
      <c r="C91" s="101">
        <f t="shared" si="10"/>
        <v>0</v>
      </c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53"/>
      <c r="S91" s="1"/>
    </row>
    <row r="92" spans="1:51" ht="17.25" hidden="1" customHeight="1" thickBot="1" x14ac:dyDescent="0.4">
      <c r="B92" s="104" t="s">
        <v>21</v>
      </c>
      <c r="C92" s="101">
        <f>SUM(D92:O92)</f>
        <v>0</v>
      </c>
      <c r="D92" s="102">
        <v>0</v>
      </c>
      <c r="E92" s="102">
        <v>0</v>
      </c>
      <c r="F92" s="102">
        <v>0</v>
      </c>
      <c r="G92" s="102">
        <v>0</v>
      </c>
      <c r="H92" s="102">
        <v>0</v>
      </c>
      <c r="I92" s="102">
        <v>0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53"/>
      <c r="S92" s="1"/>
    </row>
    <row r="93" spans="1:51" ht="22.5" customHeight="1" thickBot="1" x14ac:dyDescent="0.4">
      <c r="B93" s="109" t="s">
        <v>3</v>
      </c>
      <c r="C93" s="110">
        <f>+SUM(C81:C92)</f>
        <v>1561</v>
      </c>
      <c r="D93" s="111">
        <f t="shared" ref="D93:O93" si="11">+SUM(D81:D92)</f>
        <v>20</v>
      </c>
      <c r="E93" s="111">
        <f t="shared" si="11"/>
        <v>280</v>
      </c>
      <c r="F93" s="111">
        <f t="shared" si="11"/>
        <v>116</v>
      </c>
      <c r="G93" s="111">
        <f t="shared" si="11"/>
        <v>203</v>
      </c>
      <c r="H93" s="111">
        <f t="shared" si="11"/>
        <v>12</v>
      </c>
      <c r="I93" s="111">
        <f t="shared" si="11"/>
        <v>365</v>
      </c>
      <c r="J93" s="111">
        <f t="shared" si="11"/>
        <v>364</v>
      </c>
      <c r="K93" s="111">
        <f t="shared" si="11"/>
        <v>82</v>
      </c>
      <c r="L93" s="111">
        <f t="shared" si="11"/>
        <v>0</v>
      </c>
      <c r="M93" s="111">
        <f t="shared" si="11"/>
        <v>87</v>
      </c>
      <c r="N93" s="111">
        <f t="shared" si="11"/>
        <v>30</v>
      </c>
      <c r="O93" s="111">
        <f t="shared" si="11"/>
        <v>2</v>
      </c>
      <c r="P93" s="53"/>
      <c r="S93" s="1"/>
    </row>
    <row r="94" spans="1:51" x14ac:dyDescent="0.35">
      <c r="B94" s="1"/>
      <c r="C94" s="1"/>
      <c r="D94" s="1"/>
      <c r="E94" s="1"/>
      <c r="F94" s="1"/>
      <c r="G94" s="1"/>
      <c r="N94" s="51"/>
      <c r="O94" s="52"/>
      <c r="P94" s="53"/>
      <c r="S94" s="1"/>
    </row>
    <row r="95" spans="1:51" ht="16.5" customHeight="1" x14ac:dyDescent="0.35">
      <c r="B95" s="112"/>
      <c r="C95" s="19"/>
      <c r="D95" s="19"/>
      <c r="E95" s="19"/>
      <c r="F95" s="19"/>
      <c r="G95" s="19"/>
      <c r="H95" s="19"/>
      <c r="I95" s="61"/>
      <c r="O95" s="1"/>
      <c r="P95" s="1"/>
      <c r="Q95" s="67"/>
      <c r="R95" s="1"/>
    </row>
    <row r="96" spans="1:51" ht="18" x14ac:dyDescent="0.3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2:40" ht="19.5" customHeight="1" x14ac:dyDescent="0.35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2:40" ht="25.5" customHeight="1" x14ac:dyDescent="0.35"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113"/>
      <c r="N98" s="71"/>
      <c r="O98" s="71"/>
      <c r="P98" s="71"/>
      <c r="Q98" s="71"/>
      <c r="R98" s="114"/>
    </row>
    <row r="99" spans="2:40" ht="15" customHeight="1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  <c r="L99" s="17"/>
      <c r="M99" s="17"/>
      <c r="N99" s="1"/>
      <c r="O99" s="1"/>
      <c r="P99" s="1"/>
      <c r="Q99" s="1"/>
      <c r="R99" s="17"/>
    </row>
    <row r="100" spans="2:40" ht="75" customHeight="1" x14ac:dyDescent="0.35">
      <c r="B100" s="75" t="s">
        <v>54</v>
      </c>
      <c r="C100" s="115" t="s">
        <v>3</v>
      </c>
      <c r="D100" s="75" t="s">
        <v>55</v>
      </c>
      <c r="E100" s="75" t="s">
        <v>56</v>
      </c>
      <c r="F100" s="75" t="s">
        <v>57</v>
      </c>
      <c r="G100" s="75" t="s">
        <v>58</v>
      </c>
      <c r="H100" s="116" t="s">
        <v>59</v>
      </c>
      <c r="I100" s="75" t="s">
        <v>60</v>
      </c>
      <c r="J100" s="75" t="s">
        <v>61</v>
      </c>
      <c r="K100" s="75" t="s">
        <v>62</v>
      </c>
      <c r="L100" s="31" t="s">
        <v>63</v>
      </c>
      <c r="M100" s="117"/>
      <c r="O100" s="75" t="s">
        <v>54</v>
      </c>
      <c r="P100" s="115" t="s">
        <v>3</v>
      </c>
      <c r="Q100" s="75" t="s">
        <v>4</v>
      </c>
      <c r="R100" s="75" t="s">
        <v>5</v>
      </c>
    </row>
    <row r="101" spans="2:40" ht="23.25" customHeight="1" x14ac:dyDescent="0.35">
      <c r="B101" s="37" t="s">
        <v>64</v>
      </c>
      <c r="C101" s="33">
        <f>SUM(D101:L101)</f>
        <v>23</v>
      </c>
      <c r="D101" s="34">
        <v>9</v>
      </c>
      <c r="E101" s="34">
        <v>0</v>
      </c>
      <c r="F101" s="34">
        <v>3</v>
      </c>
      <c r="G101" s="34">
        <v>0</v>
      </c>
      <c r="H101" s="34">
        <v>0</v>
      </c>
      <c r="I101" s="34">
        <v>0</v>
      </c>
      <c r="J101" s="34">
        <v>11</v>
      </c>
      <c r="K101" s="34">
        <v>0</v>
      </c>
      <c r="L101" s="34">
        <v>0</v>
      </c>
      <c r="M101" s="118"/>
      <c r="O101" s="37" t="s">
        <v>64</v>
      </c>
      <c r="P101" s="33">
        <f>SUM(Q101:R101)</f>
        <v>32</v>
      </c>
      <c r="Q101" s="34">
        <v>23</v>
      </c>
      <c r="R101" s="34">
        <v>9</v>
      </c>
      <c r="W101" s="38"/>
      <c r="X101" s="38"/>
      <c r="Y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</row>
    <row r="102" spans="2:40" ht="23.25" customHeight="1" x14ac:dyDescent="0.35">
      <c r="B102" s="37" t="s">
        <v>7</v>
      </c>
      <c r="C102" s="33">
        <f>SUM(D102:L102)</f>
        <v>553</v>
      </c>
      <c r="D102" s="34">
        <v>172</v>
      </c>
      <c r="E102" s="34">
        <v>14</v>
      </c>
      <c r="F102" s="34">
        <v>41</v>
      </c>
      <c r="G102" s="34">
        <v>0</v>
      </c>
      <c r="H102" s="34">
        <v>0</v>
      </c>
      <c r="I102" s="34">
        <v>1</v>
      </c>
      <c r="J102" s="34">
        <v>307</v>
      </c>
      <c r="K102" s="34">
        <v>0</v>
      </c>
      <c r="L102" s="34">
        <v>18</v>
      </c>
      <c r="M102" s="119"/>
      <c r="O102" s="37" t="s">
        <v>7</v>
      </c>
      <c r="P102" s="33">
        <f t="shared" ref="P102:P103" si="12">SUM(Q102:R102)</f>
        <v>732</v>
      </c>
      <c r="Q102" s="34">
        <v>568</v>
      </c>
      <c r="R102" s="34">
        <v>164</v>
      </c>
      <c r="W102" s="38"/>
      <c r="X102" s="38"/>
      <c r="Y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2:40" ht="23.25" customHeight="1" x14ac:dyDescent="0.35">
      <c r="B103" s="37" t="s">
        <v>8</v>
      </c>
      <c r="C103" s="33">
        <f>SUM(D103:L103)</f>
        <v>443</v>
      </c>
      <c r="D103" s="34">
        <v>138</v>
      </c>
      <c r="E103" s="34">
        <v>10</v>
      </c>
      <c r="F103" s="34">
        <v>39</v>
      </c>
      <c r="G103" s="34">
        <v>0</v>
      </c>
      <c r="H103" s="34">
        <v>0</v>
      </c>
      <c r="I103" s="34">
        <v>0</v>
      </c>
      <c r="J103" s="34">
        <v>246</v>
      </c>
      <c r="K103" s="34">
        <v>0</v>
      </c>
      <c r="L103" s="34">
        <v>10</v>
      </c>
      <c r="M103" s="119"/>
      <c r="O103" s="37" t="s">
        <v>8</v>
      </c>
      <c r="P103" s="33">
        <f t="shared" si="12"/>
        <v>510</v>
      </c>
      <c r="Q103" s="34">
        <v>456</v>
      </c>
      <c r="R103" s="34">
        <v>54</v>
      </c>
      <c r="W103" s="38"/>
      <c r="X103" s="38"/>
      <c r="Y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</row>
    <row r="104" spans="2:40" ht="23.25" customHeight="1" thickBot="1" x14ac:dyDescent="0.4">
      <c r="B104" s="120" t="s">
        <v>9</v>
      </c>
      <c r="C104" s="121">
        <f>SUM(D104:L104)</f>
        <v>234</v>
      </c>
      <c r="D104" s="122">
        <v>43</v>
      </c>
      <c r="E104" s="122">
        <v>1</v>
      </c>
      <c r="F104" s="122">
        <v>74</v>
      </c>
      <c r="G104" s="122">
        <v>0</v>
      </c>
      <c r="H104" s="122">
        <v>0</v>
      </c>
      <c r="I104" s="122">
        <v>1</v>
      </c>
      <c r="J104" s="122">
        <v>108</v>
      </c>
      <c r="K104" s="122">
        <v>1</v>
      </c>
      <c r="L104" s="122">
        <v>6</v>
      </c>
      <c r="M104" s="119"/>
      <c r="O104" s="120" t="s">
        <v>9</v>
      </c>
      <c r="P104" s="121">
        <f>SUM(Q104:R104)</f>
        <v>287</v>
      </c>
      <c r="Q104" s="122">
        <v>276</v>
      </c>
      <c r="R104" s="122">
        <v>11</v>
      </c>
      <c r="W104" s="38"/>
      <c r="X104" s="38"/>
      <c r="Y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</row>
    <row r="105" spans="2:40" ht="25.5" customHeight="1" x14ac:dyDescent="0.35">
      <c r="B105" s="123" t="s">
        <v>3</v>
      </c>
      <c r="C105" s="124">
        <f>SUM(C101:C104)</f>
        <v>1253</v>
      </c>
      <c r="D105" s="125">
        <f>SUM(D101:D104)</f>
        <v>362</v>
      </c>
      <c r="E105" s="125">
        <f>SUM(E101:E104)</f>
        <v>25</v>
      </c>
      <c r="F105" s="125">
        <f t="shared" ref="F105:L105" si="13">SUM(F101:F104)</f>
        <v>157</v>
      </c>
      <c r="G105" s="125">
        <f t="shared" si="13"/>
        <v>0</v>
      </c>
      <c r="H105" s="125">
        <f t="shared" si="13"/>
        <v>0</v>
      </c>
      <c r="I105" s="125">
        <f t="shared" si="13"/>
        <v>2</v>
      </c>
      <c r="J105" s="125">
        <f t="shared" si="13"/>
        <v>672</v>
      </c>
      <c r="K105" s="125">
        <f t="shared" si="13"/>
        <v>1</v>
      </c>
      <c r="L105" s="125">
        <f t="shared" si="13"/>
        <v>34</v>
      </c>
      <c r="M105" s="61"/>
      <c r="O105" s="123" t="s">
        <v>3</v>
      </c>
      <c r="P105" s="124">
        <f>SUM(P101:P104)</f>
        <v>1561</v>
      </c>
      <c r="Q105" s="125">
        <f>SUM(Q101:Q104)</f>
        <v>1323</v>
      </c>
      <c r="R105" s="125">
        <f>SUM(R101:R104)</f>
        <v>238</v>
      </c>
    </row>
    <row r="106" spans="2:40" ht="25.5" customHeight="1" thickBot="1" x14ac:dyDescent="0.4">
      <c r="B106" s="48" t="s">
        <v>22</v>
      </c>
      <c r="C106" s="126">
        <f>C105/$C$105</f>
        <v>1</v>
      </c>
      <c r="D106" s="126">
        <f>D105/$C$105</f>
        <v>0.28890662410215484</v>
      </c>
      <c r="E106" s="126">
        <f>E105/$C$105</f>
        <v>1.9952114924181964E-2</v>
      </c>
      <c r="F106" s="126">
        <f t="shared" ref="F106:L106" si="14">F105/$C$105</f>
        <v>0.12529928172386273</v>
      </c>
      <c r="G106" s="126">
        <f t="shared" si="14"/>
        <v>0</v>
      </c>
      <c r="H106" s="126">
        <f t="shared" si="14"/>
        <v>0</v>
      </c>
      <c r="I106" s="126">
        <f t="shared" si="14"/>
        <v>1.5961691939345571E-3</v>
      </c>
      <c r="J106" s="126">
        <f t="shared" si="14"/>
        <v>0.53631284916201116</v>
      </c>
      <c r="K106" s="126">
        <f t="shared" si="14"/>
        <v>7.9808459696727857E-4</v>
      </c>
      <c r="L106" s="126">
        <f t="shared" si="14"/>
        <v>2.7134876296887472E-2</v>
      </c>
      <c r="M106" s="39"/>
      <c r="O106" s="48" t="s">
        <v>22</v>
      </c>
      <c r="P106" s="126">
        <f>P105/$P$105</f>
        <v>1</v>
      </c>
      <c r="Q106" s="126">
        <f>Q105/$P$105</f>
        <v>0.84753363228699552</v>
      </c>
      <c r="R106" s="126">
        <f>R105/$P$105</f>
        <v>0.15246636771300448</v>
      </c>
    </row>
    <row r="107" spans="2:40" ht="15" customHeight="1" x14ac:dyDescent="0.35"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8"/>
      <c r="M107" s="39"/>
      <c r="N107" s="39"/>
      <c r="O107" s="39"/>
      <c r="P107" s="39"/>
      <c r="Q107" s="17"/>
      <c r="R107" s="17"/>
    </row>
    <row r="108" spans="2:40" x14ac:dyDescent="0.35"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8"/>
      <c r="M108" s="17"/>
      <c r="N108" s="17"/>
      <c r="O108" s="17"/>
      <c r="P108" s="17"/>
      <c r="Q108" s="17"/>
      <c r="R108" s="17"/>
    </row>
    <row r="109" spans="2:40" x14ac:dyDescent="0.35">
      <c r="B109" s="130"/>
      <c r="C109" s="131"/>
      <c r="D109" s="62"/>
      <c r="E109" s="62"/>
      <c r="F109" s="69"/>
      <c r="G109" s="36"/>
      <c r="H109" s="131"/>
      <c r="I109" s="131"/>
      <c r="J109" s="62"/>
      <c r="K109" s="62"/>
      <c r="L109" s="39"/>
      <c r="M109" s="40"/>
      <c r="N109" s="40"/>
      <c r="O109" s="40"/>
      <c r="P109" s="40"/>
      <c r="Q109" s="40"/>
      <c r="R109" s="40"/>
    </row>
    <row r="110" spans="2:40" ht="9" customHeight="1" x14ac:dyDescent="0.35">
      <c r="B110" s="19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N110" s="19"/>
      <c r="O110" s="132"/>
      <c r="P110" s="132"/>
      <c r="Q110" s="132"/>
      <c r="R110" s="133"/>
    </row>
    <row r="111" spans="2:40" ht="30" customHeight="1" x14ac:dyDescent="0.35"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113"/>
    </row>
    <row r="112" spans="2:40" ht="15" customHeight="1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7"/>
    </row>
    <row r="113" spans="2:49" ht="64.5" customHeight="1" x14ac:dyDescent="0.35">
      <c r="B113" s="75" t="s">
        <v>54</v>
      </c>
      <c r="C113" s="115" t="s">
        <v>3</v>
      </c>
      <c r="D113" s="75" t="s">
        <v>55</v>
      </c>
      <c r="E113" s="75" t="s">
        <v>56</v>
      </c>
      <c r="F113" s="75" t="s">
        <v>65</v>
      </c>
      <c r="G113" s="75" t="s">
        <v>66</v>
      </c>
      <c r="H113" s="116" t="s">
        <v>67</v>
      </c>
      <c r="I113" s="75" t="s">
        <v>68</v>
      </c>
      <c r="J113" s="75" t="s">
        <v>69</v>
      </c>
      <c r="K113" s="75" t="s">
        <v>70</v>
      </c>
      <c r="L113" s="75" t="s">
        <v>71</v>
      </c>
      <c r="M113" s="75" t="s">
        <v>72</v>
      </c>
      <c r="N113" s="75" t="s">
        <v>73</v>
      </c>
      <c r="O113" s="75" t="s">
        <v>74</v>
      </c>
      <c r="P113" s="75" t="s">
        <v>75</v>
      </c>
      <c r="Q113" s="75" t="s">
        <v>76</v>
      </c>
      <c r="R113" s="75" t="s">
        <v>63</v>
      </c>
    </row>
    <row r="114" spans="2:49" ht="23.25" customHeight="1" x14ac:dyDescent="0.35">
      <c r="B114" s="37" t="s">
        <v>64</v>
      </c>
      <c r="C114" s="33">
        <f>SUM(D114:R114)</f>
        <v>30</v>
      </c>
      <c r="D114" s="34">
        <v>11</v>
      </c>
      <c r="E114" s="34">
        <v>0</v>
      </c>
      <c r="F114" s="34">
        <v>0</v>
      </c>
      <c r="G114" s="34">
        <v>0</v>
      </c>
      <c r="H114" s="34">
        <v>1</v>
      </c>
      <c r="I114" s="34">
        <v>0</v>
      </c>
      <c r="J114" s="34">
        <v>0</v>
      </c>
      <c r="K114" s="34">
        <v>0</v>
      </c>
      <c r="L114" s="34">
        <v>0</v>
      </c>
      <c r="M114" s="34">
        <v>18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</row>
    <row r="115" spans="2:49" ht="23.25" customHeight="1" x14ac:dyDescent="0.35">
      <c r="B115" s="37" t="s">
        <v>7</v>
      </c>
      <c r="C115" s="33">
        <f>SUM(D115:R115)</f>
        <v>717</v>
      </c>
      <c r="D115" s="34">
        <v>196</v>
      </c>
      <c r="E115" s="34">
        <v>12</v>
      </c>
      <c r="F115" s="34">
        <v>6</v>
      </c>
      <c r="G115" s="34">
        <v>23</v>
      </c>
      <c r="H115" s="34">
        <v>7</v>
      </c>
      <c r="I115" s="34">
        <v>0</v>
      </c>
      <c r="J115" s="34">
        <v>0</v>
      </c>
      <c r="K115" s="34">
        <v>0</v>
      </c>
      <c r="L115" s="34">
        <v>19</v>
      </c>
      <c r="M115" s="34">
        <v>454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</row>
    <row r="116" spans="2:49" ht="23.25" customHeight="1" x14ac:dyDescent="0.35">
      <c r="B116" s="37" t="s">
        <v>8</v>
      </c>
      <c r="C116" s="33">
        <f>SUM(D116:R116)</f>
        <v>507</v>
      </c>
      <c r="D116" s="34">
        <v>146</v>
      </c>
      <c r="E116" s="34">
        <v>11</v>
      </c>
      <c r="F116" s="34">
        <v>8</v>
      </c>
      <c r="G116" s="34">
        <v>20</v>
      </c>
      <c r="H116" s="34">
        <v>2</v>
      </c>
      <c r="I116" s="34">
        <v>1</v>
      </c>
      <c r="J116" s="34">
        <v>1</v>
      </c>
      <c r="K116" s="34">
        <v>0</v>
      </c>
      <c r="L116" s="34">
        <v>19</v>
      </c>
      <c r="M116" s="34">
        <v>297</v>
      </c>
      <c r="N116" s="34">
        <v>0</v>
      </c>
      <c r="O116" s="34">
        <v>0</v>
      </c>
      <c r="P116" s="34">
        <v>0</v>
      </c>
      <c r="Q116" s="34">
        <v>0</v>
      </c>
      <c r="R116" s="34">
        <v>2</v>
      </c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</row>
    <row r="117" spans="2:49" ht="23.25" customHeight="1" thickBot="1" x14ac:dyDescent="0.4">
      <c r="B117" s="120" t="s">
        <v>9</v>
      </c>
      <c r="C117" s="121">
        <f>SUM(D117:R117)</f>
        <v>287</v>
      </c>
      <c r="D117" s="122">
        <v>42</v>
      </c>
      <c r="E117" s="122">
        <v>1</v>
      </c>
      <c r="F117" s="122">
        <v>10</v>
      </c>
      <c r="G117" s="122">
        <v>73</v>
      </c>
      <c r="H117" s="122">
        <v>0</v>
      </c>
      <c r="I117" s="122">
        <v>1</v>
      </c>
      <c r="J117" s="122">
        <v>0</v>
      </c>
      <c r="K117" s="122">
        <v>0</v>
      </c>
      <c r="L117" s="122">
        <v>10</v>
      </c>
      <c r="M117" s="122">
        <v>149</v>
      </c>
      <c r="N117" s="122">
        <v>0</v>
      </c>
      <c r="O117" s="122">
        <v>0</v>
      </c>
      <c r="P117" s="122">
        <v>0</v>
      </c>
      <c r="Q117" s="122">
        <v>1</v>
      </c>
      <c r="R117" s="122">
        <v>0</v>
      </c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</row>
    <row r="118" spans="2:49" ht="25.5" customHeight="1" x14ac:dyDescent="0.35">
      <c r="B118" s="123" t="s">
        <v>3</v>
      </c>
      <c r="C118" s="124">
        <f>SUM(C114:C117)</f>
        <v>1541</v>
      </c>
      <c r="D118" s="125">
        <f>SUM(D114:D117)</f>
        <v>395</v>
      </c>
      <c r="E118" s="125">
        <f>SUM(E114:E117)</f>
        <v>24</v>
      </c>
      <c r="F118" s="125">
        <f t="shared" ref="F118:R118" si="15">SUM(F114:F117)</f>
        <v>24</v>
      </c>
      <c r="G118" s="125">
        <f t="shared" si="15"/>
        <v>116</v>
      </c>
      <c r="H118" s="125">
        <f t="shared" si="15"/>
        <v>10</v>
      </c>
      <c r="I118" s="125">
        <f t="shared" si="15"/>
        <v>2</v>
      </c>
      <c r="J118" s="125">
        <f t="shared" si="15"/>
        <v>1</v>
      </c>
      <c r="K118" s="125">
        <f t="shared" si="15"/>
        <v>0</v>
      </c>
      <c r="L118" s="125">
        <f t="shared" si="15"/>
        <v>48</v>
      </c>
      <c r="M118" s="125">
        <f t="shared" si="15"/>
        <v>918</v>
      </c>
      <c r="N118" s="125">
        <f t="shared" si="15"/>
        <v>0</v>
      </c>
      <c r="O118" s="125">
        <f t="shared" si="15"/>
        <v>0</v>
      </c>
      <c r="P118" s="125">
        <f t="shared" si="15"/>
        <v>0</v>
      </c>
      <c r="Q118" s="125">
        <f t="shared" si="15"/>
        <v>1</v>
      </c>
      <c r="R118" s="125">
        <f t="shared" si="15"/>
        <v>2</v>
      </c>
    </row>
    <row r="119" spans="2:49" ht="25.5" customHeight="1" thickBot="1" x14ac:dyDescent="0.4">
      <c r="B119" s="48" t="s">
        <v>22</v>
      </c>
      <c r="C119" s="126">
        <f>C118/$C$118</f>
        <v>1</v>
      </c>
      <c r="D119" s="126">
        <f>D118/$C$118</f>
        <v>0.2563270603504218</v>
      </c>
      <c r="E119" s="126">
        <f t="shared" ref="E119:P119" si="16">E118/$C$118</f>
        <v>1.5574302401038288E-2</v>
      </c>
      <c r="F119" s="126">
        <f t="shared" si="16"/>
        <v>1.5574302401038288E-2</v>
      </c>
      <c r="G119" s="126">
        <f t="shared" si="16"/>
        <v>7.5275794938351723E-2</v>
      </c>
      <c r="H119" s="126">
        <f t="shared" si="16"/>
        <v>6.4892926670992862E-3</v>
      </c>
      <c r="I119" s="126">
        <f t="shared" si="16"/>
        <v>1.2978585334198572E-3</v>
      </c>
      <c r="J119" s="126">
        <f t="shared" si="16"/>
        <v>6.4892926670992858E-4</v>
      </c>
      <c r="K119" s="126">
        <f t="shared" si="16"/>
        <v>0</v>
      </c>
      <c r="L119" s="126">
        <f t="shared" si="16"/>
        <v>3.1148604802076575E-2</v>
      </c>
      <c r="M119" s="126">
        <f t="shared" si="16"/>
        <v>0.59571706683971448</v>
      </c>
      <c r="N119" s="126">
        <f t="shared" si="16"/>
        <v>0</v>
      </c>
      <c r="O119" s="126">
        <f t="shared" si="16"/>
        <v>0</v>
      </c>
      <c r="P119" s="126">
        <f t="shared" si="16"/>
        <v>0</v>
      </c>
      <c r="Q119" s="126">
        <f>Q118/$C$118</f>
        <v>6.4892926670992858E-4</v>
      </c>
      <c r="R119" s="126">
        <f>R118/$C$118</f>
        <v>1.2978585334198572E-3</v>
      </c>
    </row>
    <row r="120" spans="2:49" ht="15" customHeight="1" x14ac:dyDescent="0.35"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8"/>
    </row>
    <row r="121" spans="2:49" x14ac:dyDescent="0.35"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8"/>
    </row>
    <row r="122" spans="2:49" x14ac:dyDescent="0.35">
      <c r="B122" s="130"/>
      <c r="C122" s="131"/>
      <c r="D122" s="62"/>
      <c r="E122" s="62"/>
      <c r="F122" s="69"/>
      <c r="G122" s="36"/>
      <c r="H122" s="131"/>
      <c r="I122" s="131"/>
      <c r="J122" s="62"/>
      <c r="K122" s="62"/>
      <c r="L122" s="39"/>
      <c r="M122" s="40"/>
      <c r="N122" s="40"/>
      <c r="O122" s="40"/>
      <c r="P122" s="40"/>
      <c r="Q122" s="40"/>
      <c r="R122" s="40"/>
    </row>
    <row r="123" spans="2:49" x14ac:dyDescent="0.35">
      <c r="C123" s="130"/>
      <c r="D123" s="131"/>
      <c r="E123" s="62"/>
      <c r="F123" s="62"/>
      <c r="G123" s="69"/>
      <c r="H123" s="36"/>
      <c r="I123" s="131"/>
      <c r="J123" s="131"/>
      <c r="K123" s="62"/>
      <c r="L123" s="62"/>
      <c r="M123" s="39"/>
      <c r="N123" s="40"/>
      <c r="O123" s="40"/>
      <c r="P123" s="40"/>
      <c r="Q123" s="40"/>
      <c r="R123" s="40"/>
      <c r="S123" s="40"/>
    </row>
    <row r="124" spans="2:49" x14ac:dyDescent="0.35"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06"/>
      <c r="M124" s="134"/>
      <c r="N124" s="134"/>
      <c r="O124" s="134"/>
      <c r="P124" s="134"/>
      <c r="Q124" s="134"/>
      <c r="R124" s="134"/>
      <c r="S124" s="40"/>
      <c r="T124" s="40"/>
      <c r="U124" s="40"/>
      <c r="V124" s="106"/>
    </row>
    <row r="125" spans="2:49" ht="22.5" customHeight="1" x14ac:dyDescent="0.35"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06"/>
      <c r="V125" s="106"/>
    </row>
    <row r="126" spans="2:49" ht="15.5" x14ac:dyDescent="0.35">
      <c r="B126" s="135"/>
      <c r="C126" s="135"/>
      <c r="D126" s="135"/>
      <c r="E126" s="135"/>
      <c r="F126" s="135"/>
      <c r="G126" s="135"/>
      <c r="H126" s="135"/>
      <c r="I126" s="135"/>
      <c r="J126" s="136"/>
      <c r="K126" s="136"/>
      <c r="L126" s="136"/>
      <c r="M126" s="136"/>
      <c r="N126" s="134"/>
      <c r="O126" s="134"/>
    </row>
    <row r="127" spans="2:49" ht="15.5" x14ac:dyDescent="0.35">
      <c r="B127" s="137"/>
      <c r="C127" s="137"/>
      <c r="D127" s="137"/>
      <c r="E127" s="137"/>
      <c r="F127" s="137"/>
      <c r="G127" s="137"/>
      <c r="H127" s="137"/>
      <c r="I127" s="137"/>
      <c r="J127" s="136"/>
      <c r="K127" s="138"/>
      <c r="L127" s="138"/>
      <c r="M127" s="138"/>
      <c r="N127" s="134"/>
      <c r="O127" s="134"/>
    </row>
    <row r="128" spans="2:49" ht="9.75" customHeight="1" x14ac:dyDescent="0.35">
      <c r="B128" s="139"/>
      <c r="C128" s="139"/>
      <c r="D128" s="139"/>
      <c r="E128" s="139"/>
      <c r="F128" s="139"/>
      <c r="G128" s="139"/>
      <c r="H128" s="139"/>
      <c r="I128" s="139"/>
      <c r="J128" s="136"/>
      <c r="K128" s="138" t="s">
        <v>77</v>
      </c>
      <c r="L128" s="140">
        <f>+SUM(D144:E144)</f>
        <v>734</v>
      </c>
      <c r="M128" s="141">
        <f>+L128/$L$131*100</f>
        <v>47.021140294682894</v>
      </c>
      <c r="N128" s="134"/>
      <c r="O128" s="134"/>
    </row>
    <row r="129" spans="2:18" ht="15" customHeight="1" x14ac:dyDescent="0.35">
      <c r="B129" s="142" t="s">
        <v>33</v>
      </c>
      <c r="C129" s="143" t="s">
        <v>3</v>
      </c>
      <c r="D129" s="144" t="s">
        <v>78</v>
      </c>
      <c r="E129" s="145"/>
      <c r="F129" s="144" t="s">
        <v>79</v>
      </c>
      <c r="G129" s="145"/>
      <c r="H129" s="144" t="s">
        <v>80</v>
      </c>
      <c r="I129" s="146"/>
      <c r="J129" s="136"/>
      <c r="K129" s="138" t="s">
        <v>81</v>
      </c>
      <c r="L129" s="140">
        <f>+SUM(F144:G144)</f>
        <v>617</v>
      </c>
      <c r="M129" s="141">
        <f>+L129/$L$131*100</f>
        <v>39.525944907110826</v>
      </c>
      <c r="N129" s="147" t="s">
        <v>2</v>
      </c>
      <c r="O129" s="148" t="s">
        <v>3</v>
      </c>
      <c r="P129" s="149" t="s">
        <v>82</v>
      </c>
      <c r="Q129" s="149" t="s">
        <v>83</v>
      </c>
      <c r="R129" s="150" t="s">
        <v>84</v>
      </c>
    </row>
    <row r="130" spans="2:18" ht="15" customHeight="1" x14ac:dyDescent="0.35">
      <c r="B130" s="151"/>
      <c r="C130" s="93"/>
      <c r="D130" s="94"/>
      <c r="E130" s="96"/>
      <c r="F130" s="94"/>
      <c r="G130" s="96"/>
      <c r="H130" s="94"/>
      <c r="I130" s="152"/>
      <c r="J130" s="136"/>
      <c r="K130" s="138" t="s">
        <v>85</v>
      </c>
      <c r="L130" s="140">
        <f>+SUM(H144:I144)</f>
        <v>210</v>
      </c>
      <c r="M130" s="141">
        <f>+L130/$L$131*100</f>
        <v>13.452914798206278</v>
      </c>
      <c r="N130" s="153"/>
      <c r="O130" s="154"/>
      <c r="P130" s="155"/>
      <c r="Q130" s="155"/>
      <c r="R130" s="156"/>
    </row>
    <row r="131" spans="2:18" x14ac:dyDescent="0.35">
      <c r="B131" s="157"/>
      <c r="C131" s="158"/>
      <c r="D131" s="159" t="s">
        <v>86</v>
      </c>
      <c r="E131" s="159" t="s">
        <v>5</v>
      </c>
      <c r="F131" s="159" t="s">
        <v>86</v>
      </c>
      <c r="G131" s="159" t="s">
        <v>5</v>
      </c>
      <c r="H131" s="159" t="s">
        <v>86</v>
      </c>
      <c r="I131" s="160" t="s">
        <v>5</v>
      </c>
      <c r="J131" s="136"/>
      <c r="K131" s="138" t="s">
        <v>3</v>
      </c>
      <c r="L131" s="140">
        <f>SUM(L128:L130)</f>
        <v>1561</v>
      </c>
      <c r="M131" s="141">
        <f>+L131/$L$131*100</f>
        <v>100</v>
      </c>
      <c r="N131" s="153"/>
      <c r="O131" s="154"/>
      <c r="P131" s="155"/>
      <c r="Q131" s="155"/>
      <c r="R131" s="156"/>
    </row>
    <row r="132" spans="2:18" x14ac:dyDescent="0.35">
      <c r="B132" s="98" t="s">
        <v>10</v>
      </c>
      <c r="C132" s="99">
        <f>SUM(D132:I132)</f>
        <v>317</v>
      </c>
      <c r="D132" s="100">
        <v>1</v>
      </c>
      <c r="E132" s="100">
        <v>162</v>
      </c>
      <c r="F132" s="100">
        <v>20</v>
      </c>
      <c r="G132" s="100">
        <v>96</v>
      </c>
      <c r="H132" s="100">
        <v>1</v>
      </c>
      <c r="I132" s="100">
        <v>37</v>
      </c>
      <c r="J132" s="136"/>
      <c r="K132" s="161"/>
      <c r="L132" s="161"/>
      <c r="M132" s="161"/>
      <c r="N132" s="98" t="s">
        <v>10</v>
      </c>
      <c r="O132" s="162">
        <f>SUM(P132:R132)</f>
        <v>317</v>
      </c>
      <c r="P132" s="163">
        <v>133</v>
      </c>
      <c r="Q132" s="163">
        <v>180</v>
      </c>
      <c r="R132" s="163">
        <v>4</v>
      </c>
    </row>
    <row r="133" spans="2:18" x14ac:dyDescent="0.35">
      <c r="B133" s="104" t="s">
        <v>11</v>
      </c>
      <c r="C133" s="99">
        <f>SUM(D133:I133)</f>
        <v>341</v>
      </c>
      <c r="D133" s="164">
        <v>4</v>
      </c>
      <c r="E133" s="164">
        <v>139</v>
      </c>
      <c r="F133" s="164">
        <v>40</v>
      </c>
      <c r="G133" s="164">
        <v>100</v>
      </c>
      <c r="H133" s="164">
        <v>5</v>
      </c>
      <c r="I133" s="164">
        <v>53</v>
      </c>
      <c r="J133" s="136"/>
      <c r="N133" s="104" t="s">
        <v>11</v>
      </c>
      <c r="O133" s="162">
        <f>SUM(P133:R133)</f>
        <v>341</v>
      </c>
      <c r="P133" s="163">
        <v>122</v>
      </c>
      <c r="Q133" s="163">
        <v>217</v>
      </c>
      <c r="R133" s="163">
        <v>2</v>
      </c>
    </row>
    <row r="134" spans="2:18" x14ac:dyDescent="0.35">
      <c r="B134" s="104" t="s">
        <v>12</v>
      </c>
      <c r="C134" s="99">
        <f t="shared" ref="C134:C142" si="17">SUM(D134:I134)</f>
        <v>428</v>
      </c>
      <c r="D134" s="164">
        <v>3</v>
      </c>
      <c r="E134" s="164">
        <v>193</v>
      </c>
      <c r="F134" s="164">
        <v>31</v>
      </c>
      <c r="G134" s="164">
        <v>139</v>
      </c>
      <c r="H134" s="164">
        <v>4</v>
      </c>
      <c r="I134" s="164">
        <v>58</v>
      </c>
      <c r="J134" s="136"/>
      <c r="K134" s="136"/>
      <c r="L134" s="165"/>
      <c r="M134" s="136"/>
      <c r="N134" s="104" t="s">
        <v>12</v>
      </c>
      <c r="O134" s="162">
        <f t="shared" ref="O134:O142" si="18">SUM(P134:R134)</f>
        <v>428</v>
      </c>
      <c r="P134" s="166">
        <v>184</v>
      </c>
      <c r="Q134" s="166">
        <v>236</v>
      </c>
      <c r="R134" s="166">
        <v>8</v>
      </c>
    </row>
    <row r="135" spans="2:18" ht="15" thickBot="1" x14ac:dyDescent="0.4">
      <c r="B135" s="104" t="s">
        <v>13</v>
      </c>
      <c r="C135" s="99">
        <f t="shared" si="17"/>
        <v>475</v>
      </c>
      <c r="D135" s="164">
        <v>3</v>
      </c>
      <c r="E135" s="164">
        <v>229</v>
      </c>
      <c r="F135" s="164">
        <v>34</v>
      </c>
      <c r="G135" s="164">
        <v>157</v>
      </c>
      <c r="H135" s="164">
        <v>6</v>
      </c>
      <c r="I135" s="164">
        <v>46</v>
      </c>
      <c r="J135" s="136"/>
      <c r="K135" s="136"/>
      <c r="L135" s="165"/>
      <c r="M135" s="136"/>
      <c r="N135" s="104" t="s">
        <v>13</v>
      </c>
      <c r="O135" s="162">
        <f t="shared" si="18"/>
        <v>475</v>
      </c>
      <c r="P135" s="166">
        <v>205</v>
      </c>
      <c r="Q135" s="166">
        <v>261</v>
      </c>
      <c r="R135" s="166">
        <v>9</v>
      </c>
    </row>
    <row r="136" spans="2:18" ht="15" hidden="1" thickBot="1" x14ac:dyDescent="0.4">
      <c r="B136" s="104" t="s">
        <v>14</v>
      </c>
      <c r="C136" s="99">
        <f t="shared" si="17"/>
        <v>0</v>
      </c>
      <c r="D136" s="164"/>
      <c r="E136" s="164"/>
      <c r="F136" s="164"/>
      <c r="G136" s="164"/>
      <c r="H136" s="164"/>
      <c r="I136" s="164"/>
      <c r="J136" s="136"/>
      <c r="K136" s="136"/>
      <c r="L136" s="165"/>
      <c r="M136" s="136"/>
      <c r="N136" s="104" t="s">
        <v>14</v>
      </c>
      <c r="O136" s="162">
        <f>SUM(P136:R136)</f>
        <v>0</v>
      </c>
      <c r="P136" s="166"/>
      <c r="Q136" s="166"/>
      <c r="R136" s="166"/>
    </row>
    <row r="137" spans="2:18" ht="15" hidden="1" thickBot="1" x14ac:dyDescent="0.4">
      <c r="B137" s="104" t="s">
        <v>15</v>
      </c>
      <c r="C137" s="99">
        <f t="shared" si="17"/>
        <v>0</v>
      </c>
      <c r="D137" s="164"/>
      <c r="E137" s="164"/>
      <c r="F137" s="164"/>
      <c r="G137" s="164"/>
      <c r="H137" s="164"/>
      <c r="I137" s="164"/>
      <c r="J137" s="136"/>
      <c r="K137" s="136"/>
      <c r="L137" s="136"/>
      <c r="M137" s="136"/>
      <c r="N137" s="104" t="s">
        <v>15</v>
      </c>
      <c r="O137" s="162">
        <f>SUM(P137:R137)</f>
        <v>0</v>
      </c>
      <c r="P137" s="166"/>
      <c r="Q137" s="166"/>
      <c r="R137" s="166"/>
    </row>
    <row r="138" spans="2:18" ht="15" hidden="1" thickBot="1" x14ac:dyDescent="0.4">
      <c r="B138" s="104" t="s">
        <v>16</v>
      </c>
      <c r="C138" s="99">
        <f t="shared" si="17"/>
        <v>0</v>
      </c>
      <c r="D138" s="164"/>
      <c r="E138" s="164"/>
      <c r="F138" s="164"/>
      <c r="G138" s="164"/>
      <c r="H138" s="164"/>
      <c r="I138" s="164"/>
      <c r="J138" s="136"/>
      <c r="K138" s="136"/>
      <c r="L138" s="136"/>
      <c r="M138" s="136"/>
      <c r="N138" s="104" t="s">
        <v>16</v>
      </c>
      <c r="O138" s="162">
        <f>SUM(P138:R138)</f>
        <v>0</v>
      </c>
      <c r="P138" s="166"/>
      <c r="Q138" s="166"/>
      <c r="R138" s="166"/>
    </row>
    <row r="139" spans="2:18" ht="15" hidden="1" thickBot="1" x14ac:dyDescent="0.4">
      <c r="B139" s="104" t="s">
        <v>17</v>
      </c>
      <c r="C139" s="99">
        <f t="shared" si="17"/>
        <v>0</v>
      </c>
      <c r="D139" s="164"/>
      <c r="E139" s="164"/>
      <c r="F139" s="164"/>
      <c r="G139" s="164"/>
      <c r="H139" s="164"/>
      <c r="I139" s="164"/>
      <c r="J139" s="136"/>
      <c r="K139" s="136"/>
      <c r="L139" s="136"/>
      <c r="M139" s="136"/>
      <c r="N139" s="104" t="s">
        <v>17</v>
      </c>
      <c r="O139" s="162">
        <f t="shared" si="18"/>
        <v>0</v>
      </c>
      <c r="P139" s="166"/>
      <c r="Q139" s="166"/>
      <c r="R139" s="166"/>
    </row>
    <row r="140" spans="2:18" ht="15" hidden="1" thickBot="1" x14ac:dyDescent="0.4">
      <c r="B140" s="104" t="s">
        <v>18</v>
      </c>
      <c r="C140" s="99">
        <f t="shared" si="17"/>
        <v>0</v>
      </c>
      <c r="D140" s="164"/>
      <c r="E140" s="164"/>
      <c r="F140" s="164"/>
      <c r="G140" s="164"/>
      <c r="H140" s="164"/>
      <c r="I140" s="164"/>
      <c r="J140" s="136"/>
      <c r="K140" s="136"/>
      <c r="L140" s="136"/>
      <c r="M140" s="136"/>
      <c r="N140" s="104" t="s">
        <v>18</v>
      </c>
      <c r="O140" s="162">
        <f t="shared" si="18"/>
        <v>0</v>
      </c>
      <c r="P140" s="166"/>
      <c r="Q140" s="166"/>
      <c r="R140" s="166"/>
    </row>
    <row r="141" spans="2:18" ht="15" hidden="1" thickBot="1" x14ac:dyDescent="0.4">
      <c r="B141" s="104" t="s">
        <v>19</v>
      </c>
      <c r="C141" s="99">
        <f t="shared" si="17"/>
        <v>0</v>
      </c>
      <c r="D141" s="164"/>
      <c r="E141" s="164"/>
      <c r="F141" s="164"/>
      <c r="G141" s="164"/>
      <c r="H141" s="164"/>
      <c r="I141" s="164"/>
      <c r="J141" s="136"/>
      <c r="K141" s="136"/>
      <c r="L141" s="136"/>
      <c r="M141" s="136"/>
      <c r="N141" s="104" t="s">
        <v>19</v>
      </c>
      <c r="O141" s="162">
        <f t="shared" si="18"/>
        <v>0</v>
      </c>
      <c r="P141" s="166"/>
      <c r="Q141" s="166"/>
      <c r="R141" s="166"/>
    </row>
    <row r="142" spans="2:18" ht="15" hidden="1" thickBot="1" x14ac:dyDescent="0.4">
      <c r="B142" s="104" t="s">
        <v>20</v>
      </c>
      <c r="C142" s="99">
        <f t="shared" si="17"/>
        <v>0</v>
      </c>
      <c r="D142" s="164"/>
      <c r="E142" s="164"/>
      <c r="F142" s="164"/>
      <c r="G142" s="164"/>
      <c r="H142" s="164"/>
      <c r="I142" s="164"/>
      <c r="J142" s="136"/>
      <c r="K142" s="136"/>
      <c r="L142" s="136"/>
      <c r="M142" s="136"/>
      <c r="N142" s="104" t="s">
        <v>20</v>
      </c>
      <c r="O142" s="162">
        <f t="shared" si="18"/>
        <v>0</v>
      </c>
      <c r="P142" s="166"/>
      <c r="Q142" s="166"/>
      <c r="R142" s="166"/>
    </row>
    <row r="143" spans="2:18" ht="15" hidden="1" thickBot="1" x14ac:dyDescent="0.4">
      <c r="B143" s="167" t="s">
        <v>21</v>
      </c>
      <c r="C143" s="99">
        <f>SUM(D143:I143)</f>
        <v>0</v>
      </c>
      <c r="D143" s="168">
        <v>0</v>
      </c>
      <c r="E143" s="168">
        <v>0</v>
      </c>
      <c r="F143" s="168">
        <v>0</v>
      </c>
      <c r="G143" s="168">
        <v>0</v>
      </c>
      <c r="H143" s="168">
        <v>0</v>
      </c>
      <c r="I143" s="168">
        <v>0</v>
      </c>
      <c r="J143" s="136"/>
      <c r="K143" s="136"/>
      <c r="L143" s="136"/>
      <c r="M143" s="136"/>
      <c r="N143" s="167" t="s">
        <v>21</v>
      </c>
      <c r="O143" s="162">
        <f>SUM(P143:R143)</f>
        <v>0</v>
      </c>
      <c r="P143" s="166">
        <v>0</v>
      </c>
      <c r="Q143" s="166">
        <v>0</v>
      </c>
      <c r="R143" s="166">
        <v>0</v>
      </c>
    </row>
    <row r="144" spans="2:18" ht="19.5" customHeight="1" x14ac:dyDescent="0.35">
      <c r="B144" s="169" t="s">
        <v>3</v>
      </c>
      <c r="C144" s="170">
        <f>SUM(C132:C143)</f>
        <v>1561</v>
      </c>
      <c r="D144" s="171">
        <f t="shared" ref="D144:I144" si="19">+SUM(D132:D143)</f>
        <v>11</v>
      </c>
      <c r="E144" s="171">
        <f t="shared" si="19"/>
        <v>723</v>
      </c>
      <c r="F144" s="171">
        <f t="shared" si="19"/>
        <v>125</v>
      </c>
      <c r="G144" s="171">
        <f t="shared" si="19"/>
        <v>492</v>
      </c>
      <c r="H144" s="171">
        <f t="shared" si="19"/>
        <v>16</v>
      </c>
      <c r="I144" s="171">
        <f t="shared" si="19"/>
        <v>194</v>
      </c>
      <c r="J144" s="136"/>
      <c r="K144" s="136"/>
      <c r="L144" s="165"/>
      <c r="M144" s="136"/>
      <c r="N144" s="172" t="s">
        <v>3</v>
      </c>
      <c r="O144" s="173">
        <f>SUM(O132:O143)</f>
        <v>1561</v>
      </c>
      <c r="P144" s="174">
        <f>SUM(P132:P143)</f>
        <v>644</v>
      </c>
      <c r="Q144" s="174">
        <f>SUM(Q132:Q143)</f>
        <v>894</v>
      </c>
      <c r="R144" s="174">
        <f>SUM(R132:R143)</f>
        <v>23</v>
      </c>
    </row>
    <row r="145" spans="2:49" ht="21.75" customHeight="1" thickBot="1" x14ac:dyDescent="0.4">
      <c r="B145" s="175" t="s">
        <v>22</v>
      </c>
      <c r="C145" s="176">
        <f t="shared" ref="C145:I145" si="20">C144/$C$144</f>
        <v>1</v>
      </c>
      <c r="D145" s="176">
        <f t="shared" si="20"/>
        <v>7.0467648942985264E-3</v>
      </c>
      <c r="E145" s="176">
        <f t="shared" si="20"/>
        <v>0.46316463805253044</v>
      </c>
      <c r="F145" s="176">
        <f t="shared" si="20"/>
        <v>8.0076873798846898E-2</v>
      </c>
      <c r="G145" s="176">
        <f t="shared" si="20"/>
        <v>0.31518257527226134</v>
      </c>
      <c r="H145" s="176">
        <f t="shared" si="20"/>
        <v>1.0249839846252402E-2</v>
      </c>
      <c r="I145" s="176">
        <f t="shared" si="20"/>
        <v>0.12427930813581038</v>
      </c>
      <c r="J145" s="136"/>
      <c r="K145" s="136"/>
      <c r="L145" s="136"/>
      <c r="M145" s="136"/>
      <c r="N145" s="177" t="s">
        <v>22</v>
      </c>
      <c r="O145" s="178">
        <f>O144/$O$144</f>
        <v>1</v>
      </c>
      <c r="P145" s="178">
        <f>P144/$O$144</f>
        <v>0.41255605381165922</v>
      </c>
      <c r="Q145" s="178">
        <f>Q144/$O$144</f>
        <v>0.57270980140935301</v>
      </c>
      <c r="R145" s="178">
        <f>R144/$O$144</f>
        <v>1.4734144778987828E-2</v>
      </c>
    </row>
    <row r="146" spans="2:49" ht="16.5" customHeight="1" x14ac:dyDescent="0.35"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34"/>
      <c r="T146" s="134"/>
      <c r="U146" s="106"/>
      <c r="V146" s="106"/>
    </row>
    <row r="147" spans="2:49" x14ac:dyDescent="0.35">
      <c r="B147" s="180" t="s">
        <v>87</v>
      </c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  <c r="S147" s="134"/>
      <c r="T147" s="134"/>
      <c r="U147" s="106"/>
      <c r="V147" s="106"/>
    </row>
    <row r="148" spans="2:49" x14ac:dyDescent="0.35">
      <c r="B148" s="181" t="s">
        <v>88</v>
      </c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34"/>
      <c r="T148" s="134"/>
      <c r="U148" s="106"/>
      <c r="V148" s="106"/>
    </row>
    <row r="149" spans="2:49" x14ac:dyDescent="0.35">
      <c r="B149" s="182" t="s">
        <v>89</v>
      </c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34"/>
      <c r="T149" s="134"/>
      <c r="U149" s="106"/>
      <c r="V149" s="106"/>
    </row>
    <row r="150" spans="2:49" x14ac:dyDescent="0.35">
      <c r="B150" s="183"/>
      <c r="C150" s="183"/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134"/>
      <c r="T150" s="134"/>
      <c r="U150" s="106"/>
      <c r="V150" s="106"/>
    </row>
    <row r="151" spans="2:49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T151" s="134"/>
      <c r="U151" s="106"/>
      <c r="V151" s="106"/>
    </row>
    <row r="152" spans="2:49" ht="18" x14ac:dyDescent="0.3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</row>
    <row r="153" spans="2:49" x14ac:dyDescent="0.35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2:49" ht="3.75" customHeight="1" x14ac:dyDescent="0.35">
      <c r="B154" s="184"/>
      <c r="C154" s="184"/>
      <c r="D154" s="184"/>
      <c r="E154" s="184"/>
      <c r="F154" s="184"/>
      <c r="G154" s="184"/>
      <c r="H154" s="184"/>
      <c r="I154" s="184"/>
      <c r="J154" s="184"/>
      <c r="K154" s="184"/>
      <c r="O154" s="184"/>
      <c r="P154" s="1"/>
      <c r="Q154" s="1"/>
      <c r="R154" s="1"/>
      <c r="S154" s="185"/>
    </row>
    <row r="155" spans="2:49" ht="27.75" customHeight="1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M155" s="186"/>
      <c r="N155" s="17"/>
      <c r="O155" s="17"/>
      <c r="P155" s="17"/>
      <c r="Q155" s="17"/>
      <c r="R155" s="1"/>
    </row>
    <row r="156" spans="2:49" ht="22.9" customHeight="1" x14ac:dyDescent="0.35">
      <c r="B156" s="187" t="s">
        <v>90</v>
      </c>
      <c r="C156" s="188" t="s">
        <v>91</v>
      </c>
      <c r="D156" s="189" t="s">
        <v>92</v>
      </c>
      <c r="E156" s="190"/>
      <c r="F156" s="189" t="s">
        <v>93</v>
      </c>
      <c r="G156" s="191"/>
      <c r="H156" s="191"/>
      <c r="I156" s="191"/>
      <c r="J156" s="191"/>
      <c r="K156" s="191"/>
      <c r="L156" s="191"/>
      <c r="M156" s="190"/>
      <c r="O156" s="192"/>
    </row>
    <row r="157" spans="2:49" ht="33.75" customHeight="1" x14ac:dyDescent="0.35">
      <c r="B157" s="193"/>
      <c r="C157" s="194"/>
      <c r="D157" s="195" t="s">
        <v>4</v>
      </c>
      <c r="E157" s="195" t="s">
        <v>5</v>
      </c>
      <c r="F157" s="60" t="s">
        <v>34</v>
      </c>
      <c r="G157" s="60" t="s">
        <v>35</v>
      </c>
      <c r="H157" s="60" t="s">
        <v>36</v>
      </c>
      <c r="I157" s="60" t="s">
        <v>37</v>
      </c>
      <c r="J157" s="60" t="s">
        <v>38</v>
      </c>
      <c r="K157" s="60" t="s">
        <v>39</v>
      </c>
      <c r="L157" s="60" t="s">
        <v>40</v>
      </c>
      <c r="M157" s="77" t="s">
        <v>41</v>
      </c>
    </row>
    <row r="158" spans="2:49" ht="17.25" customHeight="1" x14ac:dyDescent="0.35">
      <c r="B158" s="37" t="s">
        <v>94</v>
      </c>
      <c r="C158" s="33">
        <f>SUM(D158:E158)</f>
        <v>191</v>
      </c>
      <c r="D158" s="34">
        <v>172</v>
      </c>
      <c r="E158" s="196">
        <v>19</v>
      </c>
      <c r="F158" s="197">
        <v>4</v>
      </c>
      <c r="G158" s="197">
        <v>29</v>
      </c>
      <c r="H158" s="197">
        <v>64</v>
      </c>
      <c r="I158" s="197">
        <v>23</v>
      </c>
      <c r="J158" s="197">
        <v>30</v>
      </c>
      <c r="K158" s="197">
        <v>26</v>
      </c>
      <c r="L158" s="197">
        <v>7</v>
      </c>
      <c r="M158" s="197">
        <v>8</v>
      </c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</row>
    <row r="159" spans="2:49" ht="17.25" customHeight="1" x14ac:dyDescent="0.35">
      <c r="B159" s="37" t="s">
        <v>95</v>
      </c>
      <c r="C159" s="33">
        <f>SUM(D159:E159)</f>
        <v>20</v>
      </c>
      <c r="D159" s="34">
        <v>16</v>
      </c>
      <c r="E159" s="196">
        <v>4</v>
      </c>
      <c r="F159" s="34">
        <v>2</v>
      </c>
      <c r="G159" s="34">
        <v>3</v>
      </c>
      <c r="H159" s="34">
        <v>5</v>
      </c>
      <c r="I159" s="34">
        <v>4</v>
      </c>
      <c r="J159" s="34">
        <v>2</v>
      </c>
      <c r="K159" s="34">
        <v>4</v>
      </c>
      <c r="L159" s="34">
        <v>0</v>
      </c>
      <c r="M159" s="34">
        <v>0</v>
      </c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</row>
    <row r="160" spans="2:49" ht="17.25" customHeight="1" x14ac:dyDescent="0.35">
      <c r="B160" s="37" t="s">
        <v>96</v>
      </c>
      <c r="C160" s="33">
        <f t="shared" ref="C160:C180" si="21">SUM(D160:E160)</f>
        <v>74</v>
      </c>
      <c r="D160" s="34">
        <v>66</v>
      </c>
      <c r="E160" s="196">
        <v>8</v>
      </c>
      <c r="F160" s="34">
        <v>2</v>
      </c>
      <c r="G160" s="34">
        <v>4</v>
      </c>
      <c r="H160" s="34">
        <v>5</v>
      </c>
      <c r="I160" s="34">
        <v>5</v>
      </c>
      <c r="J160" s="34">
        <v>22</v>
      </c>
      <c r="K160" s="34">
        <v>15</v>
      </c>
      <c r="L160" s="34">
        <v>6</v>
      </c>
      <c r="M160" s="34">
        <v>15</v>
      </c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</row>
    <row r="161" spans="2:49" ht="17.25" customHeight="1" x14ac:dyDescent="0.35">
      <c r="B161" s="37" t="s">
        <v>97</v>
      </c>
      <c r="C161" s="33">
        <f t="shared" si="21"/>
        <v>25</v>
      </c>
      <c r="D161" s="34">
        <v>23</v>
      </c>
      <c r="E161" s="196">
        <v>2</v>
      </c>
      <c r="F161" s="34">
        <v>1</v>
      </c>
      <c r="G161" s="34">
        <v>4</v>
      </c>
      <c r="H161" s="34">
        <v>3</v>
      </c>
      <c r="I161" s="34">
        <v>1</v>
      </c>
      <c r="J161" s="34">
        <v>3</v>
      </c>
      <c r="K161" s="34">
        <v>11</v>
      </c>
      <c r="L161" s="34">
        <v>1</v>
      </c>
      <c r="M161" s="34">
        <v>1</v>
      </c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</row>
    <row r="162" spans="2:49" ht="17.25" customHeight="1" x14ac:dyDescent="0.35">
      <c r="B162" s="37" t="s">
        <v>98</v>
      </c>
      <c r="C162" s="33">
        <f t="shared" si="21"/>
        <v>119</v>
      </c>
      <c r="D162" s="34">
        <v>103</v>
      </c>
      <c r="E162" s="196">
        <v>16</v>
      </c>
      <c r="F162" s="34">
        <v>8</v>
      </c>
      <c r="G162" s="34">
        <v>17</v>
      </c>
      <c r="H162" s="34">
        <v>16</v>
      </c>
      <c r="I162" s="34">
        <v>14</v>
      </c>
      <c r="J162" s="34">
        <v>28</v>
      </c>
      <c r="K162" s="34">
        <v>11</v>
      </c>
      <c r="L162" s="34">
        <v>17</v>
      </c>
      <c r="M162" s="34">
        <v>8</v>
      </c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</row>
    <row r="163" spans="2:49" ht="17.25" customHeight="1" x14ac:dyDescent="0.35">
      <c r="B163" s="37" t="s">
        <v>99</v>
      </c>
      <c r="C163" s="33">
        <f t="shared" si="21"/>
        <v>62</v>
      </c>
      <c r="D163" s="34">
        <v>54</v>
      </c>
      <c r="E163" s="196">
        <v>8</v>
      </c>
      <c r="F163" s="34">
        <v>3</v>
      </c>
      <c r="G163" s="34">
        <v>13</v>
      </c>
      <c r="H163" s="34">
        <v>15</v>
      </c>
      <c r="I163" s="34">
        <v>4</v>
      </c>
      <c r="J163" s="34">
        <v>9</v>
      </c>
      <c r="K163" s="34">
        <v>9</v>
      </c>
      <c r="L163" s="34">
        <v>6</v>
      </c>
      <c r="M163" s="34">
        <v>3</v>
      </c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</row>
    <row r="164" spans="2:49" ht="17.25" customHeight="1" x14ac:dyDescent="0.35">
      <c r="B164" s="37" t="s">
        <v>100</v>
      </c>
      <c r="C164" s="198"/>
      <c r="D164" s="198"/>
      <c r="E164" s="199"/>
      <c r="F164" s="198"/>
      <c r="G164" s="198"/>
      <c r="H164" s="198"/>
      <c r="I164" s="198"/>
      <c r="J164" s="198"/>
      <c r="K164" s="198"/>
      <c r="L164" s="198"/>
      <c r="M164" s="19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</row>
    <row r="165" spans="2:49" ht="17.25" customHeight="1" x14ac:dyDescent="0.35">
      <c r="B165" s="37" t="s">
        <v>101</v>
      </c>
      <c r="C165" s="33">
        <f t="shared" si="21"/>
        <v>128</v>
      </c>
      <c r="D165" s="34">
        <v>117</v>
      </c>
      <c r="E165" s="196">
        <v>11</v>
      </c>
      <c r="F165" s="34">
        <v>7</v>
      </c>
      <c r="G165" s="34">
        <v>8</v>
      </c>
      <c r="H165" s="34">
        <v>24</v>
      </c>
      <c r="I165" s="34">
        <v>19</v>
      </c>
      <c r="J165" s="34">
        <v>25</v>
      </c>
      <c r="K165" s="34">
        <v>21</v>
      </c>
      <c r="L165" s="34">
        <v>13</v>
      </c>
      <c r="M165" s="34">
        <v>11</v>
      </c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</row>
    <row r="166" spans="2:49" ht="17.25" customHeight="1" x14ac:dyDescent="0.35">
      <c r="B166" s="37" t="s">
        <v>102</v>
      </c>
      <c r="C166" s="33">
        <f t="shared" si="21"/>
        <v>98</v>
      </c>
      <c r="D166" s="34">
        <v>83</v>
      </c>
      <c r="E166" s="196">
        <v>15</v>
      </c>
      <c r="F166" s="34">
        <v>7</v>
      </c>
      <c r="G166" s="34">
        <v>9</v>
      </c>
      <c r="H166" s="34">
        <v>11</v>
      </c>
      <c r="I166" s="34">
        <v>5</v>
      </c>
      <c r="J166" s="34">
        <v>16</v>
      </c>
      <c r="K166" s="34">
        <v>12</v>
      </c>
      <c r="L166" s="34">
        <v>14</v>
      </c>
      <c r="M166" s="34">
        <v>24</v>
      </c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</row>
    <row r="167" spans="2:49" ht="17.25" customHeight="1" x14ac:dyDescent="0.35">
      <c r="B167" s="37" t="s">
        <v>103</v>
      </c>
      <c r="C167" s="33">
        <f t="shared" si="21"/>
        <v>40</v>
      </c>
      <c r="D167" s="34">
        <v>29</v>
      </c>
      <c r="E167" s="196">
        <v>11</v>
      </c>
      <c r="F167" s="34">
        <v>5</v>
      </c>
      <c r="G167" s="34">
        <v>6</v>
      </c>
      <c r="H167" s="34">
        <v>4</v>
      </c>
      <c r="I167" s="34">
        <v>3</v>
      </c>
      <c r="J167" s="34">
        <v>13</v>
      </c>
      <c r="K167" s="34">
        <v>3</v>
      </c>
      <c r="L167" s="34">
        <v>5</v>
      </c>
      <c r="M167" s="34">
        <v>1</v>
      </c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</row>
    <row r="168" spans="2:49" ht="17.25" customHeight="1" x14ac:dyDescent="0.35">
      <c r="B168" s="37" t="s">
        <v>104</v>
      </c>
      <c r="C168" s="33">
        <f t="shared" si="21"/>
        <v>25</v>
      </c>
      <c r="D168" s="34">
        <v>21</v>
      </c>
      <c r="E168" s="196">
        <v>4</v>
      </c>
      <c r="F168" s="34">
        <v>0</v>
      </c>
      <c r="G168" s="34">
        <v>2</v>
      </c>
      <c r="H168" s="34">
        <v>4</v>
      </c>
      <c r="I168" s="34">
        <v>4</v>
      </c>
      <c r="J168" s="34">
        <v>6</v>
      </c>
      <c r="K168" s="34">
        <v>7</v>
      </c>
      <c r="L168" s="34">
        <v>1</v>
      </c>
      <c r="M168" s="34">
        <v>1</v>
      </c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</row>
    <row r="169" spans="2:49" ht="17.25" customHeight="1" x14ac:dyDescent="0.35">
      <c r="B169" s="37" t="s">
        <v>105</v>
      </c>
      <c r="C169" s="33">
        <f t="shared" si="21"/>
        <v>127</v>
      </c>
      <c r="D169" s="34">
        <v>95</v>
      </c>
      <c r="E169" s="196">
        <v>32</v>
      </c>
      <c r="F169" s="34">
        <v>18</v>
      </c>
      <c r="G169" s="34">
        <v>22</v>
      </c>
      <c r="H169" s="34">
        <v>24</v>
      </c>
      <c r="I169" s="34">
        <v>11</v>
      </c>
      <c r="J169" s="34">
        <v>15</v>
      </c>
      <c r="K169" s="34">
        <v>18</v>
      </c>
      <c r="L169" s="34">
        <v>7</v>
      </c>
      <c r="M169" s="34">
        <v>12</v>
      </c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</row>
    <row r="170" spans="2:49" ht="17.25" customHeight="1" x14ac:dyDescent="0.35">
      <c r="B170" s="37" t="s">
        <v>106</v>
      </c>
      <c r="C170" s="33">
        <f t="shared" si="21"/>
        <v>24</v>
      </c>
      <c r="D170" s="34">
        <v>18</v>
      </c>
      <c r="E170" s="196">
        <v>6</v>
      </c>
      <c r="F170" s="34">
        <v>5</v>
      </c>
      <c r="G170" s="34">
        <v>2</v>
      </c>
      <c r="H170" s="34">
        <v>2</v>
      </c>
      <c r="I170" s="34">
        <v>5</v>
      </c>
      <c r="J170" s="34">
        <v>2</v>
      </c>
      <c r="K170" s="34">
        <v>1</v>
      </c>
      <c r="L170" s="34">
        <v>1</v>
      </c>
      <c r="M170" s="34">
        <v>6</v>
      </c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</row>
    <row r="171" spans="2:49" ht="17.25" customHeight="1" x14ac:dyDescent="0.35">
      <c r="B171" s="37" t="s">
        <v>107</v>
      </c>
      <c r="C171" s="33">
        <f t="shared" si="21"/>
        <v>93</v>
      </c>
      <c r="D171" s="34">
        <v>84</v>
      </c>
      <c r="E171" s="196">
        <v>9</v>
      </c>
      <c r="F171" s="34">
        <v>2</v>
      </c>
      <c r="G171" s="34">
        <v>10</v>
      </c>
      <c r="H171" s="34">
        <v>11</v>
      </c>
      <c r="I171" s="34">
        <v>16</v>
      </c>
      <c r="J171" s="34">
        <v>21</v>
      </c>
      <c r="K171" s="34">
        <v>15</v>
      </c>
      <c r="L171" s="34">
        <v>11</v>
      </c>
      <c r="M171" s="34">
        <v>7</v>
      </c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</row>
    <row r="172" spans="2:49" ht="17.25" customHeight="1" x14ac:dyDescent="0.35">
      <c r="B172" s="37" t="s">
        <v>108</v>
      </c>
      <c r="C172" s="198"/>
      <c r="D172" s="198"/>
      <c r="E172" s="199"/>
      <c r="F172" s="198"/>
      <c r="G172" s="198"/>
      <c r="H172" s="198"/>
      <c r="I172" s="198"/>
      <c r="J172" s="198"/>
      <c r="K172" s="198"/>
      <c r="L172" s="198"/>
      <c r="M172" s="19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</row>
    <row r="173" spans="2:49" ht="17.25" customHeight="1" x14ac:dyDescent="0.35">
      <c r="B173" s="37" t="s">
        <v>109</v>
      </c>
      <c r="C173" s="33">
        <f t="shared" si="21"/>
        <v>161</v>
      </c>
      <c r="D173" s="34">
        <v>137</v>
      </c>
      <c r="E173" s="196">
        <v>24</v>
      </c>
      <c r="F173" s="34">
        <v>8</v>
      </c>
      <c r="G173" s="34">
        <v>38</v>
      </c>
      <c r="H173" s="34">
        <v>43</v>
      </c>
      <c r="I173" s="34">
        <v>25</v>
      </c>
      <c r="J173" s="34">
        <v>26</v>
      </c>
      <c r="K173" s="34">
        <v>15</v>
      </c>
      <c r="L173" s="34">
        <v>4</v>
      </c>
      <c r="M173" s="34">
        <v>2</v>
      </c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</row>
    <row r="174" spans="2:49" ht="17.25" customHeight="1" x14ac:dyDescent="0.35">
      <c r="B174" s="37" t="s">
        <v>110</v>
      </c>
      <c r="C174" s="33">
        <f t="shared" si="21"/>
        <v>27</v>
      </c>
      <c r="D174" s="34">
        <v>22</v>
      </c>
      <c r="E174" s="196">
        <v>5</v>
      </c>
      <c r="F174" s="34">
        <v>3</v>
      </c>
      <c r="G174" s="34">
        <v>2</v>
      </c>
      <c r="H174" s="34">
        <v>6</v>
      </c>
      <c r="I174" s="34">
        <v>5</v>
      </c>
      <c r="J174" s="34">
        <v>5</v>
      </c>
      <c r="K174" s="34">
        <v>3</v>
      </c>
      <c r="L174" s="34">
        <v>3</v>
      </c>
      <c r="M174" s="34">
        <v>0</v>
      </c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</row>
    <row r="175" spans="2:49" ht="17.25" customHeight="1" x14ac:dyDescent="0.35">
      <c r="B175" s="37" t="s">
        <v>111</v>
      </c>
      <c r="C175" s="33">
        <f t="shared" si="21"/>
        <v>10</v>
      </c>
      <c r="D175" s="34">
        <v>8</v>
      </c>
      <c r="E175" s="196">
        <v>2</v>
      </c>
      <c r="F175" s="34">
        <v>1</v>
      </c>
      <c r="G175" s="34">
        <v>0</v>
      </c>
      <c r="H175" s="34">
        <v>1</v>
      </c>
      <c r="I175" s="34">
        <v>1</v>
      </c>
      <c r="J175" s="34">
        <v>6</v>
      </c>
      <c r="K175" s="34">
        <v>0</v>
      </c>
      <c r="L175" s="34">
        <v>1</v>
      </c>
      <c r="M175" s="34">
        <v>0</v>
      </c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</row>
    <row r="176" spans="2:49" ht="17.25" customHeight="1" x14ac:dyDescent="0.35">
      <c r="B176" s="37" t="s">
        <v>112</v>
      </c>
      <c r="C176" s="33">
        <f t="shared" si="21"/>
        <v>27</v>
      </c>
      <c r="D176" s="34">
        <v>17</v>
      </c>
      <c r="E176" s="196">
        <v>10</v>
      </c>
      <c r="F176" s="34">
        <v>0</v>
      </c>
      <c r="G176" s="34">
        <v>7</v>
      </c>
      <c r="H176" s="34">
        <v>8</v>
      </c>
      <c r="I176" s="34">
        <v>2</v>
      </c>
      <c r="J176" s="34">
        <v>4</v>
      </c>
      <c r="K176" s="34">
        <v>3</v>
      </c>
      <c r="L176" s="34">
        <v>3</v>
      </c>
      <c r="M176" s="34">
        <v>0</v>
      </c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</row>
    <row r="177" spans="2:49" ht="17.25" customHeight="1" x14ac:dyDescent="0.35">
      <c r="B177" s="37" t="s">
        <v>113</v>
      </c>
      <c r="C177" s="33">
        <f t="shared" si="21"/>
        <v>76</v>
      </c>
      <c r="D177" s="34">
        <v>61</v>
      </c>
      <c r="E177" s="196">
        <v>15</v>
      </c>
      <c r="F177" s="34">
        <v>5</v>
      </c>
      <c r="G177" s="34">
        <v>11</v>
      </c>
      <c r="H177" s="34">
        <v>16</v>
      </c>
      <c r="I177" s="34">
        <v>6</v>
      </c>
      <c r="J177" s="34">
        <v>17</v>
      </c>
      <c r="K177" s="34">
        <v>10</v>
      </c>
      <c r="L177" s="34">
        <v>8</v>
      </c>
      <c r="M177" s="34">
        <v>3</v>
      </c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</row>
    <row r="178" spans="2:49" ht="17.25" customHeight="1" x14ac:dyDescent="0.35">
      <c r="B178" s="37" t="s">
        <v>114</v>
      </c>
      <c r="C178" s="33">
        <f t="shared" si="21"/>
        <v>56</v>
      </c>
      <c r="D178" s="34">
        <v>51</v>
      </c>
      <c r="E178" s="196">
        <v>5</v>
      </c>
      <c r="F178" s="34">
        <v>6</v>
      </c>
      <c r="G178" s="34">
        <v>7</v>
      </c>
      <c r="H178" s="34">
        <v>6</v>
      </c>
      <c r="I178" s="34">
        <v>11</v>
      </c>
      <c r="J178" s="34">
        <v>11</v>
      </c>
      <c r="K178" s="34">
        <v>7</v>
      </c>
      <c r="L178" s="34">
        <v>5</v>
      </c>
      <c r="M178" s="34">
        <v>3</v>
      </c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</row>
    <row r="179" spans="2:49" ht="17.25" customHeight="1" x14ac:dyDescent="0.35">
      <c r="B179" s="37" t="s">
        <v>115</v>
      </c>
      <c r="C179" s="33">
        <f t="shared" si="21"/>
        <v>61</v>
      </c>
      <c r="D179" s="34">
        <v>48</v>
      </c>
      <c r="E179" s="196">
        <v>13</v>
      </c>
      <c r="F179" s="34">
        <v>5</v>
      </c>
      <c r="G179" s="34">
        <v>4</v>
      </c>
      <c r="H179" s="34">
        <v>21</v>
      </c>
      <c r="I179" s="34">
        <v>6</v>
      </c>
      <c r="J179" s="34">
        <v>10</v>
      </c>
      <c r="K179" s="34">
        <v>4</v>
      </c>
      <c r="L179" s="34">
        <v>6</v>
      </c>
      <c r="M179" s="34">
        <v>5</v>
      </c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</row>
    <row r="180" spans="2:49" ht="17.25" customHeight="1" x14ac:dyDescent="0.35">
      <c r="B180" s="37" t="s">
        <v>116</v>
      </c>
      <c r="C180" s="33">
        <f t="shared" si="21"/>
        <v>64</v>
      </c>
      <c r="D180" s="34">
        <v>57</v>
      </c>
      <c r="E180" s="196">
        <v>7</v>
      </c>
      <c r="F180" s="34">
        <v>1</v>
      </c>
      <c r="G180" s="34">
        <v>3</v>
      </c>
      <c r="H180" s="34">
        <v>9</v>
      </c>
      <c r="I180" s="34">
        <v>9</v>
      </c>
      <c r="J180" s="34">
        <v>20</v>
      </c>
      <c r="K180" s="34">
        <v>11</v>
      </c>
      <c r="L180" s="34">
        <v>6</v>
      </c>
      <c r="M180" s="34">
        <v>5</v>
      </c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</row>
    <row r="181" spans="2:49" ht="17.25" customHeight="1" x14ac:dyDescent="0.35">
      <c r="B181" s="37" t="s">
        <v>117</v>
      </c>
      <c r="C181" s="33">
        <f>SUM(D181:E181)</f>
        <v>7</v>
      </c>
      <c r="D181" s="34">
        <v>6</v>
      </c>
      <c r="E181" s="196">
        <v>1</v>
      </c>
      <c r="F181" s="34">
        <v>0</v>
      </c>
      <c r="G181" s="34">
        <v>0</v>
      </c>
      <c r="H181" s="34">
        <v>2</v>
      </c>
      <c r="I181" s="34">
        <v>0</v>
      </c>
      <c r="J181" s="34">
        <v>3</v>
      </c>
      <c r="K181" s="34">
        <v>0</v>
      </c>
      <c r="L181" s="34">
        <v>2</v>
      </c>
      <c r="M181" s="34">
        <v>0</v>
      </c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</row>
    <row r="182" spans="2:49" ht="17.25" customHeight="1" thickBot="1" x14ac:dyDescent="0.4">
      <c r="B182" s="120" t="s">
        <v>118</v>
      </c>
      <c r="C182" s="121">
        <f>SUM(D182:E182)</f>
        <v>46</v>
      </c>
      <c r="D182" s="122">
        <v>35</v>
      </c>
      <c r="E182" s="200">
        <v>11</v>
      </c>
      <c r="F182" s="122">
        <v>2</v>
      </c>
      <c r="G182" s="122">
        <v>12</v>
      </c>
      <c r="H182" s="122">
        <v>11</v>
      </c>
      <c r="I182" s="122">
        <v>1</v>
      </c>
      <c r="J182" s="122">
        <v>8</v>
      </c>
      <c r="K182" s="122">
        <v>3</v>
      </c>
      <c r="L182" s="122">
        <v>5</v>
      </c>
      <c r="M182" s="122">
        <v>4</v>
      </c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</row>
    <row r="183" spans="2:49" ht="20.25" customHeight="1" x14ac:dyDescent="0.35">
      <c r="B183" s="123" t="s">
        <v>3</v>
      </c>
      <c r="C183" s="124">
        <f>SUM(C158:C182)</f>
        <v>1561</v>
      </c>
      <c r="D183" s="125">
        <f>SUM(D158:D182)</f>
        <v>1323</v>
      </c>
      <c r="E183" s="125">
        <f>SUM(E158:E182)</f>
        <v>238</v>
      </c>
      <c r="F183" s="124">
        <f t="shared" ref="F183:L183" si="22">SUM(F158:F182)</f>
        <v>95</v>
      </c>
      <c r="G183" s="124">
        <f t="shared" si="22"/>
        <v>213</v>
      </c>
      <c r="H183" s="124">
        <f t="shared" si="22"/>
        <v>311</v>
      </c>
      <c r="I183" s="124">
        <f t="shared" si="22"/>
        <v>180</v>
      </c>
      <c r="J183" s="124">
        <f t="shared" si="22"/>
        <v>302</v>
      </c>
      <c r="K183" s="124">
        <f t="shared" si="22"/>
        <v>209</v>
      </c>
      <c r="L183" s="124">
        <f t="shared" si="22"/>
        <v>132</v>
      </c>
      <c r="M183" s="124">
        <f>SUM(M158:M182)</f>
        <v>119</v>
      </c>
    </row>
    <row r="184" spans="2:49" ht="15" thickBot="1" x14ac:dyDescent="0.4">
      <c r="B184" s="201" t="s">
        <v>22</v>
      </c>
      <c r="C184" s="176">
        <f t="shared" ref="C184:M184" si="23">C183/$C$183</f>
        <v>1</v>
      </c>
      <c r="D184" s="202">
        <f t="shared" si="23"/>
        <v>0.84753363228699552</v>
      </c>
      <c r="E184" s="202">
        <f t="shared" si="23"/>
        <v>0.15246636771300448</v>
      </c>
      <c r="F184" s="202">
        <f>F183/$C$183</f>
        <v>6.0858424087123636E-2</v>
      </c>
      <c r="G184" s="202">
        <f>G183/$C$183</f>
        <v>0.1364509929532351</v>
      </c>
      <c r="H184" s="202">
        <f t="shared" si="23"/>
        <v>0.19923126201153107</v>
      </c>
      <c r="I184" s="202">
        <f t="shared" si="23"/>
        <v>0.11531069827033953</v>
      </c>
      <c r="J184" s="202">
        <f t="shared" si="23"/>
        <v>0.1934657270980141</v>
      </c>
      <c r="K184" s="202">
        <f>K183/$C$183</f>
        <v>0.133888532991672</v>
      </c>
      <c r="L184" s="202">
        <f t="shared" si="23"/>
        <v>8.4561178731582323E-2</v>
      </c>
      <c r="M184" s="202">
        <f t="shared" si="23"/>
        <v>7.623318385650224E-2</v>
      </c>
    </row>
    <row r="185" spans="2:49" x14ac:dyDescent="0.35">
      <c r="B185" s="184"/>
      <c r="C185" s="184"/>
      <c r="D185" s="184"/>
      <c r="E185" s="184"/>
      <c r="F185" s="184"/>
      <c r="G185" s="184"/>
      <c r="H185" s="184"/>
      <c r="I185" s="184"/>
      <c r="J185" s="184"/>
      <c r="K185" s="184"/>
      <c r="R185" s="1"/>
    </row>
    <row r="186" spans="2:49" ht="15.5" x14ac:dyDescent="0.35">
      <c r="B186" s="17"/>
      <c r="C186" s="17"/>
      <c r="D186" s="17"/>
      <c r="E186" s="17"/>
      <c r="F186" s="17"/>
      <c r="G186" s="17"/>
      <c r="H186" s="17"/>
      <c r="I186" s="192"/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2:49" ht="27.75" customHeight="1" x14ac:dyDescent="0.35">
      <c r="B187" s="1"/>
      <c r="C187" s="1"/>
      <c r="D187" s="1"/>
      <c r="E187" s="1"/>
      <c r="F187" s="1"/>
      <c r="G187" s="1"/>
      <c r="H187" s="1"/>
      <c r="I187" s="1"/>
      <c r="J187" s="1"/>
      <c r="M187" s="186" t="s">
        <v>119</v>
      </c>
      <c r="R187" s="1"/>
      <c r="AI187" s="38"/>
    </row>
    <row r="188" spans="2:49" ht="33" customHeight="1" x14ac:dyDescent="0.35">
      <c r="B188" s="187" t="s">
        <v>90</v>
      </c>
      <c r="C188" s="188" t="s">
        <v>3</v>
      </c>
      <c r="D188" s="203" t="s">
        <v>54</v>
      </c>
      <c r="E188" s="204"/>
      <c r="F188" s="204"/>
      <c r="G188" s="205"/>
      <c r="H188" s="206" t="s">
        <v>120</v>
      </c>
      <c r="I188" s="207"/>
      <c r="J188" s="207"/>
      <c r="AI188" s="38"/>
    </row>
    <row r="189" spans="2:49" ht="33.75" customHeight="1" x14ac:dyDescent="0.35">
      <c r="B189" s="193"/>
      <c r="C189" s="194"/>
      <c r="D189" s="208" t="s">
        <v>6</v>
      </c>
      <c r="E189" s="208" t="s">
        <v>7</v>
      </c>
      <c r="F189" s="208" t="s">
        <v>8</v>
      </c>
      <c r="G189" s="209" t="s">
        <v>9</v>
      </c>
      <c r="H189" s="210" t="s">
        <v>121</v>
      </c>
      <c r="I189" s="210" t="s">
        <v>122</v>
      </c>
      <c r="J189" s="210" t="s">
        <v>123</v>
      </c>
      <c r="AI189" s="38"/>
      <c r="AJ189" s="38"/>
      <c r="AK189" s="38"/>
    </row>
    <row r="190" spans="2:49" ht="17.25" customHeight="1" x14ac:dyDescent="0.35">
      <c r="B190" s="37" t="s">
        <v>94</v>
      </c>
      <c r="C190" s="33">
        <f>SUM(D190:G190)</f>
        <v>191</v>
      </c>
      <c r="D190" s="211">
        <v>0</v>
      </c>
      <c r="E190" s="211">
        <v>61</v>
      </c>
      <c r="F190" s="211">
        <v>41</v>
      </c>
      <c r="G190" s="212">
        <v>89</v>
      </c>
      <c r="H190" s="34">
        <v>34</v>
      </c>
      <c r="I190" s="34">
        <v>43</v>
      </c>
      <c r="J190" s="34">
        <v>114</v>
      </c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</row>
    <row r="191" spans="2:49" ht="17.25" customHeight="1" x14ac:dyDescent="0.35">
      <c r="B191" s="37" t="s">
        <v>95</v>
      </c>
      <c r="C191" s="33">
        <f>SUM(D191:G191)</f>
        <v>20</v>
      </c>
      <c r="D191" s="34">
        <v>6</v>
      </c>
      <c r="E191" s="34">
        <v>10</v>
      </c>
      <c r="F191" s="34">
        <v>2</v>
      </c>
      <c r="G191" s="213">
        <v>2</v>
      </c>
      <c r="H191" s="34">
        <v>0</v>
      </c>
      <c r="I191" s="34">
        <v>11</v>
      </c>
      <c r="J191" s="34">
        <v>9</v>
      </c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</row>
    <row r="192" spans="2:49" ht="17.25" customHeight="1" x14ac:dyDescent="0.35">
      <c r="B192" s="37" t="s">
        <v>96</v>
      </c>
      <c r="C192" s="33">
        <f t="shared" ref="C192:C212" si="24">SUM(D192:G192)</f>
        <v>74</v>
      </c>
      <c r="D192" s="34">
        <v>0</v>
      </c>
      <c r="E192" s="34">
        <v>42</v>
      </c>
      <c r="F192" s="34">
        <v>23</v>
      </c>
      <c r="G192" s="213">
        <v>9</v>
      </c>
      <c r="H192" s="34">
        <v>10</v>
      </c>
      <c r="I192" s="34">
        <v>54</v>
      </c>
      <c r="J192" s="34">
        <v>10</v>
      </c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</row>
    <row r="193" spans="2:49" ht="17.25" customHeight="1" x14ac:dyDescent="0.35">
      <c r="B193" s="37" t="s">
        <v>97</v>
      </c>
      <c r="C193" s="33">
        <f t="shared" si="24"/>
        <v>25</v>
      </c>
      <c r="D193" s="34">
        <v>0</v>
      </c>
      <c r="E193" s="34">
        <v>8</v>
      </c>
      <c r="F193" s="34">
        <v>13</v>
      </c>
      <c r="G193" s="213">
        <v>4</v>
      </c>
      <c r="H193" s="34">
        <v>4</v>
      </c>
      <c r="I193" s="34">
        <v>12</v>
      </c>
      <c r="J193" s="34">
        <v>9</v>
      </c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</row>
    <row r="194" spans="2:49" ht="17.25" customHeight="1" x14ac:dyDescent="0.35">
      <c r="B194" s="37" t="s">
        <v>98</v>
      </c>
      <c r="C194" s="33">
        <f t="shared" si="24"/>
        <v>119</v>
      </c>
      <c r="D194" s="34">
        <v>1</v>
      </c>
      <c r="E194" s="34">
        <v>42</v>
      </c>
      <c r="F194" s="34">
        <v>61</v>
      </c>
      <c r="G194" s="213">
        <v>15</v>
      </c>
      <c r="H194" s="34">
        <v>13</v>
      </c>
      <c r="I194" s="34">
        <v>72</v>
      </c>
      <c r="J194" s="34">
        <v>34</v>
      </c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</row>
    <row r="195" spans="2:49" ht="17.25" customHeight="1" x14ac:dyDescent="0.35">
      <c r="B195" s="37" t="s">
        <v>99</v>
      </c>
      <c r="C195" s="33">
        <f t="shared" si="24"/>
        <v>62</v>
      </c>
      <c r="D195" s="34">
        <v>0</v>
      </c>
      <c r="E195" s="34">
        <v>28</v>
      </c>
      <c r="F195" s="34">
        <v>20</v>
      </c>
      <c r="G195" s="213">
        <v>14</v>
      </c>
      <c r="H195" s="34">
        <v>11</v>
      </c>
      <c r="I195" s="34">
        <v>31</v>
      </c>
      <c r="J195" s="34">
        <v>20</v>
      </c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</row>
    <row r="196" spans="2:49" ht="17.25" customHeight="1" x14ac:dyDescent="0.35">
      <c r="B196" s="37" t="s">
        <v>100</v>
      </c>
      <c r="C196" s="198"/>
      <c r="D196" s="198"/>
      <c r="E196" s="199"/>
      <c r="F196" s="198"/>
      <c r="G196" s="214"/>
      <c r="H196" s="198"/>
      <c r="I196" s="198"/>
      <c r="J196" s="19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</row>
    <row r="197" spans="2:49" ht="17.25" customHeight="1" x14ac:dyDescent="0.35">
      <c r="B197" s="37" t="s">
        <v>101</v>
      </c>
      <c r="C197" s="33">
        <f t="shared" si="24"/>
        <v>128</v>
      </c>
      <c r="D197" s="34">
        <v>4</v>
      </c>
      <c r="E197" s="34">
        <v>66</v>
      </c>
      <c r="F197" s="34">
        <v>39</v>
      </c>
      <c r="G197" s="213">
        <v>19</v>
      </c>
      <c r="H197" s="34">
        <v>47</v>
      </c>
      <c r="I197" s="34">
        <v>50</v>
      </c>
      <c r="J197" s="34">
        <v>31</v>
      </c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</row>
    <row r="198" spans="2:49" ht="17.25" customHeight="1" x14ac:dyDescent="0.35">
      <c r="B198" s="37" t="s">
        <v>102</v>
      </c>
      <c r="C198" s="33">
        <f t="shared" si="24"/>
        <v>98</v>
      </c>
      <c r="D198" s="34">
        <v>0</v>
      </c>
      <c r="E198" s="34">
        <v>69</v>
      </c>
      <c r="F198" s="34">
        <v>21</v>
      </c>
      <c r="G198" s="213">
        <v>8</v>
      </c>
      <c r="H198" s="34">
        <v>65</v>
      </c>
      <c r="I198" s="34">
        <v>26</v>
      </c>
      <c r="J198" s="34">
        <v>7</v>
      </c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</row>
    <row r="199" spans="2:49" ht="17.25" customHeight="1" x14ac:dyDescent="0.35">
      <c r="B199" s="37" t="s">
        <v>103</v>
      </c>
      <c r="C199" s="33">
        <f t="shared" si="24"/>
        <v>40</v>
      </c>
      <c r="D199" s="34">
        <v>0</v>
      </c>
      <c r="E199" s="34">
        <v>27</v>
      </c>
      <c r="F199" s="34">
        <v>11</v>
      </c>
      <c r="G199" s="213">
        <v>2</v>
      </c>
      <c r="H199" s="34">
        <v>22</v>
      </c>
      <c r="I199" s="34">
        <v>14</v>
      </c>
      <c r="J199" s="34">
        <v>4</v>
      </c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</row>
    <row r="200" spans="2:49" ht="17.25" customHeight="1" x14ac:dyDescent="0.35">
      <c r="B200" s="37" t="s">
        <v>104</v>
      </c>
      <c r="C200" s="33">
        <f t="shared" si="24"/>
        <v>25</v>
      </c>
      <c r="D200" s="34">
        <v>0</v>
      </c>
      <c r="E200" s="34">
        <v>22</v>
      </c>
      <c r="F200" s="34">
        <v>3</v>
      </c>
      <c r="G200" s="213">
        <v>0</v>
      </c>
      <c r="H200" s="34">
        <v>5</v>
      </c>
      <c r="I200" s="34">
        <v>12</v>
      </c>
      <c r="J200" s="34">
        <v>8</v>
      </c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</row>
    <row r="201" spans="2:49" ht="17.25" customHeight="1" x14ac:dyDescent="0.35">
      <c r="B201" s="37" t="s">
        <v>105</v>
      </c>
      <c r="C201" s="33">
        <f t="shared" si="24"/>
        <v>127</v>
      </c>
      <c r="D201" s="34">
        <v>1</v>
      </c>
      <c r="E201" s="34">
        <v>72</v>
      </c>
      <c r="F201" s="34">
        <v>34</v>
      </c>
      <c r="G201" s="213">
        <v>20</v>
      </c>
      <c r="H201" s="34">
        <v>17</v>
      </c>
      <c r="I201" s="34">
        <v>92</v>
      </c>
      <c r="J201" s="34">
        <v>18</v>
      </c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</row>
    <row r="202" spans="2:49" ht="17.25" customHeight="1" x14ac:dyDescent="0.35">
      <c r="B202" s="37" t="s">
        <v>106</v>
      </c>
      <c r="C202" s="33">
        <f t="shared" si="24"/>
        <v>24</v>
      </c>
      <c r="D202" s="34">
        <v>0</v>
      </c>
      <c r="E202" s="34">
        <v>14</v>
      </c>
      <c r="F202" s="34">
        <v>7</v>
      </c>
      <c r="G202" s="213">
        <v>3</v>
      </c>
      <c r="H202" s="34">
        <v>7</v>
      </c>
      <c r="I202" s="34">
        <v>13</v>
      </c>
      <c r="J202" s="34">
        <v>4</v>
      </c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</row>
    <row r="203" spans="2:49" ht="17.25" customHeight="1" x14ac:dyDescent="0.35">
      <c r="B203" s="37" t="s">
        <v>107</v>
      </c>
      <c r="C203" s="33">
        <f t="shared" si="24"/>
        <v>93</v>
      </c>
      <c r="D203" s="34">
        <v>2</v>
      </c>
      <c r="E203" s="34">
        <v>33</v>
      </c>
      <c r="F203" s="34">
        <v>51</v>
      </c>
      <c r="G203" s="213">
        <v>7</v>
      </c>
      <c r="H203" s="34">
        <v>18</v>
      </c>
      <c r="I203" s="34">
        <v>52</v>
      </c>
      <c r="J203" s="34">
        <v>23</v>
      </c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</row>
    <row r="204" spans="2:49" ht="17.25" customHeight="1" x14ac:dyDescent="0.35">
      <c r="B204" s="37" t="s">
        <v>108</v>
      </c>
      <c r="C204" s="198"/>
      <c r="D204" s="198"/>
      <c r="E204" s="199"/>
      <c r="F204" s="198"/>
      <c r="G204" s="214"/>
      <c r="H204" s="198"/>
      <c r="I204" s="198"/>
      <c r="J204" s="19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</row>
    <row r="205" spans="2:49" ht="17.25" customHeight="1" x14ac:dyDescent="0.35">
      <c r="B205" s="37" t="s">
        <v>109</v>
      </c>
      <c r="C205" s="33">
        <f t="shared" si="24"/>
        <v>161</v>
      </c>
      <c r="D205" s="34">
        <v>9</v>
      </c>
      <c r="E205" s="34">
        <v>53</v>
      </c>
      <c r="F205" s="34">
        <v>64</v>
      </c>
      <c r="G205" s="213">
        <v>35</v>
      </c>
      <c r="H205" s="34">
        <v>7</v>
      </c>
      <c r="I205" s="34">
        <v>79</v>
      </c>
      <c r="J205" s="34">
        <v>75</v>
      </c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</row>
    <row r="206" spans="2:49" ht="17.25" customHeight="1" x14ac:dyDescent="0.35">
      <c r="B206" s="37" t="s">
        <v>110</v>
      </c>
      <c r="C206" s="33">
        <f t="shared" si="24"/>
        <v>27</v>
      </c>
      <c r="D206" s="34">
        <v>1</v>
      </c>
      <c r="E206" s="34">
        <v>10</v>
      </c>
      <c r="F206" s="34">
        <v>10</v>
      </c>
      <c r="G206" s="213">
        <v>6</v>
      </c>
      <c r="H206" s="34">
        <v>1</v>
      </c>
      <c r="I206" s="34">
        <v>12</v>
      </c>
      <c r="J206" s="34">
        <v>14</v>
      </c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</row>
    <row r="207" spans="2:49" ht="17.25" customHeight="1" x14ac:dyDescent="0.35">
      <c r="B207" s="37" t="s">
        <v>111</v>
      </c>
      <c r="C207" s="33">
        <f t="shared" si="24"/>
        <v>10</v>
      </c>
      <c r="D207" s="34">
        <v>0</v>
      </c>
      <c r="E207" s="34">
        <v>2</v>
      </c>
      <c r="F207" s="34">
        <v>7</v>
      </c>
      <c r="G207" s="213">
        <v>1</v>
      </c>
      <c r="H207" s="34">
        <v>8</v>
      </c>
      <c r="I207" s="34">
        <v>2</v>
      </c>
      <c r="J207" s="34">
        <v>0</v>
      </c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</row>
    <row r="208" spans="2:49" ht="17.25" customHeight="1" x14ac:dyDescent="0.35">
      <c r="B208" s="37" t="s">
        <v>112</v>
      </c>
      <c r="C208" s="33">
        <f t="shared" si="24"/>
        <v>27</v>
      </c>
      <c r="D208" s="34">
        <v>0</v>
      </c>
      <c r="E208" s="34">
        <v>14</v>
      </c>
      <c r="F208" s="34">
        <v>7</v>
      </c>
      <c r="G208" s="213">
        <v>6</v>
      </c>
      <c r="H208" s="34">
        <v>4</v>
      </c>
      <c r="I208" s="34">
        <v>4</v>
      </c>
      <c r="J208" s="34">
        <v>19</v>
      </c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</row>
    <row r="209" spans="2:49" ht="17.25" customHeight="1" x14ac:dyDescent="0.35">
      <c r="B209" s="37" t="s">
        <v>113</v>
      </c>
      <c r="C209" s="33">
        <f t="shared" si="24"/>
        <v>76</v>
      </c>
      <c r="D209" s="34">
        <v>4</v>
      </c>
      <c r="E209" s="34">
        <v>39</v>
      </c>
      <c r="F209" s="34">
        <v>23</v>
      </c>
      <c r="G209" s="213">
        <v>10</v>
      </c>
      <c r="H209" s="34">
        <v>37</v>
      </c>
      <c r="I209" s="34">
        <v>25</v>
      </c>
      <c r="J209" s="34">
        <v>14</v>
      </c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</row>
    <row r="210" spans="2:49" ht="17.25" customHeight="1" x14ac:dyDescent="0.35">
      <c r="B210" s="37" t="s">
        <v>114</v>
      </c>
      <c r="C210" s="33">
        <f t="shared" si="24"/>
        <v>56</v>
      </c>
      <c r="D210" s="34">
        <v>1</v>
      </c>
      <c r="E210" s="34">
        <v>30</v>
      </c>
      <c r="F210" s="34">
        <v>17</v>
      </c>
      <c r="G210" s="213">
        <v>8</v>
      </c>
      <c r="H210" s="34">
        <v>14</v>
      </c>
      <c r="I210" s="34">
        <v>30</v>
      </c>
      <c r="J210" s="34">
        <v>12</v>
      </c>
      <c r="L210" s="17"/>
      <c r="M210" s="17"/>
      <c r="N210" s="17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</row>
    <row r="211" spans="2:49" ht="17.25" customHeight="1" x14ac:dyDescent="0.35">
      <c r="B211" s="37" t="s">
        <v>115</v>
      </c>
      <c r="C211" s="33">
        <f t="shared" si="24"/>
        <v>61</v>
      </c>
      <c r="D211" s="34">
        <v>1</v>
      </c>
      <c r="E211" s="34">
        <v>33</v>
      </c>
      <c r="F211" s="34">
        <v>15</v>
      </c>
      <c r="G211" s="213">
        <v>12</v>
      </c>
      <c r="H211" s="34">
        <v>16</v>
      </c>
      <c r="I211" s="34">
        <v>37</v>
      </c>
      <c r="J211" s="34">
        <v>8</v>
      </c>
      <c r="L211" s="17"/>
      <c r="M211" s="17"/>
      <c r="N211" s="17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</row>
    <row r="212" spans="2:49" ht="17.25" customHeight="1" x14ac:dyDescent="0.35">
      <c r="B212" s="37" t="s">
        <v>116</v>
      </c>
      <c r="C212" s="33">
        <f t="shared" si="24"/>
        <v>64</v>
      </c>
      <c r="D212" s="34">
        <v>0</v>
      </c>
      <c r="E212" s="34">
        <v>32</v>
      </c>
      <c r="F212" s="34">
        <v>23</v>
      </c>
      <c r="G212" s="213">
        <v>9</v>
      </c>
      <c r="H212" s="34">
        <v>5</v>
      </c>
      <c r="I212" s="34">
        <v>36</v>
      </c>
      <c r="J212" s="34">
        <v>23</v>
      </c>
      <c r="L212" s="17"/>
      <c r="M212" s="17"/>
      <c r="N212" s="17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</row>
    <row r="213" spans="2:49" ht="17.25" customHeight="1" x14ac:dyDescent="0.35">
      <c r="B213" s="37" t="s">
        <v>117</v>
      </c>
      <c r="C213" s="33">
        <f>SUM(D213:G213)</f>
        <v>7</v>
      </c>
      <c r="D213" s="34">
        <v>0</v>
      </c>
      <c r="E213" s="34">
        <v>5</v>
      </c>
      <c r="F213" s="34">
        <v>1</v>
      </c>
      <c r="G213" s="213">
        <v>1</v>
      </c>
      <c r="H213" s="34">
        <v>0</v>
      </c>
      <c r="I213" s="34">
        <v>5</v>
      </c>
      <c r="J213" s="34">
        <v>2</v>
      </c>
      <c r="L213" s="17"/>
      <c r="M213" s="17"/>
      <c r="N213" s="17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</row>
    <row r="214" spans="2:49" ht="17.25" customHeight="1" thickBot="1" x14ac:dyDescent="0.4">
      <c r="B214" s="120" t="s">
        <v>118</v>
      </c>
      <c r="C214" s="121">
        <f>SUM(D214:G214)</f>
        <v>46</v>
      </c>
      <c r="D214" s="122">
        <v>2</v>
      </c>
      <c r="E214" s="122">
        <v>20</v>
      </c>
      <c r="F214" s="122">
        <v>17</v>
      </c>
      <c r="G214" s="215">
        <v>7</v>
      </c>
      <c r="H214" s="122">
        <v>8</v>
      </c>
      <c r="I214" s="122">
        <v>16</v>
      </c>
      <c r="J214" s="122">
        <v>22</v>
      </c>
      <c r="L214" s="17"/>
      <c r="M214" s="17"/>
      <c r="N214" s="17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</row>
    <row r="215" spans="2:49" ht="20.25" customHeight="1" x14ac:dyDescent="0.35">
      <c r="B215" s="123" t="s">
        <v>3</v>
      </c>
      <c r="C215" s="124">
        <f>SUM(C190:C214)</f>
        <v>1561</v>
      </c>
      <c r="D215" s="125">
        <f>SUM(D190:D214)</f>
        <v>32</v>
      </c>
      <c r="E215" s="125">
        <f t="shared" ref="E215:J215" si="25">SUM(E190:E214)</f>
        <v>732</v>
      </c>
      <c r="F215" s="125">
        <f t="shared" si="25"/>
        <v>510</v>
      </c>
      <c r="G215" s="125">
        <f t="shared" si="25"/>
        <v>287</v>
      </c>
      <c r="H215" s="125">
        <f t="shared" si="25"/>
        <v>353</v>
      </c>
      <c r="I215" s="125">
        <f t="shared" si="25"/>
        <v>728</v>
      </c>
      <c r="J215" s="125">
        <f t="shared" si="25"/>
        <v>480</v>
      </c>
      <c r="L215" s="17"/>
      <c r="M215" s="17"/>
      <c r="N215" s="17"/>
    </row>
    <row r="216" spans="2:49" ht="15" thickBot="1" x14ac:dyDescent="0.4">
      <c r="B216" s="201" t="s">
        <v>22</v>
      </c>
      <c r="C216" s="216">
        <f t="shared" ref="C216:J216" si="26">C215/$C$215</f>
        <v>1</v>
      </c>
      <c r="D216" s="216">
        <f t="shared" si="26"/>
        <v>2.0499679692504803E-2</v>
      </c>
      <c r="E216" s="216">
        <f t="shared" si="26"/>
        <v>0.46893017296604739</v>
      </c>
      <c r="F216" s="216">
        <f t="shared" si="26"/>
        <v>0.32671364509929535</v>
      </c>
      <c r="G216" s="216">
        <f t="shared" si="26"/>
        <v>0.18385650224215247</v>
      </c>
      <c r="H216" s="216">
        <f t="shared" si="26"/>
        <v>0.22613709160794362</v>
      </c>
      <c r="I216" s="216">
        <f t="shared" si="26"/>
        <v>0.46636771300448432</v>
      </c>
      <c r="J216" s="216">
        <f t="shared" si="26"/>
        <v>0.30749519538757208</v>
      </c>
    </row>
    <row r="217" spans="2:49" x14ac:dyDescent="0.35">
      <c r="B217" s="184"/>
      <c r="C217" s="184"/>
      <c r="D217" s="184"/>
      <c r="E217" s="184"/>
      <c r="F217" s="184"/>
      <c r="G217" s="184"/>
      <c r="H217" s="184"/>
      <c r="I217" s="184"/>
      <c r="J217" s="184"/>
      <c r="R217" s="1"/>
    </row>
    <row r="218" spans="2:49" x14ac:dyDescent="0.35">
      <c r="B218" s="184"/>
      <c r="C218" s="184"/>
      <c r="D218" s="184"/>
      <c r="E218" s="184"/>
      <c r="F218" s="184"/>
      <c r="G218" s="184"/>
      <c r="H218" s="184"/>
      <c r="I218" s="184"/>
      <c r="J218" s="184"/>
      <c r="R218" s="1"/>
    </row>
    <row r="219" spans="2:49" x14ac:dyDescent="0.35">
      <c r="B219" s="184"/>
      <c r="C219" s="184"/>
      <c r="D219" s="184"/>
      <c r="E219" s="184"/>
      <c r="F219" s="184"/>
      <c r="G219" s="184"/>
      <c r="H219" s="184"/>
      <c r="I219" s="184"/>
      <c r="J219" s="184"/>
      <c r="R219" s="1"/>
    </row>
    <row r="220" spans="2:49" x14ac:dyDescent="0.35">
      <c r="B220" s="184"/>
      <c r="C220" s="184"/>
      <c r="D220" s="184"/>
      <c r="E220" s="184"/>
      <c r="F220" s="184"/>
      <c r="G220" s="184"/>
      <c r="H220" s="184"/>
      <c r="I220" s="184"/>
      <c r="J220" s="184"/>
      <c r="R220" s="1"/>
    </row>
    <row r="221" spans="2:49" ht="7.5" customHeight="1" x14ac:dyDescent="0.35">
      <c r="B221" s="130"/>
      <c r="C221" s="131"/>
      <c r="D221" s="62"/>
      <c r="E221" s="62"/>
      <c r="F221" s="69"/>
      <c r="G221" s="46"/>
      <c r="H221" s="131"/>
      <c r="I221" s="131"/>
      <c r="J221" s="131"/>
      <c r="K221" s="131"/>
      <c r="M221" s="63"/>
      <c r="N221" s="63"/>
      <c r="O221" s="63"/>
      <c r="P221" s="63"/>
      <c r="Q221" s="63"/>
      <c r="R221" s="63"/>
    </row>
    <row r="222" spans="2:49" ht="16.5" hidden="1" customHeight="1" x14ac:dyDescent="0.35">
      <c r="B222" s="130"/>
      <c r="C222" s="131"/>
      <c r="D222" s="62"/>
      <c r="E222" s="62"/>
      <c r="F222" s="69"/>
      <c r="G222" s="46"/>
      <c r="H222" s="131"/>
      <c r="I222" s="131"/>
      <c r="J222" s="131"/>
      <c r="K222" s="131"/>
      <c r="M222" s="63"/>
      <c r="N222" s="63"/>
      <c r="O222" s="63"/>
      <c r="P222" s="63"/>
      <c r="Q222" s="63"/>
      <c r="R222" s="63"/>
    </row>
    <row r="223" spans="2:49" ht="17.25" hidden="1" customHeight="1" x14ac:dyDescent="0.35">
      <c r="B223" s="130"/>
      <c r="C223" s="131"/>
      <c r="D223" s="62"/>
      <c r="E223" s="62"/>
      <c r="F223" s="69"/>
      <c r="G223" s="46"/>
      <c r="H223" s="131"/>
      <c r="I223" s="131"/>
      <c r="J223" s="131"/>
      <c r="K223" s="131"/>
      <c r="M223" s="63"/>
      <c r="N223" s="63"/>
      <c r="O223" s="63"/>
      <c r="P223" s="63"/>
      <c r="Q223" s="63"/>
      <c r="R223" s="63"/>
    </row>
    <row r="224" spans="2:49" ht="12" hidden="1" customHeight="1" x14ac:dyDescent="0.35">
      <c r="B224" s="130"/>
      <c r="C224" s="131"/>
      <c r="D224" s="62"/>
      <c r="E224" s="62"/>
      <c r="F224" s="69"/>
      <c r="G224" s="46"/>
      <c r="H224" s="131"/>
      <c r="I224" s="131"/>
      <c r="J224" s="131"/>
      <c r="K224" s="131"/>
      <c r="M224" s="63"/>
      <c r="N224" s="63"/>
      <c r="O224" s="63"/>
      <c r="P224" s="63"/>
      <c r="Q224" s="63"/>
      <c r="R224" s="63"/>
    </row>
    <row r="225" spans="2:18" hidden="1" x14ac:dyDescent="0.35">
      <c r="B225" s="217"/>
      <c r="C225" s="217"/>
      <c r="D225" s="217"/>
      <c r="E225" s="217"/>
      <c r="F225" s="217"/>
      <c r="G225" s="217"/>
      <c r="H225" s="2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2:18" ht="15.5" hidden="1" x14ac:dyDescent="0.35">
      <c r="B226" s="19"/>
      <c r="C226" s="19"/>
      <c r="D226" s="19"/>
      <c r="E226" s="19"/>
      <c r="F226" s="28"/>
      <c r="G226" s="218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2:18" ht="22.5" hidden="1" customHeight="1" x14ac:dyDescent="0.45">
      <c r="B227" s="19"/>
      <c r="C227" s="19"/>
      <c r="D227" s="19"/>
      <c r="E227" s="19"/>
      <c r="F227" s="28"/>
      <c r="G227" s="218"/>
      <c r="H227" s="17"/>
      <c r="I227" s="17"/>
      <c r="J227" s="17"/>
      <c r="K227" s="219"/>
      <c r="L227" s="220"/>
      <c r="M227" s="17"/>
      <c r="N227" s="17"/>
      <c r="O227" s="17"/>
      <c r="P227" s="17"/>
      <c r="Q227" s="17"/>
      <c r="R227" s="17"/>
    </row>
    <row r="228" spans="2:18" ht="36.75" hidden="1" customHeight="1" x14ac:dyDescent="0.35">
      <c r="B228" s="221" t="s">
        <v>33</v>
      </c>
      <c r="C228" s="222" t="s">
        <v>3</v>
      </c>
      <c r="D228" s="223" t="s">
        <v>124</v>
      </c>
      <c r="E228" s="224" t="s">
        <v>125</v>
      </c>
      <c r="F228" s="225" t="s">
        <v>126</v>
      </c>
      <c r="G228" s="224" t="s">
        <v>127</v>
      </c>
      <c r="H228" s="224" t="s">
        <v>128</v>
      </c>
      <c r="I228" s="17"/>
      <c r="J228" s="17"/>
      <c r="K228" s="17"/>
      <c r="L228" s="220"/>
      <c r="M228" s="17"/>
      <c r="N228" s="17"/>
      <c r="O228" s="17"/>
      <c r="P228" s="17"/>
      <c r="Q228" s="17"/>
      <c r="R228" s="17"/>
    </row>
    <row r="229" spans="2:18" ht="16.5" hidden="1" customHeight="1" x14ac:dyDescent="0.35">
      <c r="B229" s="41" t="s">
        <v>10</v>
      </c>
      <c r="C229" s="226">
        <f t="shared" ref="C229:C240" si="27">SUM(D229:G229)</f>
        <v>0</v>
      </c>
      <c r="D229" s="34"/>
      <c r="E229" s="34"/>
      <c r="F229" s="34"/>
      <c r="G229" s="34"/>
      <c r="H229" s="34"/>
      <c r="I229" s="17"/>
      <c r="J229" s="17"/>
      <c r="K229" s="17"/>
      <c r="L229" s="220"/>
      <c r="M229" s="17"/>
      <c r="N229" s="17"/>
      <c r="O229" s="17"/>
      <c r="P229" s="17"/>
      <c r="Q229" s="17"/>
      <c r="R229" s="17"/>
    </row>
    <row r="230" spans="2:18" ht="16.5" hidden="1" customHeight="1" x14ac:dyDescent="0.35">
      <c r="B230" s="41" t="s">
        <v>11</v>
      </c>
      <c r="C230" s="226">
        <f t="shared" si="27"/>
        <v>0</v>
      </c>
      <c r="D230" s="34"/>
      <c r="E230" s="34"/>
      <c r="F230" s="34"/>
      <c r="G230" s="34"/>
      <c r="H230" s="34"/>
      <c r="I230" s="17"/>
      <c r="J230" s="17"/>
      <c r="K230" s="17"/>
      <c r="L230" s="220"/>
      <c r="M230" s="17"/>
      <c r="N230" s="17"/>
      <c r="O230" s="17"/>
      <c r="P230" s="17"/>
      <c r="Q230" s="17"/>
      <c r="R230" s="17"/>
    </row>
    <row r="231" spans="2:18" hidden="1" x14ac:dyDescent="0.35">
      <c r="B231" s="41" t="s">
        <v>12</v>
      </c>
      <c r="C231" s="226">
        <f t="shared" si="27"/>
        <v>0</v>
      </c>
      <c r="D231" s="34"/>
      <c r="E231" s="34"/>
      <c r="F231" s="34"/>
      <c r="G231" s="34"/>
      <c r="H231" s="34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2:18" hidden="1" x14ac:dyDescent="0.35">
      <c r="B232" s="41" t="s">
        <v>13</v>
      </c>
      <c r="C232" s="226">
        <f t="shared" si="27"/>
        <v>0</v>
      </c>
      <c r="D232" s="34"/>
      <c r="E232" s="34"/>
      <c r="F232" s="34"/>
      <c r="G232" s="34"/>
      <c r="H232" s="34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2:18" ht="25.5" hidden="1" customHeight="1" x14ac:dyDescent="0.35">
      <c r="B233" s="41" t="s">
        <v>14</v>
      </c>
      <c r="C233" s="226">
        <f t="shared" si="27"/>
        <v>0</v>
      </c>
      <c r="D233" s="34"/>
      <c r="E233" s="34"/>
      <c r="F233" s="34"/>
      <c r="G233" s="34"/>
      <c r="H233" s="34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2:18" hidden="1" x14ac:dyDescent="0.35">
      <c r="B234" s="41" t="s">
        <v>15</v>
      </c>
      <c r="C234" s="226">
        <f t="shared" si="27"/>
        <v>0</v>
      </c>
      <c r="D234" s="34"/>
      <c r="E234" s="34"/>
      <c r="F234" s="34"/>
      <c r="G234" s="34"/>
      <c r="H234" s="34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2:18" hidden="1" x14ac:dyDescent="0.35">
      <c r="B235" s="41" t="s">
        <v>16</v>
      </c>
      <c r="C235" s="226">
        <f t="shared" si="27"/>
        <v>0</v>
      </c>
      <c r="D235" s="34"/>
      <c r="E235" s="34"/>
      <c r="F235" s="34"/>
      <c r="G235" s="34"/>
      <c r="H235" s="34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2:18" hidden="1" x14ac:dyDescent="0.35">
      <c r="B236" s="41" t="s">
        <v>17</v>
      </c>
      <c r="C236" s="226">
        <f t="shared" si="27"/>
        <v>0</v>
      </c>
      <c r="D236" s="34"/>
      <c r="E236" s="34"/>
      <c r="F236" s="34"/>
      <c r="G236" s="34"/>
      <c r="H236" s="34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2:18" hidden="1" x14ac:dyDescent="0.35">
      <c r="B237" s="41" t="s">
        <v>18</v>
      </c>
      <c r="C237" s="226">
        <f t="shared" si="27"/>
        <v>0</v>
      </c>
      <c r="D237" s="34"/>
      <c r="E237" s="34"/>
      <c r="F237" s="34"/>
      <c r="G237" s="34"/>
      <c r="H237" s="34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2:18" hidden="1" x14ac:dyDescent="0.35">
      <c r="B238" s="41" t="s">
        <v>19</v>
      </c>
      <c r="C238" s="226">
        <f t="shared" si="27"/>
        <v>0</v>
      </c>
      <c r="D238" s="34"/>
      <c r="E238" s="34"/>
      <c r="F238" s="34"/>
      <c r="G238" s="34"/>
      <c r="H238" s="34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2:18" hidden="1" x14ac:dyDescent="0.35">
      <c r="B239" s="41" t="s">
        <v>20</v>
      </c>
      <c r="C239" s="226">
        <f t="shared" si="27"/>
        <v>0</v>
      </c>
      <c r="D239" s="34"/>
      <c r="E239" s="34"/>
      <c r="F239" s="34"/>
      <c r="G239" s="34"/>
      <c r="H239" s="34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2:18" ht="18" hidden="1" customHeight="1" thickBot="1" x14ac:dyDescent="0.4">
      <c r="B240" s="120" t="s">
        <v>21</v>
      </c>
      <c r="C240" s="33">
        <f t="shared" si="27"/>
        <v>0</v>
      </c>
      <c r="D240" s="34"/>
      <c r="E240" s="34"/>
      <c r="F240" s="34"/>
      <c r="G240" s="34"/>
      <c r="H240" s="34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2:18" hidden="1" x14ac:dyDescent="0.35">
      <c r="B241" s="227" t="s">
        <v>3</v>
      </c>
      <c r="C241" s="44">
        <f t="shared" ref="C241:H241" si="28">SUM(C229:C240)</f>
        <v>0</v>
      </c>
      <c r="D241" s="65">
        <f t="shared" si="28"/>
        <v>0</v>
      </c>
      <c r="E241" s="65">
        <f t="shared" si="28"/>
        <v>0</v>
      </c>
      <c r="F241" s="65">
        <f t="shared" si="28"/>
        <v>0</v>
      </c>
      <c r="G241" s="65">
        <f t="shared" si="28"/>
        <v>0</v>
      </c>
      <c r="H241" s="65">
        <f t="shared" si="28"/>
        <v>0</v>
      </c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2:18" ht="15.75" hidden="1" customHeight="1" x14ac:dyDescent="0.35">
      <c r="B242" s="228" t="s">
        <v>129</v>
      </c>
      <c r="C242" s="28"/>
      <c r="D242" s="28"/>
      <c r="E242" s="28"/>
      <c r="F242" s="28"/>
      <c r="G242" s="218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2:18" ht="15.75" customHeight="1" x14ac:dyDescent="0.35">
      <c r="B243" s="228"/>
      <c r="C243" s="28"/>
      <c r="D243" s="28"/>
      <c r="E243" s="28"/>
      <c r="F243" s="28"/>
      <c r="G243" s="218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2:18" ht="15.5" x14ac:dyDescent="0.35">
      <c r="B244" s="229" t="s">
        <v>130</v>
      </c>
      <c r="C244" s="19"/>
      <c r="D244" s="19"/>
      <c r="E244" s="19"/>
      <c r="F244" s="28"/>
      <c r="G244" s="218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2:18" ht="14.25" customHeight="1" x14ac:dyDescent="0.35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</sheetData>
  <mergeCells count="36">
    <mergeCell ref="B149:R149"/>
    <mergeCell ref="B156:B157"/>
    <mergeCell ref="C156:C157"/>
    <mergeCell ref="D156:E156"/>
    <mergeCell ref="F156:M156"/>
    <mergeCell ref="B188:B189"/>
    <mergeCell ref="C188:C189"/>
    <mergeCell ref="D188:G188"/>
    <mergeCell ref="H188:J188"/>
    <mergeCell ref="N129:N131"/>
    <mergeCell ref="O129:O131"/>
    <mergeCell ref="P129:P131"/>
    <mergeCell ref="Q129:Q131"/>
    <mergeCell ref="R129:R131"/>
    <mergeCell ref="B147:R147"/>
    <mergeCell ref="B126:I126"/>
    <mergeCell ref="B128:I128"/>
    <mergeCell ref="B129:B131"/>
    <mergeCell ref="C129:C131"/>
    <mergeCell ref="D129:E130"/>
    <mergeCell ref="F129:G130"/>
    <mergeCell ref="H129:I130"/>
    <mergeCell ref="J40:L40"/>
    <mergeCell ref="B76:O76"/>
    <mergeCell ref="B77:O77"/>
    <mergeCell ref="B79:B80"/>
    <mergeCell ref="C79:C80"/>
    <mergeCell ref="D79:G79"/>
    <mergeCell ref="H79:K79"/>
    <mergeCell ref="L79:O79"/>
    <mergeCell ref="B2:R2"/>
    <mergeCell ref="B6:R6"/>
    <mergeCell ref="B7:R7"/>
    <mergeCell ref="B8:R8"/>
    <mergeCell ref="B11:R11"/>
    <mergeCell ref="J37:L37"/>
  </mergeCells>
  <conditionalFormatting sqref="C50">
    <cfRule type="cellIs" dxfId="10" priority="3" operator="notEqual">
      <formula>$C$30</formula>
    </cfRule>
  </conditionalFormatting>
  <conditionalFormatting sqref="C73">
    <cfRule type="cellIs" dxfId="9" priority="4" operator="notEqual">
      <formula>$C$30</formula>
    </cfRule>
  </conditionalFormatting>
  <conditionalFormatting sqref="C93">
    <cfRule type="cellIs" dxfId="8" priority="2" operator="notEqual">
      <formula>$C$30</formula>
    </cfRule>
  </conditionalFormatting>
  <conditionalFormatting sqref="C105">
    <cfRule type="cellIs" dxfId="7" priority="1" operator="notEqual">
      <formula>SUM($F$73:$K$73)</formula>
    </cfRule>
  </conditionalFormatting>
  <conditionalFormatting sqref="C144">
    <cfRule type="cellIs" dxfId="6" priority="11" operator="notEqual">
      <formula>$C$30</formula>
    </cfRule>
  </conditionalFormatting>
  <conditionalFormatting sqref="C183">
    <cfRule type="cellIs" dxfId="5" priority="9" operator="notEqual">
      <formula>$C$30</formula>
    </cfRule>
  </conditionalFormatting>
  <conditionalFormatting sqref="C215">
    <cfRule type="cellIs" dxfId="4" priority="8" operator="notEqual">
      <formula>$C$30</formula>
    </cfRule>
  </conditionalFormatting>
  <conditionalFormatting sqref="N30">
    <cfRule type="cellIs" dxfId="3" priority="6" operator="notEqual">
      <formula>$C$30</formula>
    </cfRule>
  </conditionalFormatting>
  <conditionalFormatting sqref="N50">
    <cfRule type="cellIs" dxfId="2" priority="5" operator="notEqual">
      <formula>$C$30</formula>
    </cfRule>
  </conditionalFormatting>
  <conditionalFormatting sqref="O144">
    <cfRule type="cellIs" dxfId="1" priority="10" operator="notEqual">
      <formula>$C$30</formula>
    </cfRule>
  </conditionalFormatting>
  <conditionalFormatting sqref="P105">
    <cfRule type="cellIs" dxfId="0" priority="7" operator="notEqual">
      <formula>$C$30</formula>
    </cfRule>
  </conditionalFormatting>
  <printOptions horizontalCentered="1"/>
  <pageMargins left="0.25" right="0.25" top="0.75" bottom="0.75" header="0.3" footer="0.3"/>
  <pageSetup paperSize="9" scale="31" fitToHeight="4" orientation="portrait" r:id="rId1"/>
  <rowBreaks count="1" manualBreakCount="1">
    <brk id="12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SAR - Casos</vt:lpstr>
      <vt:lpstr>'SAR - Casos'!Área_de_impresión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2026-05-20T17:08:34Z</dcterms:created>
  <dcterms:modified xsi:type="dcterms:W3CDTF">2026-05-20T17:09:43Z</dcterms:modified>
</cp:coreProperties>
</file>