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UMENES VIOLENCIA SEXUAL\CEM\VIOLENCIA SEXUAL\2026\"/>
    </mc:Choice>
  </mc:AlternateContent>
  <xr:revisionPtr revIDLastSave="0" documentId="13_ncr:1_{EFB790CB-122B-425F-B3A2-E792248016E7}" xr6:coauthVersionLast="47" xr6:coauthVersionMax="47" xr10:uidLastSave="{00000000-0000-0000-0000-000000000000}"/>
  <bookViews>
    <workbookView xWindow="-120" yWindow="-120" windowWidth="29040" windowHeight="15720" tabRatio="860" xr2:uid="{BCD547BF-A473-4E1A-BB6E-C7C8A27D36B9}"/>
  </bookViews>
  <sheets>
    <sheet name="Casos del CEMF" sheetId="2" r:id="rId1"/>
  </sheets>
  <definedNames>
    <definedName name="_xlnm.Print_Area" localSheetId="0">'Casos del CEMF'!$A$1:$T$355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3" i="2" l="1"/>
  <c r="R166" i="2" l="1"/>
  <c r="S166" i="2"/>
  <c r="D131" i="2" l="1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I162" i="2" s="1"/>
  <c r="D163" i="2"/>
  <c r="D164" i="2"/>
  <c r="D165" i="2"/>
  <c r="D166" i="2"/>
  <c r="I166" i="2" s="1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I198" i="2" s="1"/>
  <c r="D199" i="2"/>
  <c r="D200" i="2"/>
  <c r="D201" i="2"/>
  <c r="D202" i="2"/>
  <c r="I202" i="2" s="1"/>
  <c r="D203" i="2"/>
  <c r="D204" i="2"/>
  <c r="D205" i="2"/>
  <c r="D206" i="2"/>
  <c r="I206" i="2" s="1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I222" i="2" s="1"/>
  <c r="D223" i="2"/>
  <c r="D224" i="2"/>
  <c r="D225" i="2"/>
  <c r="D226" i="2"/>
  <c r="D227" i="2"/>
  <c r="D228" i="2"/>
  <c r="D229" i="2"/>
  <c r="D230" i="2"/>
  <c r="D231" i="2"/>
  <c r="D232" i="2"/>
  <c r="D233" i="2"/>
  <c r="D130" i="2"/>
  <c r="Q165" i="2" l="1"/>
  <c r="C85" i="2"/>
  <c r="D27" i="2"/>
  <c r="E27" i="2"/>
  <c r="C26" i="2"/>
  <c r="E352" i="2" s="1"/>
  <c r="C84" i="2"/>
  <c r="C25" i="2"/>
  <c r="E351" i="2" s="1"/>
  <c r="E86" i="2" l="1"/>
  <c r="F86" i="2"/>
  <c r="G86" i="2"/>
  <c r="H86" i="2"/>
  <c r="I86" i="2"/>
  <c r="J86" i="2"/>
  <c r="K86" i="2"/>
  <c r="L86" i="2"/>
  <c r="C75" i="2"/>
  <c r="C76" i="2"/>
  <c r="C77" i="2"/>
  <c r="C78" i="2"/>
  <c r="C79" i="2"/>
  <c r="C80" i="2"/>
  <c r="C81" i="2"/>
  <c r="C82" i="2"/>
  <c r="C83" i="2"/>
  <c r="C74" i="2"/>
  <c r="C36" i="2"/>
  <c r="C37" i="2"/>
  <c r="C38" i="2"/>
  <c r="C39" i="2"/>
  <c r="C40" i="2"/>
  <c r="C41" i="2"/>
  <c r="C42" i="2"/>
  <c r="C43" i="2"/>
  <c r="C44" i="2"/>
  <c r="C45" i="2"/>
  <c r="C46" i="2"/>
  <c r="C23" i="2"/>
  <c r="E349" i="2" s="1"/>
  <c r="C24" i="2"/>
  <c r="E350" i="2" s="1"/>
  <c r="H234" i="2"/>
  <c r="E234" i="2" l="1"/>
  <c r="F234" i="2"/>
  <c r="I193" i="2"/>
  <c r="I192" i="2"/>
  <c r="I191" i="2"/>
  <c r="I190" i="2"/>
  <c r="I233" i="2"/>
  <c r="I232" i="2"/>
  <c r="I231" i="2"/>
  <c r="I230" i="2"/>
  <c r="I229" i="2"/>
  <c r="I228" i="2"/>
  <c r="I227" i="2"/>
  <c r="I225" i="2"/>
  <c r="I224" i="2"/>
  <c r="I223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5" i="2"/>
  <c r="I204" i="2"/>
  <c r="I203" i="2"/>
  <c r="I201" i="2"/>
  <c r="I200" i="2"/>
  <c r="I199" i="2"/>
  <c r="I197" i="2"/>
  <c r="I196" i="2"/>
  <c r="I195" i="2"/>
  <c r="I194" i="2"/>
  <c r="I189" i="2"/>
  <c r="Q164" i="2"/>
  <c r="I188" i="2"/>
  <c r="Q163" i="2"/>
  <c r="I187" i="2"/>
  <c r="Q162" i="2"/>
  <c r="I186" i="2"/>
  <c r="Q161" i="2"/>
  <c r="I185" i="2"/>
  <c r="Q160" i="2"/>
  <c r="I184" i="2"/>
  <c r="Q159" i="2"/>
  <c r="I183" i="2"/>
  <c r="Q158" i="2"/>
  <c r="I182" i="2"/>
  <c r="Q157" i="2"/>
  <c r="I181" i="2"/>
  <c r="Q156" i="2"/>
  <c r="I180" i="2"/>
  <c r="Q155" i="2"/>
  <c r="I179" i="2"/>
  <c r="I178" i="2"/>
  <c r="I177" i="2"/>
  <c r="I176" i="2"/>
  <c r="I175" i="2"/>
  <c r="I174" i="2"/>
  <c r="I173" i="2"/>
  <c r="I172" i="2"/>
  <c r="I171" i="2"/>
  <c r="I170" i="2"/>
  <c r="R143" i="2"/>
  <c r="Q143" i="2"/>
  <c r="I169" i="2"/>
  <c r="P142" i="2"/>
  <c r="I168" i="2"/>
  <c r="I167" i="2"/>
  <c r="I165" i="2"/>
  <c r="I164" i="2"/>
  <c r="I163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P141" i="2"/>
  <c r="I141" i="2"/>
  <c r="P140" i="2"/>
  <c r="I140" i="2"/>
  <c r="P139" i="2"/>
  <c r="I139" i="2"/>
  <c r="P138" i="2"/>
  <c r="I138" i="2"/>
  <c r="P137" i="2"/>
  <c r="I137" i="2"/>
  <c r="P136" i="2"/>
  <c r="I136" i="2"/>
  <c r="P135" i="2"/>
  <c r="I135" i="2"/>
  <c r="P134" i="2"/>
  <c r="I134" i="2"/>
  <c r="P133" i="2"/>
  <c r="P132" i="2"/>
  <c r="I132" i="2"/>
  <c r="P131" i="2"/>
  <c r="I131" i="2"/>
  <c r="P130" i="2"/>
  <c r="I130" i="2"/>
  <c r="Q166" i="2" l="1"/>
  <c r="Q167" i="2" s="1"/>
  <c r="D234" i="2"/>
  <c r="I234" i="2" s="1"/>
  <c r="I133" i="2"/>
  <c r="P143" i="2"/>
  <c r="Q144" i="2" s="1"/>
  <c r="P144" i="2" l="1"/>
  <c r="R144" i="2"/>
  <c r="S167" i="2"/>
  <c r="R167" i="2"/>
  <c r="E265" i="2" l="1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C35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40" i="2"/>
  <c r="D265" i="2"/>
  <c r="D122" i="2"/>
  <c r="E122" i="2"/>
  <c r="F349" i="2"/>
  <c r="F350" i="2"/>
  <c r="J297" i="2"/>
  <c r="I297" i="2"/>
  <c r="H297" i="2"/>
  <c r="G297" i="2"/>
  <c r="F297" i="2"/>
  <c r="E297" i="2"/>
  <c r="D297" i="2"/>
  <c r="C296" i="2"/>
  <c r="H331" i="2" s="1"/>
  <c r="C331" i="2" s="1"/>
  <c r="C295" i="2"/>
  <c r="H330" i="2" s="1"/>
  <c r="C330" i="2" s="1"/>
  <c r="C294" i="2"/>
  <c r="H329" i="2" s="1"/>
  <c r="C329" i="2" s="1"/>
  <c r="C293" i="2"/>
  <c r="H328" i="2" s="1"/>
  <c r="C328" i="2" s="1"/>
  <c r="C292" i="2"/>
  <c r="H327" i="2" s="1"/>
  <c r="C327" i="2" s="1"/>
  <c r="C291" i="2"/>
  <c r="H326" i="2" s="1"/>
  <c r="C326" i="2" s="1"/>
  <c r="C290" i="2"/>
  <c r="H325" i="2" s="1"/>
  <c r="C325" i="2" s="1"/>
  <c r="C289" i="2"/>
  <c r="H324" i="2" s="1"/>
  <c r="C324" i="2" s="1"/>
  <c r="C288" i="2"/>
  <c r="H323" i="2" s="1"/>
  <c r="C323" i="2" s="1"/>
  <c r="C287" i="2"/>
  <c r="H322" i="2" s="1"/>
  <c r="C322" i="2" s="1"/>
  <c r="C286" i="2"/>
  <c r="H321" i="2" s="1"/>
  <c r="C321" i="2" s="1"/>
  <c r="C285" i="2"/>
  <c r="H320" i="2" s="1"/>
  <c r="C320" i="2" s="1"/>
  <c r="C284" i="2"/>
  <c r="H319" i="2" s="1"/>
  <c r="C319" i="2" s="1"/>
  <c r="C283" i="2"/>
  <c r="H318" i="2" s="1"/>
  <c r="C318" i="2" s="1"/>
  <c r="C282" i="2"/>
  <c r="H317" i="2" s="1"/>
  <c r="C317" i="2" s="1"/>
  <c r="C281" i="2"/>
  <c r="H316" i="2" s="1"/>
  <c r="C316" i="2" s="1"/>
  <c r="C280" i="2"/>
  <c r="H315" i="2" s="1"/>
  <c r="C315" i="2" s="1"/>
  <c r="C279" i="2"/>
  <c r="H314" i="2" s="1"/>
  <c r="C314" i="2" s="1"/>
  <c r="C278" i="2"/>
  <c r="H313" i="2" s="1"/>
  <c r="C313" i="2" s="1"/>
  <c r="C277" i="2"/>
  <c r="H312" i="2" s="1"/>
  <c r="C312" i="2" s="1"/>
  <c r="C276" i="2"/>
  <c r="H311" i="2" s="1"/>
  <c r="C311" i="2" s="1"/>
  <c r="C275" i="2"/>
  <c r="H310" i="2" s="1"/>
  <c r="C310" i="2" s="1"/>
  <c r="C274" i="2"/>
  <c r="H309" i="2" s="1"/>
  <c r="C309" i="2" s="1"/>
  <c r="C273" i="2"/>
  <c r="H308" i="2" s="1"/>
  <c r="C308" i="2" s="1"/>
  <c r="C272" i="2"/>
  <c r="H307" i="2" s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D86" i="2"/>
  <c r="F352" i="2"/>
  <c r="F351" i="2"/>
  <c r="H65" i="2"/>
  <c r="G65" i="2"/>
  <c r="F65" i="2"/>
  <c r="E65" i="2"/>
  <c r="D65" i="2"/>
  <c r="C64" i="2"/>
  <c r="C63" i="2"/>
  <c r="C62" i="2"/>
  <c r="C61" i="2"/>
  <c r="C60" i="2"/>
  <c r="C59" i="2"/>
  <c r="C58" i="2"/>
  <c r="C57" i="2"/>
  <c r="C56" i="2"/>
  <c r="C55" i="2"/>
  <c r="C54" i="2"/>
  <c r="C53" i="2"/>
  <c r="D47" i="2"/>
  <c r="C22" i="2"/>
  <c r="E348" i="2" s="1"/>
  <c r="C21" i="2"/>
  <c r="C20" i="2"/>
  <c r="E346" i="2" s="1"/>
  <c r="C19" i="2"/>
  <c r="E345" i="2" s="1"/>
  <c r="C18" i="2"/>
  <c r="E344" i="2" s="1"/>
  <c r="C17" i="2"/>
  <c r="E343" i="2" s="1"/>
  <c r="C16" i="2"/>
  <c r="E342" i="2" s="1"/>
  <c r="C15" i="2"/>
  <c r="E341" i="2" s="1"/>
  <c r="E353" i="2" s="1"/>
  <c r="E347" i="2" l="1"/>
  <c r="F347" i="2" s="1"/>
  <c r="H332" i="2"/>
  <c r="C307" i="2"/>
  <c r="C332" i="2" s="1"/>
  <c r="C27" i="2"/>
  <c r="F341" i="2"/>
  <c r="R30" i="2"/>
  <c r="F348" i="2"/>
  <c r="R28" i="2"/>
  <c r="C265" i="2"/>
  <c r="J266" i="2" s="1"/>
  <c r="R27" i="2"/>
  <c r="R29" i="2"/>
  <c r="F344" i="2"/>
  <c r="F342" i="2"/>
  <c r="F345" i="2"/>
  <c r="F346" i="2"/>
  <c r="F343" i="2"/>
  <c r="C47" i="2"/>
  <c r="E48" i="2" s="1"/>
  <c r="C86" i="2"/>
  <c r="C65" i="2"/>
  <c r="C122" i="2"/>
  <c r="C297" i="2"/>
  <c r="G298" i="2" s="1"/>
  <c r="F353" i="2" l="1"/>
  <c r="E66" i="2"/>
  <c r="F266" i="2"/>
  <c r="H266" i="2"/>
  <c r="D266" i="2"/>
  <c r="E266" i="2"/>
  <c r="N266" i="2"/>
  <c r="I266" i="2"/>
  <c r="Q266" i="2"/>
  <c r="K266" i="2"/>
  <c r="G266" i="2"/>
  <c r="S266" i="2"/>
  <c r="L266" i="2"/>
  <c r="O266" i="2"/>
  <c r="M266" i="2"/>
  <c r="R266" i="2"/>
  <c r="P266" i="2"/>
  <c r="D48" i="2"/>
  <c r="R48" i="2"/>
  <c r="K48" i="2"/>
  <c r="H48" i="2"/>
  <c r="L48" i="2"/>
  <c r="J48" i="2"/>
  <c r="F48" i="2"/>
  <c r="Q48" i="2"/>
  <c r="P48" i="2"/>
  <c r="N48" i="2"/>
  <c r="G48" i="2"/>
  <c r="I48" i="2"/>
  <c r="S48" i="2"/>
  <c r="M48" i="2"/>
  <c r="O48" i="2"/>
  <c r="H333" i="2"/>
  <c r="J87" i="2"/>
  <c r="L87" i="2"/>
  <c r="C266" i="2"/>
  <c r="F66" i="2"/>
  <c r="H66" i="2"/>
  <c r="G66" i="2"/>
  <c r="C48" i="2"/>
  <c r="E298" i="2"/>
  <c r="D298" i="2"/>
  <c r="D66" i="2"/>
  <c r="C66" i="2"/>
  <c r="F298" i="2"/>
  <c r="J298" i="2"/>
  <c r="D123" i="2"/>
  <c r="E123" i="2"/>
  <c r="D28" i="2"/>
  <c r="G87" i="2"/>
  <c r="D87" i="2"/>
  <c r="E87" i="2"/>
  <c r="H87" i="2"/>
  <c r="F87" i="2"/>
  <c r="K87" i="2"/>
  <c r="C28" i="2"/>
  <c r="I298" i="2"/>
  <c r="I87" i="2"/>
  <c r="H298" i="2"/>
  <c r="E28" i="2"/>
  <c r="F333" i="2"/>
  <c r="D333" i="2"/>
  <c r="E333" i="2"/>
  <c r="G333" i="2"/>
  <c r="R32" i="2"/>
  <c r="S27" i="2" s="1"/>
  <c r="C87" i="2" l="1"/>
  <c r="C333" i="2"/>
  <c r="C298" i="2"/>
  <c r="C123" i="2"/>
  <c r="S28" i="2"/>
  <c r="S31" i="2"/>
  <c r="S30" i="2"/>
  <c r="S32" i="2" l="1"/>
</calcChain>
</file>

<file path=xl/sharedStrings.xml><?xml version="1.0" encoding="utf-8"?>
<sst xmlns="http://schemas.openxmlformats.org/spreadsheetml/2006/main" count="560" uniqueCount="130">
  <si>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</si>
  <si>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</si>
  <si>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</si>
  <si>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</si>
  <si>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</si>
  <si>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</si>
  <si>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</si>
  <si>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</si>
  <si>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</si>
  <si>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</si>
  <si>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</si>
  <si>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</si>
  <si>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</si>
  <si>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</si>
  <si>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</si>
  <si>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</si>
  <si>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</si>
  <si>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</si>
  <si>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</si>
  <si>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</si>
  <si>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</si>
  <si>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</si>
  <si>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</si>
  <si>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</si>
  <si>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</si>
  <si>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</si>
  <si>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</si>
  <si>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</si>
  <si>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</si>
  <si>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</si>
  <si>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</si>
  <si>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</si>
  <si>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Derivado</t>
  </si>
  <si>
    <t>Continuador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</si>
  <si>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</si>
  <si>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</si>
  <si>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</si>
  <si>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</si>
  <si>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afrodescendiente</t>
  </si>
  <si>
    <t>Blanco</t>
  </si>
  <si>
    <t>Mestizo</t>
  </si>
  <si>
    <t>Otro</t>
  </si>
  <si>
    <t>Departamento</t>
  </si>
  <si>
    <t>Sexo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</si>
  <si>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</si>
  <si>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</si>
  <si>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</si>
  <si>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</si>
  <si>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</si>
  <si>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</si>
  <si>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</si>
  <si>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</si>
  <si>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</si>
  <si>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</si>
  <si>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</si>
  <si>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</si>
  <si>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</si>
  <si>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</si>
  <si>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</si>
  <si>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</si>
  <si>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</si>
  <si>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</si>
  <si>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</si>
  <si>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</si>
  <si>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</si>
  <si>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</si>
  <si>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</si>
  <si>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</si>
  <si>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</si>
  <si>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Valoración del riesgo para la integridad de la persona usuaria</t>
  </si>
  <si>
    <t>Leve</t>
  </si>
  <si>
    <t>Moderado</t>
  </si>
  <si>
    <t>Severo</t>
  </si>
  <si>
    <t>No</t>
  </si>
  <si>
    <t>Si</t>
  </si>
  <si>
    <t>Variación porcentual</t>
  </si>
  <si>
    <t>Edades</t>
  </si>
  <si>
    <t>0 a 5 años</t>
  </si>
  <si>
    <t>6 a 11 años</t>
  </si>
  <si>
    <t>12 a 17 años</t>
  </si>
  <si>
    <t>Apurímac</t>
  </si>
  <si>
    <t>Docente</t>
  </si>
  <si>
    <t>Huánuco</t>
  </si>
  <si>
    <t>Junín</t>
  </si>
  <si>
    <t>La libertad</t>
  </si>
  <si>
    <t>Lugar del hecho de violencia</t>
  </si>
  <si>
    <t>Casa de la persona usuaria</t>
  </si>
  <si>
    <t>Casa de la presunta persona agresora</t>
  </si>
  <si>
    <t>Casa de ambos</t>
  </si>
  <si>
    <t>Casa de un familiar de la persona usuaria</t>
  </si>
  <si>
    <t>Centro de labores de la persona usuaria</t>
  </si>
  <si>
    <t>Calle – vía pública</t>
  </si>
  <si>
    <t>Centro de estudios de la persona usuaria</t>
  </si>
  <si>
    <t>Hotel / Hostal</t>
  </si>
  <si>
    <t>Centro poblado</t>
  </si>
  <si>
    <t>Lugar desolado</t>
  </si>
  <si>
    <t>Otro lugar</t>
  </si>
  <si>
    <t>Madre de dios</t>
  </si>
  <si>
    <t>San Martín</t>
  </si>
  <si>
    <t>Lima metropolitana</t>
  </si>
  <si>
    <t>Lima provincia</t>
  </si>
  <si>
    <t>Región</t>
  </si>
  <si>
    <t>No sabe/No responde</t>
  </si>
  <si>
    <t>Vínculo de la presunta persona agresora con el/la NNA</t>
  </si>
  <si>
    <t>Desconocido</t>
  </si>
  <si>
    <t>Padrastro</t>
  </si>
  <si>
    <t>Vecino</t>
  </si>
  <si>
    <t>Tío</t>
  </si>
  <si>
    <t>Padre</t>
  </si>
  <si>
    <t>Primo</t>
  </si>
  <si>
    <t>Compañero de estudios</t>
  </si>
  <si>
    <t>Sexo de NNA</t>
  </si>
  <si>
    <t>Otro*</t>
  </si>
  <si>
    <t>Otro familiar</t>
  </si>
  <si>
    <t>Enamorado</t>
  </si>
  <si>
    <r>
      <t xml:space="preserve"> REPORTE ESTADÍSTICO DE CASOS DE </t>
    </r>
    <r>
      <rPr>
        <b/>
        <sz val="24"/>
        <color rgb="FFFFFF00"/>
        <rFont val="Arial"/>
        <family val="2"/>
      </rPr>
      <t>VIOLENCIA SEXUAL</t>
    </r>
    <r>
      <rPr>
        <b/>
        <sz val="18"/>
        <color theme="0"/>
        <rFont val="Arial"/>
        <family val="2"/>
      </rPr>
      <t xml:space="preserve">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CENTROS EMERGENCIA MUJER Y FAMILIA</t>
    </r>
  </si>
  <si>
    <t>Septiembre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</si>
  <si>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Registro de casos del Centro Emergencia Mujer y Familia / SGIC / Warmi Ñan / MIMP</t>
    </r>
  </si>
  <si>
    <t>Variación porcentual 2026/2025</t>
  </si>
  <si>
    <t>2026*</t>
  </si>
  <si>
    <t>Total 2026</t>
  </si>
  <si>
    <t>-</t>
  </si>
  <si>
    <t>Persona usuaria interpuso denuncia por el último hecho de violencia previa a la intervención del Centros Emergencia Mujer y Familia</t>
  </si>
  <si>
    <t>Persona usuaria solicitó patrocinio legal del Centros Emergencia Mujer y Familia</t>
  </si>
  <si>
    <t>Abuelo</t>
  </si>
  <si>
    <t>Periodo: Enero - abril, 2026 (preliminar)</t>
  </si>
  <si>
    <t>Ex enamorado</t>
  </si>
  <si>
    <t>* Abuela; Bisabuelo; Compañera de estudios; Compañero de trabajo; Concuñado; Conviviente; Cuñada; Cuñado; Desconocida; Docente; Empleador de trabajo; Empleadora de trabajo; Ex conviviente; Ex enamorada; Habita en el mismo hogar; Hermana; Hermanastra; Hermanastro; Hermano; Madrastra; Madre; Otro tipo de relación sexo-afectiva; Prima; Progenitor de su hijo/a; Sobrino; Tía; Tío - abuelo; Vecina.</t>
  </si>
  <si>
    <t>* Informacion preliminar enero - abril</t>
  </si>
  <si>
    <t>Total 2025 (enero -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</si>
</sst>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4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62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 style="hair">
        <color rgb="FFE60008"/>
      </left>
      <right/>
      <top style="medium">
        <color rgb="FFE60008"/>
      </top>
      <bottom/>
      <diagonal/>
    </border>
    <border>
      <left/>
      <right/>
      <top style="medium">
        <color rgb="FFE60008"/>
      </top>
      <bottom/>
      <diagonal/>
    </border>
    <border>
      <left/>
      <right style="hair">
        <color rgb="FFE60008"/>
      </right>
      <top style="medium">
        <color rgb="FFE60008"/>
      </top>
      <bottom/>
      <diagonal/>
    </border>
    <border>
      <left style="hair">
        <color rgb="FFE60008"/>
      </left>
      <right/>
      <top/>
      <bottom style="medium">
        <color theme="1" tint="0.34998626667073579"/>
      </bottom>
      <diagonal/>
    </border>
    <border>
      <left/>
      <right style="hair">
        <color rgb="FFE60008"/>
      </right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6" fillId="0" borderId="0" applyBorder="0"/>
    <xf numFmtId="0" fontId="28" fillId="0" borderId="0"/>
    <xf numFmtId="0" fontId="1" fillId="0" borderId="0"/>
    <xf numFmtId="0" fontId="2" fillId="0" borderId="0"/>
    <xf numFmtId="0" fontId="26" fillId="0" borderId="0" applyBorder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Border="0"/>
    <xf numFmtId="0" fontId="33" fillId="0" borderId="0"/>
    <xf numFmtId="43" fontId="1" fillId="0" borderId="0" applyFont="0" applyFill="0" applyBorder="0" applyAlignment="0" applyProtection="0"/>
    <xf numFmtId="0" fontId="3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2" fillId="2" borderId="0" xfId="2" applyFill="1" applyAlignment="1">
      <alignment vertical="center"/>
    </xf>
    <xf numFmtId="0" fontId="0" fillId="0" borderId="0" xfId="0" applyAlignment="1">
      <alignment vertical="center"/>
    </xf>
    <xf numFmtId="0" fontId="3" fillId="2" borderId="0" xfId="2" applyFont="1" applyFill="1" applyAlignment="1">
      <alignment horizontal="center" vertical="center" wrapText="1"/>
    </xf>
    <xf numFmtId="0" fontId="4" fillId="2" borderId="0" xfId="3" applyFont="1" applyFill="1" applyAlignment="1">
      <alignment horizontal="centerContinuous" vertical="center"/>
    </xf>
    <xf numFmtId="0" fontId="2" fillId="2" borderId="0" xfId="2" applyFill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2" fillId="3" borderId="0" xfId="2" applyFill="1" applyAlignment="1">
      <alignment vertical="center"/>
    </xf>
    <xf numFmtId="0" fontId="10" fillId="3" borderId="0" xfId="2" applyFont="1" applyFill="1" applyAlignment="1">
      <alignment horizontal="centerContinuous" vertical="center"/>
    </xf>
    <xf numFmtId="0" fontId="11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2" fillId="4" borderId="0" xfId="2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3" fontId="2" fillId="2" borderId="0" xfId="2" applyNumberFormat="1" applyFill="1" applyAlignment="1">
      <alignment vertical="center"/>
    </xf>
    <xf numFmtId="0" fontId="4" fillId="2" borderId="0" xfId="2" applyFont="1" applyFill="1" applyAlignment="1">
      <alignment vertical="center"/>
    </xf>
    <xf numFmtId="0" fontId="14" fillId="5" borderId="1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15" fillId="4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 wrapText="1"/>
    </xf>
    <xf numFmtId="0" fontId="14" fillId="5" borderId="0" xfId="2" applyFont="1" applyFill="1" applyAlignment="1">
      <alignment horizontal="center" vertical="center" wrapText="1"/>
    </xf>
    <xf numFmtId="0" fontId="16" fillId="0" borderId="5" xfId="2" applyFont="1" applyBorder="1" applyAlignment="1">
      <alignment horizontal="left" vertical="center"/>
    </xf>
    <xf numFmtId="3" fontId="17" fillId="0" borderId="5" xfId="2" applyNumberFormat="1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 vertical="center"/>
    </xf>
    <xf numFmtId="3" fontId="2" fillId="4" borderId="0" xfId="2" applyNumberFormat="1" applyFill="1" applyAlignment="1">
      <alignment horizontal="center" vertical="center"/>
    </xf>
    <xf numFmtId="0" fontId="19" fillId="4" borderId="0" xfId="2" applyFont="1" applyFill="1" applyAlignment="1">
      <alignment horizontal="left" vertical="center"/>
    </xf>
    <xf numFmtId="3" fontId="16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2" fillId="4" borderId="0" xfId="2" applyFill="1" applyAlignment="1">
      <alignment horizontal="center" vertical="center"/>
    </xf>
    <xf numFmtId="3" fontId="16" fillId="0" borderId="6" xfId="2" applyNumberFormat="1" applyFont="1" applyBorder="1" applyAlignment="1">
      <alignment horizontal="left" vertical="center"/>
    </xf>
    <xf numFmtId="3" fontId="18" fillId="0" borderId="6" xfId="2" applyNumberFormat="1" applyFont="1" applyBorder="1" applyAlignment="1">
      <alignment horizontal="center" vertical="center"/>
    </xf>
    <xf numFmtId="0" fontId="16" fillId="7" borderId="7" xfId="2" applyFont="1" applyFill="1" applyBorder="1" applyAlignment="1">
      <alignment horizontal="center" vertical="center"/>
    </xf>
    <xf numFmtId="3" fontId="17" fillId="8" borderId="7" xfId="2" applyNumberFormat="1" applyFont="1" applyFill="1" applyBorder="1" applyAlignment="1">
      <alignment horizontal="center" vertical="center"/>
    </xf>
    <xf numFmtId="3" fontId="17" fillId="9" borderId="7" xfId="2" applyNumberFormat="1" applyFont="1" applyFill="1" applyBorder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0" fontId="17" fillId="8" borderId="8" xfId="2" applyFont="1" applyFill="1" applyBorder="1" applyAlignment="1">
      <alignment horizontal="center" vertical="center"/>
    </xf>
    <xf numFmtId="164" fontId="17" fillId="0" borderId="8" xfId="4" applyNumberFormat="1" applyFont="1" applyFill="1" applyBorder="1" applyAlignment="1">
      <alignment horizontal="center" vertical="center"/>
    </xf>
    <xf numFmtId="164" fontId="17" fillId="9" borderId="8" xfId="4" applyNumberFormat="1" applyFont="1" applyFill="1" applyBorder="1" applyAlignment="1">
      <alignment horizontal="center" vertical="center"/>
    </xf>
    <xf numFmtId="0" fontId="20" fillId="2" borderId="0" xfId="2" applyFont="1" applyFill="1" applyAlignment="1">
      <alignment vertical="center"/>
    </xf>
    <xf numFmtId="3" fontId="18" fillId="0" borderId="9" xfId="2" applyNumberFormat="1" applyFont="1" applyBorder="1" applyAlignment="1">
      <alignment horizontal="center" vertical="center"/>
    </xf>
    <xf numFmtId="0" fontId="22" fillId="2" borderId="0" xfId="2" applyFont="1" applyFill="1" applyAlignment="1">
      <alignment vertical="center"/>
    </xf>
    <xf numFmtId="0" fontId="22" fillId="4" borderId="0" xfId="2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0" fontId="22" fillId="4" borderId="0" xfId="2" applyFont="1" applyFill="1" applyAlignment="1">
      <alignment horizontal="left" vertical="center"/>
    </xf>
    <xf numFmtId="0" fontId="11" fillId="4" borderId="0" xfId="2" applyFont="1" applyFill="1" applyAlignment="1">
      <alignment vertical="center" wrapText="1"/>
    </xf>
    <xf numFmtId="0" fontId="1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left" vertical="center"/>
    </xf>
    <xf numFmtId="3" fontId="18" fillId="4" borderId="0" xfId="2" applyNumberFormat="1" applyFont="1" applyFill="1" applyAlignment="1">
      <alignment horizontal="center" vertical="center"/>
    </xf>
    <xf numFmtId="3" fontId="17" fillId="4" borderId="0" xfId="2" applyNumberFormat="1" applyFont="1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164" fontId="17" fillId="4" borderId="0" xfId="1" applyNumberFormat="1" applyFont="1" applyFill="1" applyBorder="1" applyAlignment="1">
      <alignment horizontal="center" vertical="center"/>
    </xf>
    <xf numFmtId="3" fontId="4" fillId="4" borderId="0" xfId="2" applyNumberFormat="1" applyFont="1" applyFill="1" applyAlignment="1">
      <alignment horizontal="center" vertical="center"/>
    </xf>
    <xf numFmtId="3" fontId="17" fillId="7" borderId="7" xfId="2" applyNumberFormat="1" applyFont="1" applyFill="1" applyBorder="1" applyAlignment="1">
      <alignment horizontal="center" vertical="center"/>
    </xf>
    <xf numFmtId="9" fontId="2" fillId="2" borderId="0" xfId="4" applyFill="1" applyAlignment="1">
      <alignment horizontal="center" vertical="center"/>
    </xf>
    <xf numFmtId="0" fontId="4" fillId="8" borderId="8" xfId="2" applyFont="1" applyFill="1" applyBorder="1" applyAlignment="1">
      <alignment horizontal="center" vertical="center"/>
    </xf>
    <xf numFmtId="164" fontId="4" fillId="9" borderId="8" xfId="4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vertical="center"/>
    </xf>
    <xf numFmtId="0" fontId="14" fillId="5" borderId="11" xfId="2" applyFont="1" applyFill="1" applyBorder="1" applyAlignment="1">
      <alignment horizontal="center" vertical="center" wrapText="1"/>
    </xf>
    <xf numFmtId="0" fontId="14" fillId="5" borderId="12" xfId="2" applyFont="1" applyFill="1" applyBorder="1" applyAlignment="1">
      <alignment horizontal="center" vertical="center" wrapText="1"/>
    </xf>
    <xf numFmtId="3" fontId="16" fillId="0" borderId="13" xfId="2" applyNumberFormat="1" applyFont="1" applyBorder="1" applyAlignment="1">
      <alignment horizontal="left" vertical="center"/>
    </xf>
    <xf numFmtId="3" fontId="17" fillId="0" borderId="13" xfId="2" applyNumberFormat="1" applyFont="1" applyBorder="1" applyAlignment="1">
      <alignment horizontal="center" vertical="center"/>
    </xf>
    <xf numFmtId="3" fontId="18" fillId="0" borderId="13" xfId="2" applyNumberFormat="1" applyFont="1" applyBorder="1" applyAlignment="1">
      <alignment horizontal="center" vertical="center"/>
    </xf>
    <xf numFmtId="0" fontId="17" fillId="7" borderId="0" xfId="2" applyFont="1" applyFill="1" applyAlignment="1">
      <alignment horizontal="center" vertical="center"/>
    </xf>
    <xf numFmtId="3" fontId="17" fillId="8" borderId="0" xfId="2" applyNumberFormat="1" applyFont="1" applyFill="1" applyAlignment="1">
      <alignment horizontal="center" vertical="center"/>
    </xf>
    <xf numFmtId="3" fontId="17" fillId="7" borderId="0" xfId="2" applyNumberFormat="1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3" fillId="4" borderId="0" xfId="2" applyFont="1" applyFill="1" applyAlignment="1">
      <alignment vertical="center"/>
    </xf>
    <xf numFmtId="0" fontId="11" fillId="5" borderId="1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vertical="center" wrapText="1"/>
    </xf>
    <xf numFmtId="0" fontId="2" fillId="4" borderId="0" xfId="5" applyFill="1" applyAlignment="1">
      <alignment vertical="center"/>
    </xf>
    <xf numFmtId="3" fontId="16" fillId="4" borderId="0" xfId="2" applyNumberFormat="1" applyFont="1" applyFill="1" applyAlignment="1">
      <alignment vertical="center"/>
    </xf>
    <xf numFmtId="3" fontId="16" fillId="4" borderId="0" xfId="2" applyNumberFormat="1" applyFont="1" applyFill="1" applyAlignment="1">
      <alignment horizontal="left" vertical="center"/>
    </xf>
    <xf numFmtId="0" fontId="21" fillId="4" borderId="0" xfId="2" applyFont="1" applyFill="1" applyAlignment="1">
      <alignment vertical="center"/>
    </xf>
    <xf numFmtId="10" fontId="17" fillId="9" borderId="8" xfId="4" applyNumberFormat="1" applyFont="1" applyFill="1" applyBorder="1" applyAlignment="1">
      <alignment horizontal="center" vertical="center"/>
    </xf>
    <xf numFmtId="0" fontId="24" fillId="2" borderId="14" xfId="2" applyFont="1" applyFill="1" applyBorder="1" applyAlignment="1">
      <alignment vertical="center" wrapText="1"/>
    </xf>
    <xf numFmtId="0" fontId="24" fillId="2" borderId="0" xfId="2" applyFont="1" applyFill="1" applyAlignment="1">
      <alignment vertical="center" wrapText="1"/>
    </xf>
    <xf numFmtId="0" fontId="16" fillId="4" borderId="0" xfId="2" applyFont="1" applyFill="1" applyAlignment="1">
      <alignment horizontal="left" vertical="center"/>
    </xf>
    <xf numFmtId="3" fontId="2" fillId="2" borderId="0" xfId="2" applyNumberFormat="1" applyFill="1" applyAlignment="1">
      <alignment horizontal="center" vertical="center"/>
    </xf>
    <xf numFmtId="0" fontId="4" fillId="4" borderId="0" xfId="2" applyFont="1" applyFill="1" applyAlignment="1">
      <alignment vertical="center"/>
    </xf>
    <xf numFmtId="0" fontId="14" fillId="6" borderId="4" xfId="2" applyFont="1" applyFill="1" applyBorder="1" applyAlignment="1">
      <alignment horizontal="center" vertical="center" wrapText="1"/>
    </xf>
    <xf numFmtId="0" fontId="14" fillId="6" borderId="2" xfId="2" applyFont="1" applyFill="1" applyBorder="1" applyAlignment="1">
      <alignment horizontal="center" vertical="center" wrapText="1"/>
    </xf>
    <xf numFmtId="0" fontId="14" fillId="5" borderId="17" xfId="2" applyFont="1" applyFill="1" applyBorder="1" applyAlignment="1">
      <alignment horizontal="center" vertical="center" wrapText="1"/>
    </xf>
    <xf numFmtId="0" fontId="14" fillId="5" borderId="18" xfId="2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horizontal="center" vertical="center" wrapText="1"/>
    </xf>
    <xf numFmtId="0" fontId="14" fillId="5" borderId="19" xfId="2" applyFont="1" applyFill="1" applyBorder="1" applyAlignment="1">
      <alignment horizontal="center" vertical="center" wrapText="1"/>
    </xf>
    <xf numFmtId="3" fontId="18" fillId="0" borderId="0" xfId="2" applyNumberFormat="1" applyFont="1" applyAlignment="1">
      <alignment horizontal="center" vertical="center"/>
    </xf>
    <xf numFmtId="3" fontId="17" fillId="8" borderId="8" xfId="2" applyNumberFormat="1" applyFont="1" applyFill="1" applyBorder="1" applyAlignment="1">
      <alignment horizontal="center" vertical="center"/>
    </xf>
    <xf numFmtId="164" fontId="17" fillId="9" borderId="8" xfId="1" applyNumberFormat="1" applyFont="1" applyFill="1" applyBorder="1" applyAlignment="1">
      <alignment horizontal="center" vertical="center"/>
    </xf>
    <xf numFmtId="0" fontId="25" fillId="2" borderId="0" xfId="2" applyFont="1" applyFill="1" applyAlignment="1">
      <alignment horizontal="left" vertical="center" wrapText="1"/>
    </xf>
    <xf numFmtId="0" fontId="27" fillId="0" borderId="0" xfId="6" applyFont="1"/>
    <xf numFmtId="0" fontId="2" fillId="4" borderId="20" xfId="2" applyFill="1" applyBorder="1" applyAlignment="1">
      <alignment vertical="center"/>
    </xf>
    <xf numFmtId="0" fontId="0" fillId="0" borderId="20" xfId="0" applyBorder="1" applyAlignment="1">
      <alignment vertical="center"/>
    </xf>
    <xf numFmtId="3" fontId="17" fillId="4" borderId="0" xfId="2" applyNumberFormat="1" applyFont="1" applyFill="1" applyAlignment="1">
      <alignment vertical="center"/>
    </xf>
    <xf numFmtId="164" fontId="17" fillId="4" borderId="0" xfId="2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9" fillId="2" borderId="0" xfId="2" applyFont="1" applyFill="1" applyAlignment="1">
      <alignment vertical="center"/>
    </xf>
    <xf numFmtId="0" fontId="2" fillId="2" borderId="0" xfId="2" applyFill="1" applyAlignment="1">
      <alignment horizontal="left" vertical="center" wrapText="1"/>
    </xf>
    <xf numFmtId="0" fontId="14" fillId="5" borderId="3" xfId="2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5" fillId="4" borderId="0" xfId="2" applyFont="1" applyFill="1" applyAlignment="1">
      <alignment vertical="center"/>
    </xf>
    <xf numFmtId="3" fontId="30" fillId="0" borderId="23" xfId="2" applyNumberFormat="1" applyFont="1" applyBorder="1" applyAlignment="1">
      <alignment horizontal="center" vertical="center"/>
    </xf>
    <xf numFmtId="3" fontId="30" fillId="0" borderId="26" xfId="2" applyNumberFormat="1" applyFont="1" applyBorder="1" applyAlignment="1">
      <alignment horizontal="center" vertical="center"/>
    </xf>
    <xf numFmtId="164" fontId="16" fillId="0" borderId="27" xfId="1" applyNumberFormat="1" applyFont="1" applyFill="1" applyBorder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3" fontId="16" fillId="4" borderId="0" xfId="2" applyNumberFormat="1" applyFont="1" applyFill="1" applyAlignment="1">
      <alignment vertical="center" wrapText="1"/>
    </xf>
    <xf numFmtId="3" fontId="17" fillId="0" borderId="28" xfId="2" applyNumberFormat="1" applyFont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6" fillId="0" borderId="28" xfId="2" applyNumberFormat="1" applyFont="1" applyBorder="1" applyAlignment="1">
      <alignment horizontal="left" vertical="center"/>
    </xf>
    <xf numFmtId="3" fontId="18" fillId="0" borderId="28" xfId="2" applyNumberFormat="1" applyFont="1" applyBorder="1" applyAlignment="1">
      <alignment horizontal="center" vertical="center"/>
    </xf>
    <xf numFmtId="0" fontId="14" fillId="5" borderId="32" xfId="2" applyFont="1" applyFill="1" applyBorder="1" applyAlignment="1">
      <alignment horizontal="center" vertical="center" wrapText="1"/>
    </xf>
    <xf numFmtId="0" fontId="14" fillId="5" borderId="33" xfId="2" applyFont="1" applyFill="1" applyBorder="1" applyAlignment="1">
      <alignment horizontal="center" vertical="center" wrapText="1"/>
    </xf>
    <xf numFmtId="0" fontId="14" fillId="6" borderId="32" xfId="2" applyFont="1" applyFill="1" applyBorder="1" applyAlignment="1">
      <alignment horizontal="center" vertical="center" wrapText="1"/>
    </xf>
    <xf numFmtId="0" fontId="14" fillId="6" borderId="33" xfId="2" applyFont="1" applyFill="1" applyBorder="1" applyAlignment="1">
      <alignment horizontal="center" vertical="center" wrapText="1"/>
    </xf>
    <xf numFmtId="3" fontId="17" fillId="8" borderId="34" xfId="2" applyNumberFormat="1" applyFont="1" applyFill="1" applyBorder="1" applyAlignment="1">
      <alignment horizontal="center" vertical="center"/>
    </xf>
    <xf numFmtId="3" fontId="17" fillId="8" borderId="35" xfId="2" applyNumberFormat="1" applyFont="1" applyFill="1" applyBorder="1" applyAlignment="1">
      <alignment horizontal="center" vertical="center"/>
    </xf>
    <xf numFmtId="164" fontId="17" fillId="9" borderId="36" xfId="4" applyNumberFormat="1" applyFont="1" applyFill="1" applyBorder="1" applyAlignment="1">
      <alignment horizontal="center" vertical="center"/>
    </xf>
    <xf numFmtId="164" fontId="17" fillId="9" borderId="37" xfId="4" applyNumberFormat="1" applyFont="1" applyFill="1" applyBorder="1" applyAlignment="1">
      <alignment horizontal="center" vertical="center"/>
    </xf>
    <xf numFmtId="3" fontId="17" fillId="7" borderId="38" xfId="2" applyNumberFormat="1" applyFont="1" applyFill="1" applyBorder="1" applyAlignment="1">
      <alignment horizontal="center" vertical="center"/>
    </xf>
    <xf numFmtId="3" fontId="17" fillId="7" borderId="39" xfId="2" applyNumberFormat="1" applyFont="1" applyFill="1" applyBorder="1" applyAlignment="1">
      <alignment horizontal="center" vertical="center"/>
    </xf>
    <xf numFmtId="3" fontId="17" fillId="7" borderId="40" xfId="2" applyNumberFormat="1" applyFont="1" applyFill="1" applyBorder="1" applyAlignment="1">
      <alignment horizontal="center" vertical="center"/>
    </xf>
    <xf numFmtId="164" fontId="17" fillId="9" borderId="41" xfId="1" applyNumberFormat="1" applyFont="1" applyFill="1" applyBorder="1" applyAlignment="1">
      <alignment horizontal="center" vertical="center"/>
    </xf>
    <xf numFmtId="164" fontId="17" fillId="9" borderId="42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3" fontId="5" fillId="2" borderId="0" xfId="2" applyNumberFormat="1" applyFont="1" applyFill="1" applyAlignment="1">
      <alignment horizontal="center" vertical="center"/>
    </xf>
    <xf numFmtId="9" fontId="5" fillId="2" borderId="0" xfId="4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64" fontId="5" fillId="2" borderId="0" xfId="4" applyNumberFormat="1" applyFont="1" applyFill="1" applyAlignment="1">
      <alignment horizontal="center" vertical="center"/>
    </xf>
    <xf numFmtId="0" fontId="11" fillId="5" borderId="43" xfId="2" applyFont="1" applyFill="1" applyBorder="1" applyAlignment="1">
      <alignment horizontal="center" vertical="center" wrapText="1"/>
    </xf>
    <xf numFmtId="3" fontId="36" fillId="0" borderId="45" xfId="2" applyNumberFormat="1" applyFont="1" applyBorder="1" applyAlignment="1">
      <alignment horizontal="left" vertical="center"/>
    </xf>
    <xf numFmtId="3" fontId="4" fillId="0" borderId="45" xfId="2" applyNumberFormat="1" applyFont="1" applyBorder="1" applyAlignment="1">
      <alignment horizontal="center" vertical="center"/>
    </xf>
    <xf numFmtId="3" fontId="2" fillId="0" borderId="45" xfId="2" applyNumberFormat="1" applyBorder="1" applyAlignment="1">
      <alignment horizontal="center" vertical="center"/>
    </xf>
    <xf numFmtId="3" fontId="17" fillId="0" borderId="47" xfId="2" applyNumberFormat="1" applyFont="1" applyBorder="1" applyAlignment="1">
      <alignment horizontal="center" vertical="center"/>
    </xf>
    <xf numFmtId="3" fontId="18" fillId="0" borderId="47" xfId="2" applyNumberFormat="1" applyFont="1" applyBorder="1" applyAlignment="1">
      <alignment horizontal="center" vertical="center"/>
    </xf>
    <xf numFmtId="3" fontId="36" fillId="10" borderId="45" xfId="2" applyNumberFormat="1" applyFont="1" applyFill="1" applyBorder="1" applyAlignment="1">
      <alignment vertical="center"/>
    </xf>
    <xf numFmtId="3" fontId="4" fillId="10" borderId="45" xfId="2" applyNumberFormat="1" applyFont="1" applyFill="1" applyBorder="1" applyAlignment="1">
      <alignment horizontal="center" vertical="center"/>
    </xf>
    <xf numFmtId="0" fontId="16" fillId="0" borderId="50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3" fontId="36" fillId="10" borderId="44" xfId="2" applyNumberFormat="1" applyFont="1" applyFill="1" applyBorder="1" applyAlignment="1">
      <alignment vertical="center"/>
    </xf>
    <xf numFmtId="3" fontId="4" fillId="10" borderId="44" xfId="2" applyNumberFormat="1" applyFont="1" applyFill="1" applyBorder="1" applyAlignment="1">
      <alignment horizontal="center" vertical="center"/>
    </xf>
    <xf numFmtId="3" fontId="11" fillId="11" borderId="52" xfId="2" applyNumberFormat="1" applyFont="1" applyFill="1" applyBorder="1" applyAlignment="1">
      <alignment horizontal="center" vertical="center"/>
    </xf>
    <xf numFmtId="0" fontId="11" fillId="5" borderId="20" xfId="2" applyFont="1" applyFill="1" applyBorder="1" applyAlignment="1">
      <alignment horizontal="center" vertical="center" wrapText="1"/>
    </xf>
    <xf numFmtId="3" fontId="2" fillId="0" borderId="54" xfId="2" applyNumberFormat="1" applyBorder="1" applyAlignment="1">
      <alignment horizontal="center" vertical="center"/>
    </xf>
    <xf numFmtId="3" fontId="4" fillId="10" borderId="54" xfId="2" applyNumberFormat="1" applyFont="1" applyFill="1" applyBorder="1" applyAlignment="1">
      <alignment horizontal="center" vertical="center"/>
    </xf>
    <xf numFmtId="3" fontId="4" fillId="10" borderId="55" xfId="2" applyNumberFormat="1" applyFont="1" applyFill="1" applyBorder="1" applyAlignment="1">
      <alignment horizontal="center" vertical="center"/>
    </xf>
    <xf numFmtId="3" fontId="11" fillId="11" borderId="56" xfId="2" applyNumberFormat="1" applyFont="1" applyFill="1" applyBorder="1" applyAlignment="1">
      <alignment horizontal="center" vertical="center"/>
    </xf>
    <xf numFmtId="0" fontId="16" fillId="0" borderId="46" xfId="2" applyFont="1" applyBorder="1" applyAlignment="1">
      <alignment vertical="center"/>
    </xf>
    <xf numFmtId="0" fontId="14" fillId="5" borderId="4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1" fillId="6" borderId="1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4" borderId="0" xfId="2" applyFont="1" applyFill="1" applyAlignment="1">
      <alignment vertical="center" wrapText="1"/>
    </xf>
    <xf numFmtId="0" fontId="17" fillId="4" borderId="0" xfId="2" applyFont="1" applyFill="1" applyAlignment="1">
      <alignment horizontal="center" vertical="center" wrapText="1"/>
    </xf>
    <xf numFmtId="0" fontId="27" fillId="4" borderId="0" xfId="0" applyFont="1" applyFill="1" applyAlignment="1">
      <alignment vertical="center"/>
    </xf>
    <xf numFmtId="0" fontId="11" fillId="5" borderId="2" xfId="2" applyFont="1" applyFill="1" applyBorder="1" applyAlignment="1">
      <alignment horizontal="center" vertical="center" wrapText="1"/>
    </xf>
    <xf numFmtId="164" fontId="17" fillId="0" borderId="0" xfId="4" applyNumberFormat="1" applyFont="1" applyFill="1" applyBorder="1" applyAlignment="1">
      <alignment horizontal="center" vertical="center"/>
    </xf>
    <xf numFmtId="164" fontId="16" fillId="0" borderId="58" xfId="1" applyNumberFormat="1" applyFont="1" applyFill="1" applyBorder="1" applyAlignment="1">
      <alignment horizontal="center" vertical="center"/>
    </xf>
    <xf numFmtId="164" fontId="4" fillId="0" borderId="54" xfId="2" applyNumberFormat="1" applyFont="1" applyBorder="1" applyAlignment="1">
      <alignment horizontal="center" vertical="center"/>
    </xf>
    <xf numFmtId="164" fontId="4" fillId="10" borderId="54" xfId="2" applyNumberFormat="1" applyFont="1" applyFill="1" applyBorder="1" applyAlignment="1">
      <alignment horizontal="center" vertical="center"/>
    </xf>
    <xf numFmtId="164" fontId="4" fillId="10" borderId="55" xfId="2" applyNumberFormat="1" applyFont="1" applyFill="1" applyBorder="1" applyAlignment="1">
      <alignment horizontal="center" vertical="center"/>
    </xf>
    <xf numFmtId="164" fontId="11" fillId="11" borderId="56" xfId="2" applyNumberFormat="1" applyFont="1" applyFill="1" applyBorder="1" applyAlignment="1">
      <alignment horizontal="center" vertical="center"/>
    </xf>
    <xf numFmtId="3" fontId="4" fillId="0" borderId="59" xfId="2" applyNumberFormat="1" applyFont="1" applyBorder="1" applyAlignment="1">
      <alignment horizontal="center" vertical="center"/>
    </xf>
    <xf numFmtId="3" fontId="4" fillId="10" borderId="59" xfId="2" applyNumberFormat="1" applyFont="1" applyFill="1" applyBorder="1" applyAlignment="1">
      <alignment horizontal="center" vertical="center"/>
    </xf>
    <xf numFmtId="3" fontId="4" fillId="10" borderId="60" xfId="2" applyNumberFormat="1" applyFont="1" applyFill="1" applyBorder="1" applyAlignment="1">
      <alignment horizontal="center" vertical="center"/>
    </xf>
    <xf numFmtId="3" fontId="11" fillId="11" borderId="61" xfId="2" applyNumberFormat="1" applyFont="1" applyFill="1" applyBorder="1" applyAlignment="1">
      <alignment horizontal="center" vertical="center"/>
    </xf>
    <xf numFmtId="164" fontId="16" fillId="0" borderId="23" xfId="1" applyNumberFormat="1" applyFont="1" applyFill="1" applyBorder="1" applyAlignment="1">
      <alignment horizontal="center" vertical="center"/>
    </xf>
    <xf numFmtId="3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3" fontId="16" fillId="8" borderId="7" xfId="2" applyNumberFormat="1" applyFont="1" applyFill="1" applyBorder="1" applyAlignment="1">
      <alignment horizontal="center" vertical="center"/>
    </xf>
    <xf numFmtId="164" fontId="16" fillId="7" borderId="7" xfId="1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41" fillId="4" borderId="0" xfId="2" applyFont="1" applyFill="1" applyAlignment="1">
      <alignment vertical="center"/>
    </xf>
    <xf numFmtId="0" fontId="14" fillId="6" borderId="30" xfId="2" applyFont="1" applyFill="1" applyBorder="1" applyAlignment="1">
      <alignment horizontal="center" vertical="center" wrapText="1"/>
    </xf>
    <xf numFmtId="0" fontId="14" fillId="6" borderId="31" xfId="2" applyFont="1" applyFill="1" applyBorder="1" applyAlignment="1">
      <alignment horizontal="center" vertical="center" wrapText="1"/>
    </xf>
    <xf numFmtId="0" fontId="14" fillId="5" borderId="0" xfId="2" applyFont="1" applyFill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4" fillId="5" borderId="53" xfId="2" applyFont="1" applyFill="1" applyBorder="1" applyAlignment="1">
      <alignment horizontal="center" vertical="center"/>
    </xf>
    <xf numFmtId="164" fontId="17" fillId="0" borderId="8" xfId="4" applyNumberFormat="1" applyFont="1" applyFill="1" applyBorder="1" applyAlignment="1">
      <alignment horizontal="center" vertical="center"/>
    </xf>
    <xf numFmtId="3" fontId="17" fillId="8" borderId="7" xfId="2" applyNumberFormat="1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14" fillId="5" borderId="15" xfId="2" applyFont="1" applyFill="1" applyBorder="1" applyAlignment="1">
      <alignment horizontal="center" vertical="center" wrapText="1"/>
    </xf>
    <xf numFmtId="0" fontId="14" fillId="5" borderId="16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 wrapText="1"/>
    </xf>
    <xf numFmtId="0" fontId="14" fillId="6" borderId="2" xfId="2" applyFont="1" applyFill="1" applyBorder="1" applyAlignment="1">
      <alignment horizontal="center" vertical="center" wrapText="1"/>
    </xf>
    <xf numFmtId="0" fontId="14" fillId="6" borderId="10" xfId="2" applyFont="1" applyFill="1" applyBorder="1" applyAlignment="1">
      <alignment horizontal="center" vertical="center" wrapText="1"/>
    </xf>
    <xf numFmtId="0" fontId="14" fillId="6" borderId="11" xfId="2" applyFont="1" applyFill="1" applyBorder="1" applyAlignment="1">
      <alignment horizontal="center" vertical="center" wrapText="1"/>
    </xf>
    <xf numFmtId="0" fontId="14" fillId="6" borderId="0" xfId="2" applyFont="1" applyFill="1" applyAlignment="1">
      <alignment horizontal="center" vertical="center" wrapText="1"/>
    </xf>
    <xf numFmtId="0" fontId="14" fillId="6" borderId="29" xfId="2" applyFont="1" applyFill="1" applyBorder="1" applyAlignment="1">
      <alignment horizontal="center" vertical="center" wrapText="1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3" fontId="16" fillId="0" borderId="21" xfId="2" applyNumberFormat="1" applyFont="1" applyBorder="1" applyAlignment="1">
      <alignment horizontal="center" vertical="center"/>
    </xf>
    <xf numFmtId="3" fontId="16" fillId="0" borderId="22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0" fontId="14" fillId="5" borderId="10" xfId="2" applyFont="1" applyFill="1" applyBorder="1" applyAlignment="1">
      <alignment horizontal="center" vertical="center" wrapText="1"/>
    </xf>
    <xf numFmtId="0" fontId="14" fillId="5" borderId="11" xfId="2" applyFont="1" applyFill="1" applyBorder="1" applyAlignment="1">
      <alignment horizontal="center" vertical="center" wrapText="1"/>
    </xf>
    <xf numFmtId="0" fontId="16" fillId="4" borderId="0" xfId="2" applyFont="1" applyFill="1" applyAlignment="1">
      <alignment horizontal="center" vertical="center"/>
    </xf>
    <xf numFmtId="0" fontId="14" fillId="5" borderId="29" xfId="2" applyFont="1" applyFill="1" applyBorder="1" applyAlignment="1">
      <alignment horizontal="center" vertical="center" wrapText="1"/>
    </xf>
    <xf numFmtId="3" fontId="16" fillId="0" borderId="24" xfId="2" applyNumberFormat="1" applyFont="1" applyBorder="1" applyAlignment="1">
      <alignment horizontal="center" vertical="center"/>
    </xf>
    <xf numFmtId="3" fontId="16" fillId="0" borderId="25" xfId="2" applyNumberFormat="1" applyFont="1" applyBorder="1" applyAlignment="1">
      <alignment horizontal="center" vertical="center"/>
    </xf>
    <xf numFmtId="3" fontId="16" fillId="7" borderId="7" xfId="2" applyNumberFormat="1" applyFont="1" applyFill="1" applyBorder="1" applyAlignment="1">
      <alignment horizontal="center" vertical="center"/>
    </xf>
    <xf numFmtId="3" fontId="37" fillId="11" borderId="52" xfId="2" applyNumberFormat="1" applyFont="1" applyFill="1" applyBorder="1" applyAlignment="1">
      <alignment horizontal="center" vertical="center"/>
    </xf>
    <xf numFmtId="0" fontId="24" fillId="0" borderId="44" xfId="2" applyFont="1" applyBorder="1" applyAlignment="1">
      <alignment horizontal="center" vertical="center" wrapText="1"/>
    </xf>
    <xf numFmtId="0" fontId="24" fillId="0" borderId="48" xfId="2" applyFont="1" applyBorder="1" applyAlignment="1">
      <alignment horizontal="center" vertical="center" wrapText="1"/>
    </xf>
    <xf numFmtId="0" fontId="24" fillId="0" borderId="49" xfId="2" applyFont="1" applyBorder="1" applyAlignment="1">
      <alignment horizontal="center" vertical="center" wrapText="1"/>
    </xf>
    <xf numFmtId="0" fontId="11" fillId="5" borderId="10" xfId="2" applyFont="1" applyFill="1" applyBorder="1" applyAlignment="1">
      <alignment horizontal="center" vertical="center" wrapText="1"/>
    </xf>
    <xf numFmtId="0" fontId="11" fillId="5" borderId="53" xfId="2" applyFont="1" applyFill="1" applyBorder="1" applyAlignment="1">
      <alignment horizontal="center" vertical="center" wrapText="1"/>
    </xf>
    <xf numFmtId="0" fontId="11" fillId="6" borderId="4" xfId="2" applyFont="1" applyFill="1" applyBorder="1" applyAlignment="1">
      <alignment horizontal="center" vertical="center" wrapText="1"/>
    </xf>
    <xf numFmtId="0" fontId="11" fillId="6" borderId="57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</cellXfs>
  <cellStyles count="24">
    <cellStyle name="Millares 2" xfId="17" xr:uid="{915CC895-0DA1-4CF0-BDDF-3EEBD46D5AC7}"/>
    <cellStyle name="Normal" xfId="0" builtinId="0"/>
    <cellStyle name="Normal 2" xfId="6" xr:uid="{D029A2B9-503D-48F5-8AA6-8EC5F00323CD}"/>
    <cellStyle name="Normal 2 2" xfId="10" xr:uid="{900AAAEC-FB89-4BFE-8F24-E72919702D26}"/>
    <cellStyle name="Normal 2 2 2" xfId="9" xr:uid="{47099B36-CF01-49B3-A2BE-D9BEFF4D7A57}"/>
    <cellStyle name="Normal 2 2 2 2" xfId="15" xr:uid="{D34185FF-5F78-4E1C-BBA0-C13CA7375F2F}"/>
    <cellStyle name="Normal 2 2 3" xfId="8" xr:uid="{4BFB3220-1E2B-49FF-8233-C8DFF9E3361D}"/>
    <cellStyle name="Normal 2 3" xfId="2" xr:uid="{7ADD59E5-22BF-44F0-AE96-2D2307C80FD4}"/>
    <cellStyle name="Normal 2 4" xfId="7" xr:uid="{610E90D4-A063-4108-A7B2-75F6FB738F56}"/>
    <cellStyle name="Normal 2 4 2" xfId="19" xr:uid="{01824410-F031-48FB-B808-C89D798867D6}"/>
    <cellStyle name="Normal 2 4 3" xfId="18" xr:uid="{EA0C156F-9112-49F0-8D9C-EAC42B1DE7DE}"/>
    <cellStyle name="Normal 2 5" xfId="16" xr:uid="{5410079C-9269-4352-AA3E-CDE9BA2667DA}"/>
    <cellStyle name="Normal 3 2" xfId="5" xr:uid="{0BEAA190-3881-4A60-8710-0D8E5821FA41}"/>
    <cellStyle name="Normal_Directorio CEMs - agos - 2009 - UGTAI" xfId="3" xr:uid="{8FCCD6BE-449C-4845-BEB1-053E449FC019}"/>
    <cellStyle name="Porcentaje" xfId="1" builtinId="5"/>
    <cellStyle name="Porcentaje 10" xfId="13" xr:uid="{6F7255A6-565F-41FE-8B8C-F0CC72476E4F}"/>
    <cellStyle name="Porcentaje 2" xfId="4" xr:uid="{DFD8C1CC-B021-4D5F-A9EA-166E470D3477}"/>
    <cellStyle name="Porcentaje 2 2" xfId="11" xr:uid="{F0D16E54-64B6-46CA-8073-78BF72DB2E81}"/>
    <cellStyle name="Porcentaje 3 2" xfId="12" xr:uid="{C0AD5226-EC2A-4E02-93AA-EF882D31E902}"/>
    <cellStyle name="Porcentual 2" xfId="14" xr:uid="{760B67CE-6DB7-46BE-9A78-F9D3B198354B}"/>
    <cellStyle name="style1705508119652" xfId="20" xr:uid="{D7B8C92A-133F-491D-ABF0-2A2211797D04}"/>
    <cellStyle name="style1705508119675" xfId="21" xr:uid="{DA469C89-9729-474A-B5B7-E1B2D6810C84}"/>
    <cellStyle name="style1705508119700" xfId="22" xr:uid="{269E0E74-BA26-42CA-A2EB-F1578811D538}"/>
    <cellStyle name="style1738618654972" xfId="23" xr:uid="{C4BDA2D5-E8CF-4347-9C45-E3A3F14C6790}"/>
  </cellStyles>
  <dxfs count="0"/>
  <tableStyles count="0" defaultTableStyle="TableStyleMedium2" defaultPivotStyle="PivotStyleLight16"/>
  <colors>
    <mruColors>
      <color rgb="FFFFFFFF"/>
      <color rgb="FFFF0000"/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de violencia sexual atendidos según sexo de la persona usuaria (Porcentaje)</a:t>
            </a:r>
            <a:endParaRPr lang="es-PE" sz="12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09369766321886"/>
          <c:y val="0.26645404426154345"/>
          <c:w val="0.39287264059272459"/>
          <c:h val="0.52142743159220217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25019931769168879"/>
                  <c:y val="-0.4407109830522513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26625"/>
                        <a:gd name="adj2" fmla="val -610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13739634981716733"/>
                  <c:y val="0.110619710382085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CEMF'!$D$14:$E$14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CEMF'!$D$27:$E$27</c:f>
              <c:numCache>
                <c:formatCode>#,##0</c:formatCode>
                <c:ptCount val="2"/>
                <c:pt idx="0">
                  <c:v>9432</c:v>
                </c:pt>
                <c:pt idx="1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CEMF'!$R$27:$R$30</c:f>
              <c:numCache>
                <c:formatCode>#,##0</c:formatCode>
                <c:ptCount val="4"/>
                <c:pt idx="0">
                  <c:v>1931</c:v>
                </c:pt>
                <c:pt idx="1">
                  <c:v>4458</c:v>
                </c:pt>
                <c:pt idx="2">
                  <c:v>3654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de violencia sexual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CEMF'!$M$272:$M$296</c:f>
              <c:strCache>
                <c:ptCount val="25"/>
                <c:pt idx="0">
                  <c:v>Moquegua</c:v>
                </c:pt>
                <c:pt idx="1">
                  <c:v>Pasco</c:v>
                </c:pt>
                <c:pt idx="2">
                  <c:v>Tumbes</c:v>
                </c:pt>
                <c:pt idx="3">
                  <c:v>Madre De Dios</c:v>
                </c:pt>
                <c:pt idx="4">
                  <c:v>Huancavelica</c:v>
                </c:pt>
                <c:pt idx="5">
                  <c:v>Apurimac</c:v>
                </c:pt>
                <c:pt idx="6">
                  <c:v>Puno</c:v>
                </c:pt>
                <c:pt idx="7">
                  <c:v>Tacna</c:v>
                </c:pt>
                <c:pt idx="8">
                  <c:v>Amazonas</c:v>
                </c:pt>
                <c:pt idx="9">
                  <c:v>Ucayali</c:v>
                </c:pt>
                <c:pt idx="10">
                  <c:v>Callao</c:v>
                </c:pt>
                <c:pt idx="11">
                  <c:v>Loreto</c:v>
                </c:pt>
                <c:pt idx="12">
                  <c:v>Lambayeque</c:v>
                </c:pt>
                <c:pt idx="13">
                  <c:v>Cajamarca</c:v>
                </c:pt>
                <c:pt idx="14">
                  <c:v>Ayacucho</c:v>
                </c:pt>
                <c:pt idx="15">
                  <c:v>Ancash</c:v>
                </c:pt>
                <c:pt idx="16">
                  <c:v>Piura</c:v>
                </c:pt>
                <c:pt idx="17">
                  <c:v>Ica</c:v>
                </c:pt>
                <c:pt idx="18">
                  <c:v>La Libertad</c:v>
                </c:pt>
                <c:pt idx="19">
                  <c:v>Junin</c:v>
                </c:pt>
                <c:pt idx="20">
                  <c:v>Huanuco</c:v>
                </c:pt>
                <c:pt idx="21">
                  <c:v>San Martin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CEMF'!$N$272:$N$296</c:f>
              <c:numCache>
                <c:formatCode>#,##0</c:formatCode>
                <c:ptCount val="25"/>
                <c:pt idx="0">
                  <c:v>65</c:v>
                </c:pt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108</c:v>
                </c:pt>
                <c:pt idx="5">
                  <c:v>130</c:v>
                </c:pt>
                <c:pt idx="6">
                  <c:v>176</c:v>
                </c:pt>
                <c:pt idx="7">
                  <c:v>184</c:v>
                </c:pt>
                <c:pt idx="8">
                  <c:v>236</c:v>
                </c:pt>
                <c:pt idx="9">
                  <c:v>250</c:v>
                </c:pt>
                <c:pt idx="10">
                  <c:v>254</c:v>
                </c:pt>
                <c:pt idx="11">
                  <c:v>261</c:v>
                </c:pt>
                <c:pt idx="12">
                  <c:v>271</c:v>
                </c:pt>
                <c:pt idx="13">
                  <c:v>276</c:v>
                </c:pt>
                <c:pt idx="14">
                  <c:v>283</c:v>
                </c:pt>
                <c:pt idx="15">
                  <c:v>306</c:v>
                </c:pt>
                <c:pt idx="16">
                  <c:v>351</c:v>
                </c:pt>
                <c:pt idx="17">
                  <c:v>388</c:v>
                </c:pt>
                <c:pt idx="18">
                  <c:v>408</c:v>
                </c:pt>
                <c:pt idx="19">
                  <c:v>420</c:v>
                </c:pt>
                <c:pt idx="20">
                  <c:v>428</c:v>
                </c:pt>
                <c:pt idx="21">
                  <c:v>497</c:v>
                </c:pt>
                <c:pt idx="22">
                  <c:v>561</c:v>
                </c:pt>
                <c:pt idx="23">
                  <c:v>753</c:v>
                </c:pt>
                <c:pt idx="24">
                  <c:v>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0CA-A833-4A64584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latin typeface="Arial Narrow" panose="020B0606020202030204" pitchFamily="34" charset="0"/>
              </a:rPr>
              <a:t>Gráfico N° 3: Casos de violencia sexual atendidos según condición</a:t>
            </a:r>
            <a:r>
              <a:rPr lang="es-PE" sz="1200" b="1" baseline="0">
                <a:latin typeface="Arial Narrow" panose="020B0606020202030204" pitchFamily="34" charset="0"/>
              </a:rPr>
              <a:t> del caso</a:t>
            </a:r>
            <a:endParaRPr lang="es-PE" sz="12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D7-4B53-B71C-9DA76E640F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D7-4B53-B71C-9DA76E640F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D7-4B53-B71C-9DA76E640F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0D7-4B53-B71C-9DA76E640F9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20D7-4B53-B71C-9DA76E640F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CEMF'!$D$52:$H$52</c:f>
              <c:strCache>
                <c:ptCount val="5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  <c:pt idx="4">
                  <c:v>Continuador</c:v>
                </c:pt>
              </c:strCache>
            </c:strRef>
          </c:cat>
          <c:val>
            <c:numRef>
              <c:f>'Casos del CEMF'!$D$65:$H$65</c:f>
              <c:numCache>
                <c:formatCode>#,##0</c:formatCode>
                <c:ptCount val="5"/>
                <c:pt idx="0">
                  <c:v>7324</c:v>
                </c:pt>
                <c:pt idx="1">
                  <c:v>1148</c:v>
                </c:pt>
                <c:pt idx="2">
                  <c:v>318</c:v>
                </c:pt>
                <c:pt idx="3">
                  <c:v>1281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D7-4B53-B71C-9DA76E64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7: Ranking de casos de violencia sexual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CEMF'!$J$307:$J$331</c:f>
              <c:strCache>
                <c:ptCount val="25"/>
                <c:pt idx="0">
                  <c:v>Moquegua</c:v>
                </c:pt>
                <c:pt idx="1">
                  <c:v>Pasco</c:v>
                </c:pt>
                <c:pt idx="2">
                  <c:v>Tumbes</c:v>
                </c:pt>
                <c:pt idx="3">
                  <c:v>Madre De Dios</c:v>
                </c:pt>
                <c:pt idx="4">
                  <c:v>Apurimac</c:v>
                </c:pt>
                <c:pt idx="5">
                  <c:v>Huancavelica</c:v>
                </c:pt>
                <c:pt idx="6">
                  <c:v>Amazonas</c:v>
                </c:pt>
                <c:pt idx="7">
                  <c:v>Tacna</c:v>
                </c:pt>
                <c:pt idx="8">
                  <c:v>Puno</c:v>
                </c:pt>
                <c:pt idx="9">
                  <c:v>Cajamarca</c:v>
                </c:pt>
                <c:pt idx="10">
                  <c:v>Loreto</c:v>
                </c:pt>
                <c:pt idx="11">
                  <c:v>Callao</c:v>
                </c:pt>
                <c:pt idx="12">
                  <c:v>Lambayeque</c:v>
                </c:pt>
                <c:pt idx="13">
                  <c:v>Ucayali</c:v>
                </c:pt>
                <c:pt idx="14">
                  <c:v>Ayacucho</c:v>
                </c:pt>
                <c:pt idx="15">
                  <c:v>Piura</c:v>
                </c:pt>
                <c:pt idx="16">
                  <c:v>Ancash</c:v>
                </c:pt>
                <c:pt idx="17">
                  <c:v>Huanuco</c:v>
                </c:pt>
                <c:pt idx="18">
                  <c:v>Ica</c:v>
                </c:pt>
                <c:pt idx="19">
                  <c:v>San Martin</c:v>
                </c:pt>
                <c:pt idx="20">
                  <c:v>Junin</c:v>
                </c:pt>
                <c:pt idx="21">
                  <c:v>La Libertad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CEMF'!$K$307:$K$331</c:f>
              <c:numCache>
                <c:formatCode>#,##0</c:formatCode>
                <c:ptCount val="25"/>
                <c:pt idx="0">
                  <c:v>868</c:v>
                </c:pt>
                <c:pt idx="1">
                  <c:v>1075</c:v>
                </c:pt>
                <c:pt idx="2">
                  <c:v>1111</c:v>
                </c:pt>
                <c:pt idx="3">
                  <c:v>1201</c:v>
                </c:pt>
                <c:pt idx="4">
                  <c:v>1607</c:v>
                </c:pt>
                <c:pt idx="5">
                  <c:v>1736</c:v>
                </c:pt>
                <c:pt idx="6">
                  <c:v>2308</c:v>
                </c:pt>
                <c:pt idx="7">
                  <c:v>2351</c:v>
                </c:pt>
                <c:pt idx="8">
                  <c:v>2722</c:v>
                </c:pt>
                <c:pt idx="9">
                  <c:v>3214</c:v>
                </c:pt>
                <c:pt idx="10">
                  <c:v>3218</c:v>
                </c:pt>
                <c:pt idx="11">
                  <c:v>3234</c:v>
                </c:pt>
                <c:pt idx="12">
                  <c:v>3440</c:v>
                </c:pt>
                <c:pt idx="13">
                  <c:v>3784</c:v>
                </c:pt>
                <c:pt idx="14">
                  <c:v>3921</c:v>
                </c:pt>
                <c:pt idx="15">
                  <c:v>4681</c:v>
                </c:pt>
                <c:pt idx="16">
                  <c:v>4776</c:v>
                </c:pt>
                <c:pt idx="17">
                  <c:v>4891</c:v>
                </c:pt>
                <c:pt idx="18">
                  <c:v>5275</c:v>
                </c:pt>
                <c:pt idx="19">
                  <c:v>5780</c:v>
                </c:pt>
                <c:pt idx="20">
                  <c:v>5940</c:v>
                </c:pt>
                <c:pt idx="21">
                  <c:v>6290</c:v>
                </c:pt>
                <c:pt idx="22">
                  <c:v>6911</c:v>
                </c:pt>
                <c:pt idx="23">
                  <c:v>10616</c:v>
                </c:pt>
                <c:pt idx="24">
                  <c:v>41924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8AA-B1AA-FBEBAE1B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casos de violencia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8"/>
              <c:layout>
                <c:manualLayout>
                  <c:x val="-1.7987794836634849E-16"/>
                  <c:y val="-3.7802079918061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CEMF'!$G$97:$G$121</c:f>
              <c:strCache>
                <c:ptCount val="25"/>
                <c:pt idx="0">
                  <c:v>Moquegua</c:v>
                </c:pt>
                <c:pt idx="1">
                  <c:v>Pasco</c:v>
                </c:pt>
                <c:pt idx="2">
                  <c:v>Tumbes</c:v>
                </c:pt>
                <c:pt idx="3">
                  <c:v>Madre De Dios</c:v>
                </c:pt>
                <c:pt idx="4">
                  <c:v>Huancavelica</c:v>
                </c:pt>
                <c:pt idx="5">
                  <c:v>Apurimac</c:v>
                </c:pt>
                <c:pt idx="6">
                  <c:v>Puno</c:v>
                </c:pt>
                <c:pt idx="7">
                  <c:v>Tacna</c:v>
                </c:pt>
                <c:pt idx="8">
                  <c:v>Amazonas</c:v>
                </c:pt>
                <c:pt idx="9">
                  <c:v>Ucayali</c:v>
                </c:pt>
                <c:pt idx="10">
                  <c:v>Callao</c:v>
                </c:pt>
                <c:pt idx="11">
                  <c:v>Loreto</c:v>
                </c:pt>
                <c:pt idx="12">
                  <c:v>Cajamarca</c:v>
                </c:pt>
                <c:pt idx="13">
                  <c:v>Lambayeque</c:v>
                </c:pt>
                <c:pt idx="14">
                  <c:v>Ayacucho</c:v>
                </c:pt>
                <c:pt idx="15">
                  <c:v>Ancash</c:v>
                </c:pt>
                <c:pt idx="16">
                  <c:v>Piura</c:v>
                </c:pt>
                <c:pt idx="17">
                  <c:v>Ica</c:v>
                </c:pt>
                <c:pt idx="18">
                  <c:v>Junin</c:v>
                </c:pt>
                <c:pt idx="19">
                  <c:v>La Libertad</c:v>
                </c:pt>
                <c:pt idx="20">
                  <c:v>Huanuco</c:v>
                </c:pt>
                <c:pt idx="21">
                  <c:v>San Martin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CEMF'!$H$97:$H$121</c:f>
              <c:numCache>
                <c:formatCode>#,##0</c:formatCode>
                <c:ptCount val="25"/>
                <c:pt idx="0">
                  <c:v>62</c:v>
                </c:pt>
                <c:pt idx="1">
                  <c:v>71</c:v>
                </c:pt>
                <c:pt idx="2">
                  <c:v>74</c:v>
                </c:pt>
                <c:pt idx="3">
                  <c:v>81</c:v>
                </c:pt>
                <c:pt idx="4">
                  <c:v>108</c:v>
                </c:pt>
                <c:pt idx="5">
                  <c:v>126</c:v>
                </c:pt>
                <c:pt idx="6">
                  <c:v>160</c:v>
                </c:pt>
                <c:pt idx="7">
                  <c:v>174</c:v>
                </c:pt>
                <c:pt idx="8">
                  <c:v>218</c:v>
                </c:pt>
                <c:pt idx="9">
                  <c:v>230</c:v>
                </c:pt>
                <c:pt idx="10">
                  <c:v>234</c:v>
                </c:pt>
                <c:pt idx="11">
                  <c:v>246</c:v>
                </c:pt>
                <c:pt idx="12">
                  <c:v>258</c:v>
                </c:pt>
                <c:pt idx="13">
                  <c:v>262</c:v>
                </c:pt>
                <c:pt idx="14">
                  <c:v>271</c:v>
                </c:pt>
                <c:pt idx="15">
                  <c:v>277</c:v>
                </c:pt>
                <c:pt idx="16">
                  <c:v>325</c:v>
                </c:pt>
                <c:pt idx="17">
                  <c:v>356</c:v>
                </c:pt>
                <c:pt idx="18">
                  <c:v>389</c:v>
                </c:pt>
                <c:pt idx="19">
                  <c:v>390</c:v>
                </c:pt>
                <c:pt idx="20">
                  <c:v>397</c:v>
                </c:pt>
                <c:pt idx="21">
                  <c:v>460</c:v>
                </c:pt>
                <c:pt idx="22">
                  <c:v>529</c:v>
                </c:pt>
                <c:pt idx="23">
                  <c:v>703</c:v>
                </c:pt>
                <c:pt idx="24">
                  <c:v>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858-B054-4E4812D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5864"/>
        <c:axId val="629515424"/>
      </c:barChart>
      <c:catAx>
        <c:axId val="62952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15424"/>
        <c:crosses val="autoZero"/>
        <c:auto val="1"/>
        <c:lblAlgn val="ctr"/>
        <c:lblOffset val="100"/>
        <c:noMultiLvlLbl val="0"/>
      </c:catAx>
      <c:valAx>
        <c:axId val="62951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violencia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CEMF'!$O$97:$O$121</c:f>
              <c:strCache>
                <c:ptCount val="25"/>
                <c:pt idx="0">
                  <c:v>Huancavelica</c:v>
                </c:pt>
                <c:pt idx="1">
                  <c:v>Moquegua</c:v>
                </c:pt>
                <c:pt idx="2">
                  <c:v>Apurimac</c:v>
                </c:pt>
                <c:pt idx="3">
                  <c:v>Madre De Dios</c:v>
                </c:pt>
                <c:pt idx="4">
                  <c:v>Pasco</c:v>
                </c:pt>
                <c:pt idx="5">
                  <c:v>Tumbes</c:v>
                </c:pt>
                <c:pt idx="6">
                  <c:v>Lambayeque</c:v>
                </c:pt>
                <c:pt idx="7">
                  <c:v>Tacna</c:v>
                </c:pt>
                <c:pt idx="8">
                  <c:v>Ayacucho</c:v>
                </c:pt>
                <c:pt idx="9">
                  <c:v>Loreto</c:v>
                </c:pt>
                <c:pt idx="10">
                  <c:v>Puno</c:v>
                </c:pt>
                <c:pt idx="11">
                  <c:v>Amazonas</c:v>
                </c:pt>
                <c:pt idx="12">
                  <c:v>Cajamarca</c:v>
                </c:pt>
                <c:pt idx="13">
                  <c:v>La Libertad</c:v>
                </c:pt>
                <c:pt idx="14">
                  <c:v>Callao</c:v>
                </c:pt>
                <c:pt idx="15">
                  <c:v>Ucayali</c:v>
                </c:pt>
                <c:pt idx="16">
                  <c:v>Piura</c:v>
                </c:pt>
                <c:pt idx="17">
                  <c:v>Ancash</c:v>
                </c:pt>
                <c:pt idx="18">
                  <c:v>Huanuco</c:v>
                </c:pt>
                <c:pt idx="19">
                  <c:v>Junin</c:v>
                </c:pt>
                <c:pt idx="20">
                  <c:v>Cusco</c:v>
                </c:pt>
                <c:pt idx="21">
                  <c:v>Ica</c:v>
                </c:pt>
                <c:pt idx="22">
                  <c:v>San Martin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CEMF'!$P$97:$P$121</c:f>
              <c:numCache>
                <c:formatCode>General</c:formatCode>
                <c:ptCount val="2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37</c:v>
                </c:pt>
                <c:pt idx="23">
                  <c:v>50</c:v>
                </c:pt>
                <c:pt idx="24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591-A933-D4B788E7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9464"/>
        <c:axId val="629527664"/>
      </c:barChart>
      <c:catAx>
        <c:axId val="62952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7664"/>
        <c:crosses val="autoZero"/>
        <c:auto val="1"/>
        <c:lblAlgn val="ctr"/>
        <c:lblOffset val="100"/>
        <c:noMultiLvlLbl val="0"/>
      </c:catAx>
      <c:valAx>
        <c:axId val="62952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3.png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201707</xdr:colOff>
      <xdr:row>10</xdr:row>
      <xdr:rowOff>553890</xdr:rowOff>
    </xdr:from>
    <xdr:to>
      <xdr:col>10</xdr:col>
      <xdr:colOff>748393</xdr:colOff>
      <xdr:row>28</xdr:row>
      <xdr:rowOff>272143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3194794C-566C-4982-8712-B076E976F1D6}"/>
            </a:ext>
          </a:extLst>
        </xdr:cNvPr>
        <xdr:cNvGrpSpPr/>
      </xdr:nvGrpSpPr>
      <xdr:grpSpPr>
        <a:xfrm>
          <a:off x="4052528" y="2486104"/>
          <a:ext cx="4860151" cy="3120039"/>
          <a:chOff x="4378947" y="3109968"/>
          <a:chExt cx="4859452" cy="3027608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4DDBF0C7-4226-9479-3D95-8719AE90516F}"/>
              </a:ext>
            </a:extLst>
          </xdr:cNvPr>
          <xdr:cNvGraphicFramePr/>
        </xdr:nvGraphicFramePr>
        <xdr:xfrm>
          <a:off x="4378947" y="3109968"/>
          <a:ext cx="4859452" cy="30276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BD29BAE-83E6-661B-D14B-002F5C9C8A5B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9175" y="4057292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90C5685-E0F1-C8BE-14B2-B9ED3C3E1F6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61234</xdr:colOff>
      <xdr:row>67</xdr:row>
      <xdr:rowOff>0</xdr:rowOff>
    </xdr:from>
    <xdr:to>
      <xdr:col>19</xdr:col>
      <xdr:colOff>0</xdr:colOff>
      <xdr:row>69</xdr:row>
      <xdr:rowOff>175189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9819D3-80CB-447A-B985-CB7A44908514}"/>
            </a:ext>
          </a:extLst>
        </xdr:cNvPr>
        <xdr:cNvSpPr txBox="1"/>
      </xdr:nvSpPr>
      <xdr:spPr>
        <a:xfrm>
          <a:off x="61234" y="16260536"/>
          <a:ext cx="15600587" cy="6378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Centro Emergencia Mujer y Familia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Emergencia Mujer y Familia </a:t>
          </a:r>
          <a:r>
            <a:rPr lang="es-MX" i="0">
              <a:solidFill>
                <a:schemeClr val="tx1"/>
              </a:solidFill>
            </a:rPr>
            <a:t>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Continuador: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que su última atención fue hace más de un año y que requiere recibir atención interdisciplinaria mínimamente de dos servicios del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Emergencia Mujer y Familia</a:t>
          </a:r>
          <a:r>
            <a:rPr lang="es-MX" i="0">
              <a:solidFill>
                <a:schemeClr val="tx1"/>
              </a:solidFill>
            </a:rPr>
            <a:t>.</a:t>
          </a:r>
        </a:p>
      </xdr:txBody>
    </xdr:sp>
    <xdr:clientData/>
  </xdr:twoCellAnchor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DC6AA8-9F51-4CCC-826C-F8BDC39FE5F1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299357</xdr:colOff>
      <xdr:row>10</xdr:row>
      <xdr:rowOff>544288</xdr:rowOff>
    </xdr:from>
    <xdr:to>
      <xdr:col>19</xdr:col>
      <xdr:colOff>13608</xdr:colOff>
      <xdr:row>28</xdr:row>
      <xdr:rowOff>204107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BB60557-E04C-40E8-919C-AE86D56FADC8}"/>
            </a:ext>
          </a:extLst>
        </xdr:cNvPr>
        <xdr:cNvGrpSpPr/>
      </xdr:nvGrpSpPr>
      <xdr:grpSpPr>
        <a:xfrm>
          <a:off x="9307286" y="2476502"/>
          <a:ext cx="6463393" cy="3061605"/>
          <a:chOff x="10390187" y="6369845"/>
          <a:chExt cx="4798220" cy="3948906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5322AEEF-BFF8-6B01-7B36-B2FD449F39B5}"/>
              </a:ext>
            </a:extLst>
          </xdr:cNvPr>
          <xdr:cNvGraphicFramePr>
            <a:graphicFrameLocks/>
          </xdr:cNvGraphicFramePr>
        </xdr:nvGraphicFramePr>
        <xdr:xfrm>
          <a:off x="10390187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8E05A2D1-C32F-5CDC-C9FC-0D48EB7A389D}"/>
              </a:ext>
            </a:extLst>
          </xdr:cNvPr>
          <xdr:cNvSpPr txBox="1"/>
        </xdr:nvSpPr>
        <xdr:spPr>
          <a:xfrm>
            <a:off x="10925969" y="6433195"/>
            <a:ext cx="3976686" cy="7729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2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violencia sexual atendidos según grupos de edad de la persona usuaria</a:t>
            </a:r>
            <a:endParaRPr lang="es-PE" sz="12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11908</xdr:colOff>
      <xdr:row>9</xdr:row>
      <xdr:rowOff>68718</xdr:rowOff>
    </xdr:from>
    <xdr:to>
      <xdr:col>18</xdr:col>
      <xdr:colOff>830035</xdr:colOff>
      <xdr:row>10</xdr:row>
      <xdr:rowOff>403412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F6676B2-67C7-476C-A1CB-E4D1D3A34884}"/>
            </a:ext>
          </a:extLst>
        </xdr:cNvPr>
        <xdr:cNvSpPr txBox="1"/>
      </xdr:nvSpPr>
      <xdr:spPr>
        <a:xfrm>
          <a:off x="112761" y="1872865"/>
          <a:ext cx="15654715" cy="43554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Son acciones de naturaleza sexual que se cometen contra una persona sin su consentimiento o bajo coacción. Incluyen actos que no involucran penetración o contacto físico alguno. Asimismo, se consideran tales la exposición a material pornográfico y que vulneran el derecho de las personas a decidir voluntariamente acerca de su vida sexual o reproductiva, a través de amenazas, coerción, uso de la fuerza o intimidación.</a:t>
          </a:r>
        </a:p>
        <a:p>
          <a:pPr algn="ctr"/>
          <a:endParaRPr lang="es-PE" sz="11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10</xdr:row>
      <xdr:rowOff>629428</xdr:rowOff>
    </xdr:from>
    <xdr:to>
      <xdr:col>5</xdr:col>
      <xdr:colOff>0</xdr:colOff>
      <xdr:row>12</xdr:row>
      <xdr:rowOff>224118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D1D810E-9DC0-4E38-B340-58ECBE67A93D}"/>
            </a:ext>
          </a:extLst>
        </xdr:cNvPr>
        <xdr:cNvSpPr/>
      </xdr:nvSpPr>
      <xdr:spPr>
        <a:xfrm>
          <a:off x="948578" y="2534428"/>
          <a:ext cx="2917451" cy="53598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 sexual atendidos por sexo según mes</a:t>
          </a:r>
        </a:p>
      </xdr:txBody>
    </xdr:sp>
    <xdr:clientData/>
  </xdr:twoCellAnchor>
  <xdr:twoCellAnchor>
    <xdr:from>
      <xdr:col>1</xdr:col>
      <xdr:colOff>17318</xdr:colOff>
      <xdr:row>10</xdr:row>
      <xdr:rowOff>639933</xdr:rowOff>
    </xdr:from>
    <xdr:to>
      <xdr:col>1</xdr:col>
      <xdr:colOff>1000125</xdr:colOff>
      <xdr:row>12</xdr:row>
      <xdr:rowOff>89646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D8F13472-9D7F-4E97-9263-A9F9BA728455}"/>
            </a:ext>
          </a:extLst>
        </xdr:cNvPr>
        <xdr:cNvSpPr/>
      </xdr:nvSpPr>
      <xdr:spPr>
        <a:xfrm>
          <a:off x="118171" y="2544933"/>
          <a:ext cx="982807" cy="39100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29</xdr:row>
      <xdr:rowOff>102451</xdr:rowOff>
    </xdr:from>
    <xdr:to>
      <xdr:col>19</xdr:col>
      <xdr:colOff>13608</xdr:colOff>
      <xdr:row>30</xdr:row>
      <xdr:rowOff>284947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AE687C-B90D-4107-8611-105B7D3D1410}"/>
            </a:ext>
          </a:extLst>
        </xdr:cNvPr>
        <xdr:cNvSpPr/>
      </xdr:nvSpPr>
      <xdr:spPr>
        <a:xfrm>
          <a:off x="1047440" y="8416415"/>
          <a:ext cx="14627989" cy="37299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29</xdr:row>
      <xdr:rowOff>105141</xdr:rowOff>
    </xdr:from>
    <xdr:to>
      <xdr:col>1</xdr:col>
      <xdr:colOff>1088573</xdr:colOff>
      <xdr:row>30</xdr:row>
      <xdr:rowOff>203304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1845810-94BE-4010-8BDC-4ED3FCB5B449}"/>
            </a:ext>
          </a:extLst>
        </xdr:cNvPr>
        <xdr:cNvSpPr/>
      </xdr:nvSpPr>
      <xdr:spPr>
        <a:xfrm>
          <a:off x="100854" y="7982876"/>
          <a:ext cx="1088572" cy="28866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49</xdr:row>
      <xdr:rowOff>28206</xdr:rowOff>
    </xdr:from>
    <xdr:to>
      <xdr:col>8</xdr:col>
      <xdr:colOff>0</xdr:colOff>
      <xdr:row>50</xdr:row>
      <xdr:rowOff>122464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E87867C4-0C11-4C82-A71D-623496501C41}"/>
            </a:ext>
          </a:extLst>
        </xdr:cNvPr>
        <xdr:cNvSpPr/>
      </xdr:nvSpPr>
      <xdr:spPr>
        <a:xfrm>
          <a:off x="939263" y="11267706"/>
          <a:ext cx="5442487" cy="2983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 sexual atendidos por condición del caso según mes</a:t>
          </a:r>
        </a:p>
      </xdr:txBody>
    </xdr:sp>
    <xdr:clientData/>
  </xdr:twoCellAnchor>
  <xdr:twoCellAnchor>
    <xdr:from>
      <xdr:col>1</xdr:col>
      <xdr:colOff>0</xdr:colOff>
      <xdr:row>49</xdr:row>
      <xdr:rowOff>28204</xdr:rowOff>
    </xdr:from>
    <xdr:to>
      <xdr:col>1</xdr:col>
      <xdr:colOff>974148</xdr:colOff>
      <xdr:row>50</xdr:row>
      <xdr:rowOff>70654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187EC9AF-D49A-49C7-91BF-5E77BAC672E3}"/>
            </a:ext>
          </a:extLst>
        </xdr:cNvPr>
        <xdr:cNvSpPr/>
      </xdr:nvSpPr>
      <xdr:spPr>
        <a:xfrm>
          <a:off x="108857" y="11267704"/>
          <a:ext cx="974148" cy="24655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</xdr:col>
      <xdr:colOff>843640</xdr:colOff>
      <xdr:row>70</xdr:row>
      <xdr:rowOff>158843</xdr:rowOff>
    </xdr:from>
    <xdr:to>
      <xdr:col>12</xdr:col>
      <xdr:colOff>8004</xdr:colOff>
      <xdr:row>71</xdr:row>
      <xdr:rowOff>100855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37141DC-F39A-4499-BEDB-F320208F9044}"/>
            </a:ext>
          </a:extLst>
        </xdr:cNvPr>
        <xdr:cNvSpPr/>
      </xdr:nvSpPr>
      <xdr:spPr>
        <a:xfrm>
          <a:off x="952497" y="17167772"/>
          <a:ext cx="8811828" cy="32301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 sexual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</a:t>
          </a:r>
        </a:p>
      </xdr:txBody>
    </xdr:sp>
    <xdr:clientData/>
  </xdr:twoCellAnchor>
  <xdr:twoCellAnchor>
    <xdr:from>
      <xdr:col>1</xdr:col>
      <xdr:colOff>20286</xdr:colOff>
      <xdr:row>70</xdr:row>
      <xdr:rowOff>158842</xdr:rowOff>
    </xdr:from>
    <xdr:to>
      <xdr:col>1</xdr:col>
      <xdr:colOff>992899</xdr:colOff>
      <xdr:row>70</xdr:row>
      <xdr:rowOff>369796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ACFB3AA2-03B6-4691-91EE-6F848556425E}"/>
            </a:ext>
          </a:extLst>
        </xdr:cNvPr>
        <xdr:cNvSpPr/>
      </xdr:nvSpPr>
      <xdr:spPr>
        <a:xfrm>
          <a:off x="121139" y="11017342"/>
          <a:ext cx="972613" cy="2109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1</xdr:colOff>
      <xdr:row>87</xdr:row>
      <xdr:rowOff>35721</xdr:rowOff>
    </xdr:from>
    <xdr:to>
      <xdr:col>11</xdr:col>
      <xdr:colOff>829235</xdr:colOff>
      <xdr:row>89</xdr:row>
      <xdr:rowOff>156883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20D541E7-6363-44B6-9285-1CF7995E0A96}"/>
            </a:ext>
          </a:extLst>
        </xdr:cNvPr>
        <xdr:cNvSpPr txBox="1"/>
      </xdr:nvSpPr>
      <xdr:spPr>
        <a:xfrm>
          <a:off x="100854" y="23579280"/>
          <a:ext cx="9704293" cy="5021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 b="1">
            <a:effectLst/>
          </a:endParaRPr>
        </a:p>
      </xdr:txBody>
    </xdr:sp>
    <xdr:clientData/>
  </xdr:twoCellAnchor>
  <xdr:twoCellAnchor>
    <xdr:from>
      <xdr:col>1</xdr:col>
      <xdr:colOff>874059</xdr:colOff>
      <xdr:row>267</xdr:row>
      <xdr:rowOff>44824</xdr:rowOff>
    </xdr:from>
    <xdr:to>
      <xdr:col>10</xdr:col>
      <xdr:colOff>11207</xdr:colOff>
      <xdr:row>268</xdr:row>
      <xdr:rowOff>280148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34AE445-33ED-4C1A-A8CD-8D190ACDBFB6}"/>
            </a:ext>
          </a:extLst>
        </xdr:cNvPr>
        <xdr:cNvSpPr/>
      </xdr:nvSpPr>
      <xdr:spPr>
        <a:xfrm>
          <a:off x="974912" y="52342677"/>
          <a:ext cx="7160560" cy="44823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 sexual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267</xdr:row>
      <xdr:rowOff>44824</xdr:rowOff>
    </xdr:from>
    <xdr:to>
      <xdr:col>1</xdr:col>
      <xdr:colOff>961407</xdr:colOff>
      <xdr:row>268</xdr:row>
      <xdr:rowOff>179295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7212DBC3-705A-40C1-8315-253E2C1476A4}"/>
            </a:ext>
          </a:extLst>
        </xdr:cNvPr>
        <xdr:cNvSpPr/>
      </xdr:nvSpPr>
      <xdr:spPr>
        <a:xfrm>
          <a:off x="89647" y="52342677"/>
          <a:ext cx="972613" cy="34738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1</xdr:col>
      <xdr:colOff>11907</xdr:colOff>
      <xdr:row>298</xdr:row>
      <xdr:rowOff>83344</xdr:rowOff>
    </xdr:from>
    <xdr:to>
      <xdr:col>10</xdr:col>
      <xdr:colOff>11906</xdr:colOff>
      <xdr:row>301</xdr:row>
      <xdr:rowOff>119062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5F6177E-5CC4-4169-B307-9B62CD6555E1}"/>
            </a:ext>
          </a:extLst>
        </xdr:cNvPr>
        <xdr:cNvSpPr txBox="1"/>
      </xdr:nvSpPr>
      <xdr:spPr>
        <a:xfrm>
          <a:off x="116682" y="46089094"/>
          <a:ext cx="8401049" cy="6072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1</xdr:col>
      <xdr:colOff>1026319</xdr:colOff>
      <xdr:row>335</xdr:row>
      <xdr:rowOff>124866</xdr:rowOff>
    </xdr:from>
    <xdr:to>
      <xdr:col>6</xdr:col>
      <xdr:colOff>11906</xdr:colOff>
      <xdr:row>338</xdr:row>
      <xdr:rowOff>231321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44DBA5E5-67E6-4B46-9517-D12A32EA6008}"/>
            </a:ext>
          </a:extLst>
        </xdr:cNvPr>
        <xdr:cNvSpPr/>
      </xdr:nvSpPr>
      <xdr:spPr>
        <a:xfrm>
          <a:off x="1135176" y="66595759"/>
          <a:ext cx="3571194" cy="69156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de violencia sexual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335</xdr:row>
      <xdr:rowOff>124867</xdr:rowOff>
    </xdr:from>
    <xdr:to>
      <xdr:col>2</xdr:col>
      <xdr:colOff>73138</xdr:colOff>
      <xdr:row>337</xdr:row>
      <xdr:rowOff>190500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B1850E4C-2AD3-4B45-A60E-C34F2857C2E5}"/>
            </a:ext>
          </a:extLst>
        </xdr:cNvPr>
        <xdr:cNvSpPr/>
      </xdr:nvSpPr>
      <xdr:spPr>
        <a:xfrm>
          <a:off x="122464" y="66595760"/>
          <a:ext cx="1161710" cy="44663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8</xdr:col>
      <xdr:colOff>650052</xdr:colOff>
      <xdr:row>340</xdr:row>
      <xdr:rowOff>94073</xdr:rowOff>
    </xdr:from>
    <xdr:to>
      <xdr:col>14</xdr:col>
      <xdr:colOff>258537</xdr:colOff>
      <xdr:row>343</xdr:row>
      <xdr:rowOff>40821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DD4F6C5-4636-43FA-8F14-DD92DF7D230F}"/>
            </a:ext>
          </a:extLst>
        </xdr:cNvPr>
        <xdr:cNvSpPr txBox="1"/>
      </xdr:nvSpPr>
      <xdr:spPr>
        <a:xfrm>
          <a:off x="7127052" y="72048644"/>
          <a:ext cx="4670342" cy="790391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de violencia sexual atendidos en</a:t>
          </a:r>
          <a:r>
            <a:rPr lang="es-PE" sz="1100" b="0" i="1" baseline="0"/>
            <a:t> </a:t>
          </a:r>
          <a:r>
            <a:rPr lang="es-PE" sz="1100" b="0" i="1"/>
            <a:t>los Centros Emergencia Mujer y Familia, se observa una disminución de 3,1 puntos porcentuales entre los meses de enero a abril de 2026 frente a lo registrado en el mismo periodo del año anterior.</a:t>
          </a:r>
        </a:p>
      </xdr:txBody>
    </xdr:sp>
    <xdr:clientData/>
  </xdr:twoCellAnchor>
  <xdr:twoCellAnchor>
    <xdr:from>
      <xdr:col>6</xdr:col>
      <xdr:colOff>407415</xdr:colOff>
      <xdr:row>340</xdr:row>
      <xdr:rowOff>185339</xdr:rowOff>
    </xdr:from>
    <xdr:to>
      <xdr:col>8</xdr:col>
      <xdr:colOff>336176</xdr:colOff>
      <xdr:row>342</xdr:row>
      <xdr:rowOff>179295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88042671-47ED-438A-B00F-7DE8A460118B}"/>
            </a:ext>
          </a:extLst>
        </xdr:cNvPr>
        <xdr:cNvSpPr/>
      </xdr:nvSpPr>
      <xdr:spPr bwMode="auto">
        <a:xfrm>
          <a:off x="5125091" y="72452074"/>
          <a:ext cx="1721703" cy="599074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841284</xdr:colOff>
      <xdr:row>269</xdr:row>
      <xdr:rowOff>578692</xdr:rowOff>
    </xdr:from>
    <xdr:to>
      <xdr:col>17</xdr:col>
      <xdr:colOff>424564</xdr:colOff>
      <xdr:row>298</xdr:row>
      <xdr:rowOff>108260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F228BBAD-F0F5-4BD0-918E-2EDA6B7E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717418</xdr:colOff>
      <xdr:row>48</xdr:row>
      <xdr:rowOff>41726</xdr:rowOff>
    </xdr:from>
    <xdr:to>
      <xdr:col>17</xdr:col>
      <xdr:colOff>639535</xdr:colOff>
      <xdr:row>66</xdr:row>
      <xdr:rowOff>217715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56CD4155-7F72-4066-9444-6B69F4AC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862854</xdr:colOff>
      <xdr:row>303</xdr:row>
      <xdr:rowOff>56032</xdr:rowOff>
    </xdr:from>
    <xdr:to>
      <xdr:col>8</xdr:col>
      <xdr:colOff>1</xdr:colOff>
      <xdr:row>304</xdr:row>
      <xdr:rowOff>313764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88A82E2-D55C-4B40-B38A-C3BA747D9053}"/>
            </a:ext>
          </a:extLst>
        </xdr:cNvPr>
        <xdr:cNvSpPr/>
      </xdr:nvSpPr>
      <xdr:spPr>
        <a:xfrm>
          <a:off x="963707" y="61374620"/>
          <a:ext cx="5457265" cy="44823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303</xdr:row>
      <xdr:rowOff>56032</xdr:rowOff>
    </xdr:from>
    <xdr:to>
      <xdr:col>1</xdr:col>
      <xdr:colOff>961407</xdr:colOff>
      <xdr:row>304</xdr:row>
      <xdr:rowOff>212911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19F5A4D2-F9EC-4F45-87EF-AC71B058A9B8}"/>
            </a:ext>
          </a:extLst>
        </xdr:cNvPr>
        <xdr:cNvSpPr/>
      </xdr:nvSpPr>
      <xdr:spPr>
        <a:xfrm>
          <a:off x="89647" y="61374620"/>
          <a:ext cx="972613" cy="34737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8</xdr:col>
      <xdr:colOff>472923</xdr:colOff>
      <xdr:row>305</xdr:row>
      <xdr:rowOff>75406</xdr:rowOff>
    </xdr:from>
    <xdr:to>
      <xdr:col>15</xdr:col>
      <xdr:colOff>644432</xdr:colOff>
      <xdr:row>332</xdr:row>
      <xdr:rowOff>11990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45B1D65F-5DA4-4CD8-9E29-E30596F48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862853</xdr:colOff>
      <xdr:row>90</xdr:row>
      <xdr:rowOff>33626</xdr:rowOff>
    </xdr:from>
    <xdr:to>
      <xdr:col>5</xdr:col>
      <xdr:colOff>13608</xdr:colOff>
      <xdr:row>93</xdr:row>
      <xdr:rowOff>112059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695D8603-5851-4F7D-B5DE-2E7A33E1BBA2}"/>
            </a:ext>
          </a:extLst>
        </xdr:cNvPr>
        <xdr:cNvSpPr/>
      </xdr:nvSpPr>
      <xdr:spPr>
        <a:xfrm>
          <a:off x="963706" y="13469479"/>
          <a:ext cx="2915931" cy="66113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 sexual atendidos por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90</xdr:row>
      <xdr:rowOff>33625</xdr:rowOff>
    </xdr:from>
    <xdr:to>
      <xdr:col>1</xdr:col>
      <xdr:colOff>961407</xdr:colOff>
      <xdr:row>92</xdr:row>
      <xdr:rowOff>78441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CCE5932A-7270-4163-8A17-76B2621E52FC}"/>
            </a:ext>
          </a:extLst>
        </xdr:cNvPr>
        <xdr:cNvSpPr/>
      </xdr:nvSpPr>
      <xdr:spPr>
        <a:xfrm>
          <a:off x="89647" y="13469478"/>
          <a:ext cx="972613" cy="44822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235</xdr:row>
      <xdr:rowOff>158491</xdr:rowOff>
    </xdr:from>
    <xdr:to>
      <xdr:col>19</xdr:col>
      <xdr:colOff>1</xdr:colOff>
      <xdr:row>236</xdr:row>
      <xdr:rowOff>299357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311378-E508-4F1F-8190-9D8FA000E602}"/>
            </a:ext>
          </a:extLst>
        </xdr:cNvPr>
        <xdr:cNvSpPr/>
      </xdr:nvSpPr>
      <xdr:spPr>
        <a:xfrm>
          <a:off x="930889" y="29536312"/>
          <a:ext cx="14730933" cy="3449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235</xdr:row>
      <xdr:rowOff>144883</xdr:rowOff>
    </xdr:from>
    <xdr:to>
      <xdr:col>1</xdr:col>
      <xdr:colOff>961407</xdr:colOff>
      <xdr:row>236</xdr:row>
      <xdr:rowOff>272143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C647C6A8-F0C9-4D9D-AC4B-40EB4D492B54}"/>
            </a:ext>
          </a:extLst>
        </xdr:cNvPr>
        <xdr:cNvSpPr/>
      </xdr:nvSpPr>
      <xdr:spPr>
        <a:xfrm>
          <a:off x="89647" y="29522704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5</xdr:col>
      <xdr:colOff>570884</xdr:colOff>
      <xdr:row>92</xdr:row>
      <xdr:rowOff>2864</xdr:rowOff>
    </xdr:from>
    <xdr:to>
      <xdr:col>11</xdr:col>
      <xdr:colOff>686551</xdr:colOff>
      <xdr:row>122</xdr:row>
      <xdr:rowOff>6302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3BC6-1A44-9F31-D40E-AB7E9BA0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393326</xdr:colOff>
      <xdr:row>92</xdr:row>
      <xdr:rowOff>558</xdr:rowOff>
    </xdr:from>
    <xdr:to>
      <xdr:col>18</xdr:col>
      <xdr:colOff>549808</xdr:colOff>
      <xdr:row>121</xdr:row>
      <xdr:rowOff>241324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87548B-4FF3-882F-6F5F-E602CDA9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868456</xdr:colOff>
      <xdr:row>123</xdr:row>
      <xdr:rowOff>189703</xdr:rowOff>
    </xdr:from>
    <xdr:to>
      <xdr:col>8</xdr:col>
      <xdr:colOff>840441</xdr:colOff>
      <xdr:row>126</xdr:row>
      <xdr:rowOff>67236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4CA45C3-6F1E-4742-A756-B6C4E684D60D}"/>
            </a:ext>
          </a:extLst>
        </xdr:cNvPr>
        <xdr:cNvSpPr/>
      </xdr:nvSpPr>
      <xdr:spPr>
        <a:xfrm>
          <a:off x="969309" y="20920585"/>
          <a:ext cx="6292103" cy="51626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violencia sexual a 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atendidos en los Centros Emergencia Mujer y Familia,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región</a:t>
          </a:r>
        </a:p>
      </xdr:txBody>
    </xdr:sp>
    <xdr:clientData/>
  </xdr:twoCellAnchor>
  <xdr:twoCellAnchor>
    <xdr:from>
      <xdr:col>1</xdr:col>
      <xdr:colOff>13607</xdr:colOff>
      <xdr:row>123</xdr:row>
      <xdr:rowOff>189701</xdr:rowOff>
    </xdr:from>
    <xdr:to>
      <xdr:col>1</xdr:col>
      <xdr:colOff>979714</xdr:colOff>
      <xdr:row>125</xdr:row>
      <xdr:rowOff>135273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C81E230-D213-4F93-A568-348C5F5E5A69}"/>
            </a:ext>
          </a:extLst>
        </xdr:cNvPr>
        <xdr:cNvSpPr/>
      </xdr:nvSpPr>
      <xdr:spPr>
        <a:xfrm>
          <a:off x="114460" y="20920583"/>
          <a:ext cx="966107" cy="37139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13</xdr:col>
      <xdr:colOff>54428</xdr:colOff>
      <xdr:row>123</xdr:row>
      <xdr:rowOff>47218</xdr:rowOff>
    </xdr:from>
    <xdr:to>
      <xdr:col>18</xdr:col>
      <xdr:colOff>159</xdr:colOff>
      <xdr:row>126</xdr:row>
      <xdr:rowOff>149678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6272028F-29D2-4464-BA0E-671812046EED}"/>
            </a:ext>
          </a:extLst>
        </xdr:cNvPr>
        <xdr:cNvSpPr/>
      </xdr:nvSpPr>
      <xdr:spPr>
        <a:xfrm>
          <a:off x="10654392" y="29520289"/>
          <a:ext cx="4163946" cy="7964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violencia sexual a NNA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Centros Emergencia Mujer y Familia, por sexo, según vinculo de la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presunta persona agresora con la persona usuaria</a:t>
          </a:r>
        </a:p>
      </xdr:txBody>
    </xdr:sp>
    <xdr:clientData/>
  </xdr:twoCellAnchor>
  <xdr:twoCellAnchor>
    <xdr:from>
      <xdr:col>12</xdr:col>
      <xdr:colOff>0</xdr:colOff>
      <xdr:row>123</xdr:row>
      <xdr:rowOff>49620</xdr:rowOff>
    </xdr:from>
    <xdr:to>
      <xdr:col>13</xdr:col>
      <xdr:colOff>150581</xdr:colOff>
      <xdr:row>125</xdr:row>
      <xdr:rowOff>27215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F79CBCE2-D7AE-421E-88C5-A842C5A12D32}"/>
            </a:ext>
          </a:extLst>
        </xdr:cNvPr>
        <xdr:cNvSpPr/>
      </xdr:nvSpPr>
      <xdr:spPr>
        <a:xfrm>
          <a:off x="9756321" y="29522691"/>
          <a:ext cx="994224" cy="44023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13</xdr:col>
      <xdr:colOff>68036</xdr:colOff>
      <xdr:row>149</xdr:row>
      <xdr:rowOff>81634</xdr:rowOff>
    </xdr:from>
    <xdr:to>
      <xdr:col>19</xdr:col>
      <xdr:colOff>6804</xdr:colOff>
      <xdr:row>152</xdr:row>
      <xdr:rowOff>122463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C4038A1C-D56A-42D4-91FB-A3CF8E80EBD3}"/>
            </a:ext>
          </a:extLst>
        </xdr:cNvPr>
        <xdr:cNvSpPr/>
      </xdr:nvSpPr>
      <xdr:spPr>
        <a:xfrm>
          <a:off x="10668000" y="35160848"/>
          <a:ext cx="5000625" cy="6531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violencia sexual a NNA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Centros Emergencia Mujer y Familia, por sexo, según lugar de ocurrencia del hecho de violencia</a:t>
          </a:r>
        </a:p>
      </xdr:txBody>
    </xdr:sp>
    <xdr:clientData/>
  </xdr:twoCellAnchor>
  <xdr:twoCellAnchor>
    <xdr:from>
      <xdr:col>12</xdr:col>
      <xdr:colOff>0</xdr:colOff>
      <xdr:row>149</xdr:row>
      <xdr:rowOff>81635</xdr:rowOff>
    </xdr:from>
    <xdr:to>
      <xdr:col>13</xdr:col>
      <xdr:colOff>164189</xdr:colOff>
      <xdr:row>151</xdr:row>
      <xdr:rowOff>136072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A3EB535D-F683-4E48-8288-4A79A1111D21}"/>
            </a:ext>
          </a:extLst>
        </xdr:cNvPr>
        <xdr:cNvSpPr/>
      </xdr:nvSpPr>
      <xdr:spPr>
        <a:xfrm>
          <a:off x="9756321" y="35160849"/>
          <a:ext cx="1007832" cy="46265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 editAs="oneCell">
    <xdr:from>
      <xdr:col>1</xdr:col>
      <xdr:colOff>27214</xdr:colOff>
      <xdr:row>0</xdr:row>
      <xdr:rowOff>68036</xdr:rowOff>
    </xdr:from>
    <xdr:to>
      <xdr:col>7</xdr:col>
      <xdr:colOff>391964</xdr:colOff>
      <xdr:row>2</xdr:row>
      <xdr:rowOff>258534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A4C74D7-3D64-44F6-80A2-15438D89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68036"/>
          <a:ext cx="5794000" cy="653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98A9-BDBF-4D86-98EA-5EA0C29870EA}">
  <sheetPr>
    <tabColor theme="1" tint="0.249977111117893"/>
  </sheetPr>
  <dimension ref="B1:BA397"/>
  <sheetViews>
    <sheetView showGridLines="0" tabSelected="1" view="pageBreakPreview" zoomScale="70" zoomScaleNormal="85" zoomScaleSheetLayoutView="70" workbookViewId="0">
      <selection activeCell="E353" sqref="E353"/>
    </sheetView>
  </sheetViews>
  <sheetFormatPr baseColWidth="10" defaultColWidth="11.42578125" defaultRowHeight="15" x14ac:dyDescent="0.25"/>
  <cols>
    <col min="1" max="1" width="1.5703125" style="2" customWidth="1"/>
    <col min="2" max="2" width="16.5703125" style="2" customWidth="1"/>
    <col min="3" max="3" width="14.28515625" style="2" customWidth="1"/>
    <col min="4" max="7" width="12.7109375" style="2" customWidth="1"/>
    <col min="8" max="8" width="14.140625" style="2" customWidth="1"/>
    <col min="9" max="19" width="12.7109375" style="2" customWidth="1"/>
    <col min="20" max="20" width="3.7109375" style="2" customWidth="1"/>
    <col min="21" max="21" width="10.5703125" style="2" customWidth="1"/>
    <col min="22" max="16384" width="11.42578125" style="2"/>
  </cols>
  <sheetData>
    <row r="1" spans="2:2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4" ht="21" customHeight="1" x14ac:dyDescent="0.25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2:24" ht="21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4" ht="3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4" ht="26.25" customHeight="1" x14ac:dyDescent="0.25">
      <c r="B6" s="201" t="s">
        <v>115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</row>
    <row r="7" spans="2:24" ht="6" customHeight="1" x14ac:dyDescent="0.25"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</row>
    <row r="8" spans="2:24" ht="23.25" customHeight="1" x14ac:dyDescent="0.25">
      <c r="B8" s="203" t="s">
        <v>125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</row>
    <row r="9" spans="2:24" ht="11.25" customHeight="1" x14ac:dyDescent="0.2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  <c r="S9" s="7"/>
    </row>
    <row r="10" spans="2:24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24" s="10" customFormat="1" ht="56.25" customHeight="1" x14ac:dyDescent="0.25"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</row>
    <row r="12" spans="2:24" ht="18" customHeight="1" x14ac:dyDescent="0.25">
      <c r="B12" s="12"/>
      <c r="C12" s="12"/>
      <c r="D12" s="12"/>
      <c r="E12" s="12"/>
      <c r="F12" s="13"/>
      <c r="G12" s="13"/>
    </row>
    <row r="13" spans="2:24" ht="22.5" customHeight="1" x14ac:dyDescent="0.25">
      <c r="B13" s="15"/>
      <c r="C13" s="1"/>
      <c r="D13" s="1"/>
      <c r="E13" s="1"/>
      <c r="F13" s="11"/>
      <c r="G13" s="11"/>
    </row>
    <row r="14" spans="2:24" ht="29.25" customHeight="1" x14ac:dyDescent="0.25">
      <c r="B14" s="16" t="s">
        <v>0</v>
      </c>
      <c r="C14" s="17" t="s">
        <v>1</v>
      </c>
      <c r="D14" s="18" t="s">
        <v>2</v>
      </c>
      <c r="E14" s="19" t="s">
        <v>3</v>
      </c>
      <c r="F14" s="20"/>
      <c r="G14" s="21"/>
    </row>
    <row r="15" spans="2:24" ht="24" customHeight="1" x14ac:dyDescent="0.25">
      <c r="B15" s="23" t="s">
        <v>4</v>
      </c>
      <c r="C15" s="24">
        <f>SUM(D15:E15)</f>
        <v>2269</v>
      </c>
      <c r="D15" s="25">
        <v>2142</v>
      </c>
      <c r="E15" s="25">
        <v>127</v>
      </c>
      <c r="F15" s="26"/>
      <c r="G15" s="27"/>
      <c r="W15" s="104"/>
      <c r="X15" s="104"/>
    </row>
    <row r="16" spans="2:24" ht="24" customHeight="1" x14ac:dyDescent="0.25">
      <c r="B16" s="23" t="s">
        <v>5</v>
      </c>
      <c r="C16" s="24">
        <f>SUM(D16:E16)</f>
        <v>2395</v>
      </c>
      <c r="D16" s="25">
        <v>2227</v>
      </c>
      <c r="E16" s="25">
        <v>168</v>
      </c>
      <c r="F16" s="26"/>
      <c r="G16" s="27"/>
      <c r="W16" s="104"/>
      <c r="X16" s="104"/>
    </row>
    <row r="17" spans="2:24" ht="24" customHeight="1" x14ac:dyDescent="0.25">
      <c r="B17" s="23" t="s">
        <v>6</v>
      </c>
      <c r="C17" s="24">
        <f t="shared" ref="C17:C21" si="0">SUM(D17:E17)</f>
        <v>2596</v>
      </c>
      <c r="D17" s="25">
        <v>2422</v>
      </c>
      <c r="E17" s="25">
        <v>174</v>
      </c>
      <c r="F17" s="26"/>
      <c r="G17" s="27"/>
      <c r="W17" s="104"/>
      <c r="X17" s="104"/>
    </row>
    <row r="18" spans="2:24" ht="24" customHeight="1" thickBot="1" x14ac:dyDescent="0.3">
      <c r="B18" s="23" t="s">
        <v>7</v>
      </c>
      <c r="C18" s="24">
        <f t="shared" si="0"/>
        <v>2847</v>
      </c>
      <c r="D18" s="25">
        <v>2641</v>
      </c>
      <c r="E18" s="25">
        <v>206</v>
      </c>
      <c r="F18" s="26"/>
      <c r="G18" s="27"/>
      <c r="W18" s="104"/>
      <c r="X18" s="104"/>
    </row>
    <row r="19" spans="2:24" ht="24" hidden="1" customHeight="1" x14ac:dyDescent="0.25">
      <c r="B19" s="23" t="s">
        <v>8</v>
      </c>
      <c r="C19" s="24">
        <f t="shared" si="0"/>
        <v>0</v>
      </c>
      <c r="D19" s="25"/>
      <c r="E19" s="25"/>
      <c r="F19" s="26"/>
      <c r="G19" s="29"/>
      <c r="W19" s="104"/>
      <c r="X19" s="104"/>
    </row>
    <row r="20" spans="2:24" ht="24" hidden="1" customHeight="1" x14ac:dyDescent="0.25">
      <c r="B20" s="23" t="s">
        <v>9</v>
      </c>
      <c r="C20" s="24">
        <f t="shared" si="0"/>
        <v>0</v>
      </c>
      <c r="D20" s="25"/>
      <c r="E20" s="25"/>
      <c r="F20" s="26"/>
      <c r="G20" s="30"/>
      <c r="W20" s="104"/>
      <c r="X20" s="104"/>
    </row>
    <row r="21" spans="2:24" ht="24" hidden="1" customHeight="1" x14ac:dyDescent="0.25">
      <c r="B21" s="23" t="s">
        <v>10</v>
      </c>
      <c r="C21" s="24">
        <f t="shared" si="0"/>
        <v>0</v>
      </c>
      <c r="D21" s="25"/>
      <c r="E21" s="25"/>
      <c r="F21" s="26"/>
      <c r="G21" s="30"/>
      <c r="W21" s="104"/>
      <c r="X21" s="104"/>
    </row>
    <row r="22" spans="2:24" ht="24" hidden="1" customHeight="1" x14ac:dyDescent="0.25">
      <c r="B22" s="23" t="s">
        <v>11</v>
      </c>
      <c r="C22" s="24">
        <f>SUM(D22:E22)</f>
        <v>0</v>
      </c>
      <c r="D22" s="25"/>
      <c r="E22" s="25"/>
      <c r="F22" s="26"/>
      <c r="G22" s="30"/>
      <c r="W22" s="104"/>
      <c r="X22" s="104"/>
    </row>
    <row r="23" spans="2:24" ht="24" hidden="1" customHeight="1" x14ac:dyDescent="0.25">
      <c r="B23" s="23" t="s">
        <v>116</v>
      </c>
      <c r="C23" s="24">
        <f t="shared" ref="C23:C26" si="1">SUM(D23:E23)</f>
        <v>0</v>
      </c>
      <c r="D23" s="25"/>
      <c r="E23" s="25"/>
      <c r="F23" s="26"/>
      <c r="G23" s="30"/>
      <c r="W23" s="104"/>
      <c r="X23" s="104"/>
    </row>
    <row r="24" spans="2:24" ht="24" hidden="1" customHeight="1" x14ac:dyDescent="0.25">
      <c r="B24" s="23" t="s">
        <v>12</v>
      </c>
      <c r="C24" s="24">
        <f t="shared" si="1"/>
        <v>0</v>
      </c>
      <c r="D24" s="25"/>
      <c r="E24" s="25"/>
      <c r="F24" s="26"/>
      <c r="G24" s="30"/>
      <c r="W24" s="104"/>
      <c r="X24" s="104"/>
    </row>
    <row r="25" spans="2:24" ht="24" hidden="1" customHeight="1" x14ac:dyDescent="0.25">
      <c r="B25" s="23" t="s">
        <v>13</v>
      </c>
      <c r="C25" s="24">
        <f t="shared" si="1"/>
        <v>0</v>
      </c>
      <c r="D25" s="25"/>
      <c r="E25" s="25"/>
      <c r="F25" s="26"/>
      <c r="G25" s="30"/>
      <c r="W25" s="104"/>
      <c r="X25" s="104"/>
    </row>
    <row r="26" spans="2:24" ht="24" hidden="1" customHeight="1" thickBot="1" x14ac:dyDescent="0.3">
      <c r="B26" s="23" t="s">
        <v>14</v>
      </c>
      <c r="C26" s="24">
        <f t="shared" si="1"/>
        <v>0</v>
      </c>
      <c r="D26" s="25"/>
      <c r="E26" s="25"/>
      <c r="F26" s="26"/>
      <c r="G26" s="30"/>
      <c r="W26" s="104"/>
      <c r="X26" s="104"/>
    </row>
    <row r="27" spans="2:24" ht="24" customHeight="1" x14ac:dyDescent="0.25">
      <c r="B27" s="33" t="s">
        <v>1</v>
      </c>
      <c r="C27" s="34">
        <f>SUM(C15:C26)</f>
        <v>10107</v>
      </c>
      <c r="D27" s="35">
        <f t="shared" ref="D27:E27" si="2">SUM(D15:D26)</f>
        <v>9432</v>
      </c>
      <c r="E27" s="35">
        <f t="shared" si="2"/>
        <v>675</v>
      </c>
      <c r="F27" s="30"/>
      <c r="G27" s="36"/>
      <c r="Q27" s="129" t="s">
        <v>16</v>
      </c>
      <c r="R27" s="130">
        <f>+SUM(D47:G47)</f>
        <v>1931</v>
      </c>
      <c r="S27" s="131">
        <f>R27/R$32</f>
        <v>0.19105570396754726</v>
      </c>
    </row>
    <row r="28" spans="2:24" ht="24" customHeight="1" thickBot="1" x14ac:dyDescent="0.3">
      <c r="B28" s="38" t="s">
        <v>15</v>
      </c>
      <c r="C28" s="39">
        <f>C27/$C27</f>
        <v>1</v>
      </c>
      <c r="D28" s="39">
        <f>D27/$C27</f>
        <v>0.93321460373998222</v>
      </c>
      <c r="E28" s="39">
        <f>E27/$C27</f>
        <v>6.678539626001781E-2</v>
      </c>
      <c r="F28" s="1"/>
      <c r="Q28" s="129" t="s">
        <v>17</v>
      </c>
      <c r="R28" s="130">
        <f>+SUM(H47:I47)</f>
        <v>4458</v>
      </c>
      <c r="S28" s="131">
        <f>R28/R$32</f>
        <v>0.44108043929949542</v>
      </c>
    </row>
    <row r="29" spans="2:24" ht="24" customHeight="1" x14ac:dyDescent="0.25">
      <c r="B29" s="162"/>
      <c r="C29" s="162"/>
      <c r="D29" s="162"/>
      <c r="E29" s="162"/>
      <c r="F29" s="1"/>
      <c r="Q29" s="129" t="s">
        <v>18</v>
      </c>
      <c r="R29" s="130">
        <f>+SUM(J47:Q47)</f>
        <v>3654</v>
      </c>
      <c r="S29" s="131"/>
    </row>
    <row r="30" spans="2:24" x14ac:dyDescent="0.25">
      <c r="B30" s="1"/>
      <c r="C30" s="1"/>
      <c r="D30" s="1"/>
      <c r="E30" s="1"/>
      <c r="F30" s="1"/>
      <c r="H30" s="1"/>
      <c r="P30" s="1"/>
      <c r="Q30" s="129" t="s">
        <v>28</v>
      </c>
      <c r="R30" s="130">
        <f>+SUM(R47:S47)</f>
        <v>64</v>
      </c>
      <c r="S30" s="131">
        <f>R29/R$32</f>
        <v>0.36153161175422976</v>
      </c>
    </row>
    <row r="31" spans="2:24" ht="23.25" customHeight="1" x14ac:dyDescent="0.25">
      <c r="B31" s="41"/>
      <c r="C31" s="41"/>
      <c r="D31" s="41"/>
      <c r="E31" s="41"/>
      <c r="F31" s="41"/>
      <c r="H31" s="41"/>
      <c r="J31" s="41"/>
      <c r="L31" s="41"/>
      <c r="M31" s="41"/>
      <c r="N31" s="41"/>
      <c r="O31" s="1"/>
      <c r="S31" s="131">
        <f>R30/R$32</f>
        <v>6.3322449787276145E-3</v>
      </c>
    </row>
    <row r="32" spans="2:24" ht="8.25" customHeight="1" x14ac:dyDescent="0.25">
      <c r="B32" s="1"/>
      <c r="C32" s="1"/>
      <c r="D32" s="1"/>
      <c r="E32" s="1"/>
      <c r="F32" s="1"/>
      <c r="H32" s="1"/>
      <c r="J32" s="1"/>
      <c r="L32" s="1"/>
      <c r="M32" s="1"/>
      <c r="N32" s="1"/>
      <c r="O32" s="1"/>
      <c r="P32" s="1"/>
      <c r="Q32" s="132" t="s">
        <v>1</v>
      </c>
      <c r="R32" s="130">
        <f>SUM(R27:R30)</f>
        <v>10107</v>
      </c>
      <c r="S32" s="133">
        <f>SUM(S27:S31)</f>
        <v>1</v>
      </c>
    </row>
    <row r="33" spans="2:53" ht="31.5" customHeight="1" x14ac:dyDescent="0.25">
      <c r="B33" s="181" t="s">
        <v>19</v>
      </c>
      <c r="C33" s="197" t="s">
        <v>1</v>
      </c>
      <c r="D33" s="199" t="s">
        <v>20</v>
      </c>
      <c r="E33" s="200"/>
      <c r="F33" s="199" t="s">
        <v>21</v>
      </c>
      <c r="G33" s="200"/>
      <c r="H33" s="199" t="s">
        <v>22</v>
      </c>
      <c r="I33" s="200"/>
      <c r="J33" s="199" t="s">
        <v>23</v>
      </c>
      <c r="K33" s="200"/>
      <c r="L33" s="199" t="s">
        <v>24</v>
      </c>
      <c r="M33" s="200"/>
      <c r="N33" s="199" t="s">
        <v>25</v>
      </c>
      <c r="O33" s="200"/>
      <c r="P33" s="199" t="s">
        <v>26</v>
      </c>
      <c r="Q33" s="200"/>
      <c r="R33" s="199" t="s">
        <v>27</v>
      </c>
      <c r="S33" s="200"/>
    </row>
    <row r="34" spans="2:53" ht="27.75" customHeight="1" x14ac:dyDescent="0.25">
      <c r="B34" s="212"/>
      <c r="C34" s="198"/>
      <c r="D34" s="116" t="s">
        <v>2</v>
      </c>
      <c r="E34" s="117" t="s">
        <v>3</v>
      </c>
      <c r="F34" s="116" t="s">
        <v>2</v>
      </c>
      <c r="G34" s="117" t="s">
        <v>3</v>
      </c>
      <c r="H34" s="116" t="s">
        <v>2</v>
      </c>
      <c r="I34" s="117" t="s">
        <v>3</v>
      </c>
      <c r="J34" s="116" t="s">
        <v>2</v>
      </c>
      <c r="K34" s="117" t="s">
        <v>3</v>
      </c>
      <c r="L34" s="116" t="s">
        <v>2</v>
      </c>
      <c r="M34" s="117" t="s">
        <v>3</v>
      </c>
      <c r="N34" s="116" t="s">
        <v>2</v>
      </c>
      <c r="O34" s="117" t="s">
        <v>3</v>
      </c>
      <c r="P34" s="116" t="s">
        <v>2</v>
      </c>
      <c r="Q34" s="117" t="s">
        <v>3</v>
      </c>
      <c r="R34" s="116" t="s">
        <v>2</v>
      </c>
      <c r="S34" s="117" t="s">
        <v>3</v>
      </c>
    </row>
    <row r="35" spans="2:53" ht="24" customHeight="1" x14ac:dyDescent="0.25">
      <c r="B35" s="28" t="s">
        <v>4</v>
      </c>
      <c r="C35" s="24">
        <f>SUM(D35:S35)</f>
        <v>2269</v>
      </c>
      <c r="D35" s="25">
        <v>48</v>
      </c>
      <c r="E35" s="25">
        <v>14</v>
      </c>
      <c r="F35" s="25">
        <v>290</v>
      </c>
      <c r="G35" s="25">
        <v>61</v>
      </c>
      <c r="H35" s="25">
        <v>928</v>
      </c>
      <c r="I35" s="25">
        <v>33</v>
      </c>
      <c r="J35" s="42">
        <v>379</v>
      </c>
      <c r="K35" s="25">
        <v>11</v>
      </c>
      <c r="L35" s="25">
        <v>266</v>
      </c>
      <c r="M35" s="25">
        <v>4</v>
      </c>
      <c r="N35" s="25">
        <v>136</v>
      </c>
      <c r="O35" s="25">
        <v>4</v>
      </c>
      <c r="P35" s="25">
        <v>80</v>
      </c>
      <c r="Q35" s="25">
        <v>0</v>
      </c>
      <c r="R35" s="25">
        <v>15</v>
      </c>
      <c r="S35" s="25">
        <v>0</v>
      </c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2:53" ht="24" customHeight="1" x14ac:dyDescent="0.25">
      <c r="B36" s="28" t="s">
        <v>5</v>
      </c>
      <c r="C36" s="24">
        <f t="shared" ref="C36:C46" si="3">SUM(D36:S36)</f>
        <v>2395</v>
      </c>
      <c r="D36" s="25">
        <v>71</v>
      </c>
      <c r="E36" s="25">
        <v>28</v>
      </c>
      <c r="F36" s="25">
        <v>292</v>
      </c>
      <c r="G36" s="25">
        <v>69</v>
      </c>
      <c r="H36" s="25">
        <v>1012</v>
      </c>
      <c r="I36" s="25">
        <v>54</v>
      </c>
      <c r="J36" s="25">
        <v>417</v>
      </c>
      <c r="K36" s="25">
        <v>10</v>
      </c>
      <c r="L36" s="25">
        <v>240</v>
      </c>
      <c r="M36" s="25">
        <v>3</v>
      </c>
      <c r="N36" s="25">
        <v>133</v>
      </c>
      <c r="O36" s="25">
        <v>3</v>
      </c>
      <c r="P36" s="25">
        <v>49</v>
      </c>
      <c r="Q36" s="25">
        <v>1</v>
      </c>
      <c r="R36" s="25">
        <v>13</v>
      </c>
      <c r="S36" s="25">
        <v>0</v>
      </c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</row>
    <row r="37" spans="2:53" ht="24" customHeight="1" x14ac:dyDescent="0.25">
      <c r="B37" s="28" t="s">
        <v>6</v>
      </c>
      <c r="C37" s="24">
        <f t="shared" si="3"/>
        <v>2596</v>
      </c>
      <c r="D37" s="25">
        <v>86</v>
      </c>
      <c r="E37" s="25">
        <v>23</v>
      </c>
      <c r="F37" s="25">
        <v>332</v>
      </c>
      <c r="G37" s="25">
        <v>79</v>
      </c>
      <c r="H37" s="25">
        <v>1071</v>
      </c>
      <c r="I37" s="25">
        <v>48</v>
      </c>
      <c r="J37" s="25">
        <v>430</v>
      </c>
      <c r="K37" s="25">
        <v>18</v>
      </c>
      <c r="L37" s="25">
        <v>302</v>
      </c>
      <c r="M37" s="25">
        <v>4</v>
      </c>
      <c r="N37" s="25">
        <v>121</v>
      </c>
      <c r="O37" s="25">
        <v>0</v>
      </c>
      <c r="P37" s="25">
        <v>64</v>
      </c>
      <c r="Q37" s="25">
        <v>1</v>
      </c>
      <c r="R37" s="25">
        <v>16</v>
      </c>
      <c r="S37" s="25">
        <v>1</v>
      </c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</row>
    <row r="38" spans="2:53" ht="24" customHeight="1" thickBot="1" x14ac:dyDescent="0.3">
      <c r="B38" s="28" t="s">
        <v>7</v>
      </c>
      <c r="C38" s="24">
        <f t="shared" si="3"/>
        <v>2847</v>
      </c>
      <c r="D38" s="25">
        <v>67</v>
      </c>
      <c r="E38" s="25">
        <v>23</v>
      </c>
      <c r="F38" s="25">
        <v>371</v>
      </c>
      <c r="G38" s="25">
        <v>77</v>
      </c>
      <c r="H38" s="25">
        <v>1219</v>
      </c>
      <c r="I38" s="25">
        <v>93</v>
      </c>
      <c r="J38" s="25">
        <v>479</v>
      </c>
      <c r="K38" s="25">
        <v>9</v>
      </c>
      <c r="L38" s="25">
        <v>283</v>
      </c>
      <c r="M38" s="25">
        <v>2</v>
      </c>
      <c r="N38" s="25">
        <v>132</v>
      </c>
      <c r="O38" s="25">
        <v>2</v>
      </c>
      <c r="P38" s="25">
        <v>71</v>
      </c>
      <c r="Q38" s="25">
        <v>0</v>
      </c>
      <c r="R38" s="25">
        <v>19</v>
      </c>
      <c r="S38" s="25">
        <v>0</v>
      </c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</row>
    <row r="39" spans="2:53" ht="24" hidden="1" customHeight="1" x14ac:dyDescent="0.25">
      <c r="B39" s="28" t="s">
        <v>8</v>
      </c>
      <c r="C39" s="24">
        <f t="shared" si="3"/>
        <v>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</row>
    <row r="40" spans="2:53" ht="24" hidden="1" customHeight="1" x14ac:dyDescent="0.25">
      <c r="B40" s="28" t="s">
        <v>9</v>
      </c>
      <c r="C40" s="24">
        <f t="shared" si="3"/>
        <v>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</row>
    <row r="41" spans="2:53" ht="24" hidden="1" customHeight="1" x14ac:dyDescent="0.25">
      <c r="B41" s="31" t="s">
        <v>10</v>
      </c>
      <c r="C41" s="24">
        <f t="shared" si="3"/>
        <v>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</row>
    <row r="42" spans="2:53" ht="24" hidden="1" customHeight="1" x14ac:dyDescent="0.25">
      <c r="B42" s="28" t="s">
        <v>11</v>
      </c>
      <c r="C42" s="24">
        <f t="shared" si="3"/>
        <v>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</row>
    <row r="43" spans="2:53" ht="24" hidden="1" customHeight="1" x14ac:dyDescent="0.25">
      <c r="B43" s="28" t="s">
        <v>116</v>
      </c>
      <c r="C43" s="24">
        <f t="shared" si="3"/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</row>
    <row r="44" spans="2:53" ht="24" hidden="1" customHeight="1" x14ac:dyDescent="0.25">
      <c r="B44" s="28" t="s">
        <v>12</v>
      </c>
      <c r="C44" s="24">
        <f t="shared" si="3"/>
        <v>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</row>
    <row r="45" spans="2:53" ht="24" hidden="1" customHeight="1" x14ac:dyDescent="0.25">
      <c r="B45" s="28" t="s">
        <v>13</v>
      </c>
      <c r="C45" s="24">
        <f t="shared" si="3"/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</row>
    <row r="46" spans="2:53" ht="24" hidden="1" customHeight="1" thickBot="1" x14ac:dyDescent="0.3">
      <c r="B46" s="28" t="s">
        <v>14</v>
      </c>
      <c r="C46" s="24">
        <f t="shared" si="3"/>
        <v>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</row>
    <row r="47" spans="2:53" ht="24" customHeight="1" x14ac:dyDescent="0.25">
      <c r="B47" s="37" t="s">
        <v>1</v>
      </c>
      <c r="C47" s="34">
        <f t="shared" ref="C47:S47" si="4">SUM(C35:C46)</f>
        <v>10107</v>
      </c>
      <c r="D47" s="120">
        <f t="shared" si="4"/>
        <v>272</v>
      </c>
      <c r="E47" s="121">
        <f t="shared" si="4"/>
        <v>88</v>
      </c>
      <c r="F47" s="34">
        <f t="shared" si="4"/>
        <v>1285</v>
      </c>
      <c r="G47" s="34">
        <f t="shared" si="4"/>
        <v>286</v>
      </c>
      <c r="H47" s="120">
        <f t="shared" si="4"/>
        <v>4230</v>
      </c>
      <c r="I47" s="121">
        <f t="shared" si="4"/>
        <v>228</v>
      </c>
      <c r="J47" s="34">
        <f t="shared" si="4"/>
        <v>1705</v>
      </c>
      <c r="K47" s="34">
        <f t="shared" si="4"/>
        <v>48</v>
      </c>
      <c r="L47" s="120">
        <f t="shared" si="4"/>
        <v>1091</v>
      </c>
      <c r="M47" s="121">
        <f t="shared" si="4"/>
        <v>13</v>
      </c>
      <c r="N47" s="34">
        <f t="shared" si="4"/>
        <v>522</v>
      </c>
      <c r="O47" s="34">
        <f t="shared" si="4"/>
        <v>9</v>
      </c>
      <c r="P47" s="120">
        <f t="shared" si="4"/>
        <v>264</v>
      </c>
      <c r="Q47" s="121">
        <f t="shared" si="4"/>
        <v>2</v>
      </c>
      <c r="R47" s="34">
        <f t="shared" si="4"/>
        <v>63</v>
      </c>
      <c r="S47" s="34">
        <f t="shared" si="4"/>
        <v>1</v>
      </c>
    </row>
    <row r="48" spans="2:53" ht="24" customHeight="1" thickBot="1" x14ac:dyDescent="0.3">
      <c r="B48" s="38" t="s">
        <v>15</v>
      </c>
      <c r="C48" s="40">
        <f t="shared" ref="C48" si="5">C47/$C27</f>
        <v>1</v>
      </c>
      <c r="D48" s="122">
        <f>D47/$C$47</f>
        <v>2.6912041159592361E-2</v>
      </c>
      <c r="E48" s="123">
        <f t="shared" ref="E48:S48" si="6">E47/$C$47</f>
        <v>8.7068368457504704E-3</v>
      </c>
      <c r="F48" s="40">
        <f t="shared" si="6"/>
        <v>0.12713960621351539</v>
      </c>
      <c r="G48" s="40">
        <f t="shared" si="6"/>
        <v>2.8297219748689026E-2</v>
      </c>
      <c r="H48" s="122">
        <f t="shared" si="6"/>
        <v>0.41852181656277826</v>
      </c>
      <c r="I48" s="123">
        <f t="shared" si="6"/>
        <v>2.2558622736717125E-2</v>
      </c>
      <c r="J48" s="40">
        <f t="shared" si="6"/>
        <v>0.16869496388641536</v>
      </c>
      <c r="K48" s="40">
        <f t="shared" si="6"/>
        <v>4.7491837340457111E-3</v>
      </c>
      <c r="L48" s="122">
        <f t="shared" si="6"/>
        <v>0.1079449886217473</v>
      </c>
      <c r="M48" s="123">
        <f t="shared" si="6"/>
        <v>1.2862372613040467E-3</v>
      </c>
      <c r="N48" s="40">
        <f t="shared" si="6"/>
        <v>5.1647373107747106E-2</v>
      </c>
      <c r="O48" s="40">
        <f t="shared" si="6"/>
        <v>8.9047195013357077E-4</v>
      </c>
      <c r="P48" s="122">
        <f t="shared" si="6"/>
        <v>2.612051053725141E-2</v>
      </c>
      <c r="Q48" s="123">
        <f t="shared" si="6"/>
        <v>1.9788265558523795E-4</v>
      </c>
      <c r="R48" s="40">
        <f t="shared" si="6"/>
        <v>6.2333036509349959E-3</v>
      </c>
      <c r="S48" s="40">
        <f t="shared" si="6"/>
        <v>9.8941327792618976E-5</v>
      </c>
    </row>
    <row r="49" spans="2:32" ht="21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32" ht="15.75" x14ac:dyDescent="0.25">
      <c r="B50" s="12"/>
      <c r="C50" s="43"/>
      <c r="D50" s="43"/>
      <c r="E50" s="43"/>
      <c r="F50" s="43"/>
      <c r="G50" s="43"/>
      <c r="H50" s="12"/>
      <c r="I50" s="44"/>
      <c r="J50" s="13"/>
      <c r="K50" s="44"/>
      <c r="L50" s="44"/>
      <c r="M50" s="44"/>
      <c r="N50" s="44"/>
      <c r="O50" s="44"/>
      <c r="P50" s="43"/>
    </row>
    <row r="51" spans="2:32" ht="15.75" customHeight="1" x14ac:dyDescent="0.25">
      <c r="B51" s="45"/>
      <c r="C51" s="45"/>
      <c r="D51" s="45"/>
      <c r="E51" s="45"/>
      <c r="F51" s="45"/>
      <c r="G51" s="45"/>
      <c r="H51" s="45"/>
      <c r="I51" s="46"/>
      <c r="J51" s="46"/>
      <c r="K51" s="46"/>
      <c r="L51" s="46"/>
      <c r="M51" s="46"/>
      <c r="N51" s="46"/>
      <c r="O51" s="46"/>
      <c r="P51" s="45"/>
    </row>
    <row r="52" spans="2:32" ht="27" customHeight="1" x14ac:dyDescent="0.25">
      <c r="B52" s="16" t="s">
        <v>0</v>
      </c>
      <c r="C52" s="17" t="s">
        <v>1</v>
      </c>
      <c r="D52" s="18" t="s">
        <v>29</v>
      </c>
      <c r="E52" s="18" t="s">
        <v>30</v>
      </c>
      <c r="F52" s="18" t="s">
        <v>31</v>
      </c>
      <c r="G52" s="18" t="s">
        <v>32</v>
      </c>
      <c r="H52" s="19" t="s">
        <v>33</v>
      </c>
      <c r="I52" s="47"/>
      <c r="J52" s="208"/>
      <c r="K52" s="208"/>
      <c r="L52" s="208"/>
      <c r="M52" s="49"/>
      <c r="N52" s="49"/>
      <c r="O52" s="11"/>
      <c r="P52" s="1"/>
    </row>
    <row r="53" spans="2:32" ht="24" customHeight="1" x14ac:dyDescent="0.25">
      <c r="B53" s="28" t="s">
        <v>4</v>
      </c>
      <c r="C53" s="24">
        <f>SUM(D53:H53)</f>
        <v>2269</v>
      </c>
      <c r="D53" s="25">
        <v>1661</v>
      </c>
      <c r="E53" s="25">
        <v>251</v>
      </c>
      <c r="F53" s="25">
        <v>72</v>
      </c>
      <c r="G53" s="25">
        <v>279</v>
      </c>
      <c r="H53" s="25">
        <v>6</v>
      </c>
      <c r="I53" s="50"/>
      <c r="J53" s="51"/>
      <c r="K53" s="51"/>
      <c r="L53" s="29"/>
      <c r="M53" s="52"/>
      <c r="N53" s="53"/>
      <c r="O53" s="30"/>
      <c r="P53" s="54"/>
      <c r="AA53" s="104"/>
      <c r="AB53" s="104"/>
      <c r="AC53" s="104"/>
      <c r="AD53" s="104"/>
      <c r="AE53" s="104"/>
      <c r="AF53" s="104"/>
    </row>
    <row r="54" spans="2:32" ht="24" customHeight="1" x14ac:dyDescent="0.25">
      <c r="B54" s="28" t="s">
        <v>5</v>
      </c>
      <c r="C54" s="24">
        <f t="shared" ref="C54:C64" si="7">SUM(D54:H54)</f>
        <v>2395</v>
      </c>
      <c r="D54" s="25">
        <v>1710</v>
      </c>
      <c r="E54" s="25">
        <v>299</v>
      </c>
      <c r="F54" s="25">
        <v>75</v>
      </c>
      <c r="G54" s="25">
        <v>308</v>
      </c>
      <c r="H54" s="25">
        <v>3</v>
      </c>
      <c r="I54" s="30"/>
      <c r="J54" s="51"/>
      <c r="K54" s="51"/>
      <c r="L54" s="51"/>
      <c r="M54" s="52"/>
      <c r="N54" s="53"/>
      <c r="O54" s="30"/>
      <c r="P54" s="54"/>
      <c r="AA54" s="104"/>
      <c r="AB54" s="104"/>
      <c r="AC54" s="104"/>
      <c r="AD54" s="104"/>
      <c r="AE54" s="104"/>
      <c r="AF54" s="104"/>
    </row>
    <row r="55" spans="2:32" ht="24" customHeight="1" x14ac:dyDescent="0.25">
      <c r="B55" s="28" t="s">
        <v>6</v>
      </c>
      <c r="C55" s="24">
        <f t="shared" si="7"/>
        <v>2596</v>
      </c>
      <c r="D55" s="25">
        <v>1859</v>
      </c>
      <c r="E55" s="25">
        <v>282</v>
      </c>
      <c r="F55" s="25">
        <v>81</v>
      </c>
      <c r="G55" s="25">
        <v>361</v>
      </c>
      <c r="H55" s="25">
        <v>13</v>
      </c>
      <c r="I55" s="30"/>
      <c r="J55" s="211"/>
      <c r="K55" s="211"/>
      <c r="L55" s="211"/>
      <c r="M55" s="52"/>
      <c r="N55" s="55"/>
      <c r="O55" s="30"/>
      <c r="P55" s="54"/>
      <c r="Q55" s="54"/>
      <c r="R55" s="54"/>
      <c r="AA55" s="104"/>
      <c r="AB55" s="104"/>
      <c r="AC55" s="104"/>
      <c r="AD55" s="104"/>
      <c r="AE55" s="104"/>
      <c r="AF55" s="104"/>
    </row>
    <row r="56" spans="2:32" ht="24" customHeight="1" thickBot="1" x14ac:dyDescent="0.3">
      <c r="B56" s="28" t="s">
        <v>7</v>
      </c>
      <c r="C56" s="24">
        <f t="shared" si="7"/>
        <v>2847</v>
      </c>
      <c r="D56" s="25">
        <v>2094</v>
      </c>
      <c r="E56" s="25">
        <v>316</v>
      </c>
      <c r="F56" s="25">
        <v>90</v>
      </c>
      <c r="G56" s="25">
        <v>333</v>
      </c>
      <c r="H56" s="25">
        <v>14</v>
      </c>
      <c r="I56" s="30"/>
      <c r="J56" s="54"/>
      <c r="K56" s="54"/>
      <c r="M56" s="54"/>
      <c r="N56" s="54"/>
      <c r="O56" s="54"/>
      <c r="P56" s="54"/>
      <c r="Q56" s="54"/>
      <c r="R56" s="54"/>
      <c r="AA56" s="104"/>
      <c r="AB56" s="104"/>
      <c r="AC56" s="104"/>
      <c r="AD56" s="104"/>
      <c r="AE56" s="104"/>
      <c r="AF56" s="104"/>
    </row>
    <row r="57" spans="2:32" ht="23.25" hidden="1" customHeight="1" x14ac:dyDescent="0.25">
      <c r="B57" s="28" t="s">
        <v>8</v>
      </c>
      <c r="C57" s="24">
        <f t="shared" si="7"/>
        <v>0</v>
      </c>
      <c r="D57" s="25"/>
      <c r="E57" s="25"/>
      <c r="F57" s="25"/>
      <c r="G57" s="25"/>
      <c r="H57" s="25"/>
      <c r="I57" s="30"/>
      <c r="J57" s="54"/>
      <c r="M57" s="54"/>
      <c r="N57" s="54"/>
      <c r="O57" s="56"/>
      <c r="P57" s="26"/>
      <c r="Q57" s="54"/>
      <c r="R57" s="54"/>
      <c r="AA57" s="104"/>
      <c r="AB57" s="104"/>
      <c r="AC57" s="104"/>
      <c r="AD57" s="104"/>
      <c r="AE57" s="104"/>
      <c r="AF57" s="104"/>
    </row>
    <row r="58" spans="2:32" ht="23.25" hidden="1" customHeight="1" x14ac:dyDescent="0.25">
      <c r="B58" s="28" t="s">
        <v>9</v>
      </c>
      <c r="C58" s="24">
        <f t="shared" si="7"/>
        <v>0</v>
      </c>
      <c r="D58" s="25"/>
      <c r="E58" s="25"/>
      <c r="F58" s="25"/>
      <c r="G58" s="25"/>
      <c r="H58" s="25"/>
      <c r="I58" s="30"/>
      <c r="J58" s="54"/>
      <c r="K58" s="54"/>
      <c r="M58" s="54"/>
      <c r="N58" s="54"/>
      <c r="O58" s="56"/>
      <c r="P58" s="26"/>
      <c r="Q58" s="54"/>
      <c r="R58" s="54"/>
      <c r="AA58" s="104"/>
      <c r="AB58" s="104"/>
      <c r="AC58" s="104"/>
      <c r="AD58" s="104"/>
      <c r="AE58" s="104"/>
      <c r="AF58" s="104"/>
    </row>
    <row r="59" spans="2:32" ht="23.25" hidden="1" customHeight="1" x14ac:dyDescent="0.25">
      <c r="B59" s="28" t="s">
        <v>10</v>
      </c>
      <c r="C59" s="24">
        <f t="shared" si="7"/>
        <v>0</v>
      </c>
      <c r="D59" s="25"/>
      <c r="E59" s="25"/>
      <c r="F59" s="25"/>
      <c r="G59" s="25"/>
      <c r="H59" s="25"/>
      <c r="I59" s="30"/>
      <c r="J59" s="54"/>
      <c r="N59" s="54"/>
      <c r="O59" s="56"/>
      <c r="P59" s="26"/>
      <c r="Q59" s="54"/>
      <c r="R59" s="54"/>
      <c r="AA59" s="104"/>
      <c r="AB59" s="104"/>
      <c r="AC59" s="104"/>
      <c r="AD59" s="104"/>
      <c r="AE59" s="104"/>
      <c r="AF59" s="104"/>
    </row>
    <row r="60" spans="2:32" ht="23.25" hidden="1" customHeight="1" x14ac:dyDescent="0.25">
      <c r="B60" s="28" t="s">
        <v>11</v>
      </c>
      <c r="C60" s="24">
        <f t="shared" si="7"/>
        <v>0</v>
      </c>
      <c r="D60" s="32"/>
      <c r="E60" s="32"/>
      <c r="F60" s="32"/>
      <c r="G60" s="32"/>
      <c r="H60" s="32"/>
      <c r="I60" s="30"/>
      <c r="J60" s="54"/>
      <c r="N60" s="54"/>
      <c r="O60" s="56"/>
      <c r="P60" s="26"/>
      <c r="Q60" s="54"/>
      <c r="R60" s="54"/>
      <c r="AA60" s="104"/>
      <c r="AB60" s="104"/>
      <c r="AC60" s="104"/>
      <c r="AD60" s="104"/>
      <c r="AE60" s="104"/>
      <c r="AF60" s="104"/>
    </row>
    <row r="61" spans="2:32" ht="23.25" hidden="1" customHeight="1" x14ac:dyDescent="0.25">
      <c r="B61" s="28" t="s">
        <v>116</v>
      </c>
      <c r="C61" s="24">
        <f t="shared" si="7"/>
        <v>0</v>
      </c>
      <c r="D61" s="25"/>
      <c r="E61" s="25"/>
      <c r="F61" s="25"/>
      <c r="G61" s="25"/>
      <c r="H61" s="25"/>
      <c r="I61" s="30"/>
      <c r="J61" s="54"/>
      <c r="N61" s="54"/>
      <c r="O61" s="56"/>
      <c r="P61" s="26"/>
      <c r="Q61" s="54"/>
      <c r="R61" s="54"/>
      <c r="AA61" s="104"/>
      <c r="AB61" s="104"/>
      <c r="AC61" s="104"/>
      <c r="AD61" s="104"/>
      <c r="AE61" s="104"/>
      <c r="AF61" s="104"/>
    </row>
    <row r="62" spans="2:32" ht="23.25" hidden="1" customHeight="1" x14ac:dyDescent="0.25">
      <c r="B62" s="28" t="s">
        <v>12</v>
      </c>
      <c r="C62" s="24">
        <f t="shared" si="7"/>
        <v>0</v>
      </c>
      <c r="D62" s="25"/>
      <c r="E62" s="25"/>
      <c r="F62" s="25"/>
      <c r="G62" s="25"/>
      <c r="H62" s="25"/>
      <c r="I62" s="30"/>
      <c r="J62" s="54"/>
      <c r="N62" s="54"/>
      <c r="O62" s="56"/>
      <c r="P62" s="26"/>
      <c r="Q62" s="54"/>
      <c r="R62" s="54"/>
      <c r="AA62" s="104"/>
      <c r="AB62" s="104"/>
      <c r="AC62" s="104"/>
      <c r="AD62" s="104"/>
      <c r="AE62" s="104"/>
      <c r="AF62" s="104"/>
    </row>
    <row r="63" spans="2:32" ht="23.25" hidden="1" customHeight="1" x14ac:dyDescent="0.25">
      <c r="B63" s="28" t="s">
        <v>13</v>
      </c>
      <c r="C63" s="24">
        <f t="shared" si="7"/>
        <v>0</v>
      </c>
      <c r="D63" s="25"/>
      <c r="E63" s="25"/>
      <c r="F63" s="25"/>
      <c r="G63" s="25"/>
      <c r="H63" s="25"/>
      <c r="I63" s="30"/>
      <c r="J63" s="54"/>
      <c r="N63" s="54"/>
      <c r="O63" s="56"/>
      <c r="P63" s="26"/>
      <c r="Q63" s="54"/>
      <c r="R63" s="54"/>
      <c r="AA63" s="104"/>
      <c r="AB63" s="104"/>
      <c r="AC63" s="104"/>
      <c r="AD63" s="104"/>
      <c r="AE63" s="104"/>
      <c r="AF63" s="104"/>
    </row>
    <row r="64" spans="2:32" ht="23.25" hidden="1" customHeight="1" thickBot="1" x14ac:dyDescent="0.3">
      <c r="B64" s="28" t="s">
        <v>14</v>
      </c>
      <c r="C64" s="24">
        <f t="shared" si="7"/>
        <v>0</v>
      </c>
      <c r="D64" s="25"/>
      <c r="E64" s="25"/>
      <c r="F64" s="25"/>
      <c r="G64" s="25"/>
      <c r="H64" s="25"/>
      <c r="I64" s="30"/>
      <c r="J64" s="54"/>
      <c r="N64" s="54"/>
      <c r="O64" s="56"/>
      <c r="P64" s="26"/>
      <c r="Q64" s="54"/>
      <c r="R64" s="54"/>
      <c r="AA64" s="104"/>
      <c r="AB64" s="104"/>
      <c r="AC64" s="104"/>
      <c r="AD64" s="104"/>
      <c r="AE64" s="104"/>
      <c r="AF64" s="104"/>
    </row>
    <row r="65" spans="2:38" ht="24" customHeight="1" x14ac:dyDescent="0.25">
      <c r="B65" s="33" t="s">
        <v>1</v>
      </c>
      <c r="C65" s="34">
        <f t="shared" ref="C65:H65" si="8">SUM(C53:C64)</f>
        <v>10107</v>
      </c>
      <c r="D65" s="57">
        <f t="shared" si="8"/>
        <v>7324</v>
      </c>
      <c r="E65" s="57">
        <f t="shared" si="8"/>
        <v>1148</v>
      </c>
      <c r="F65" s="57">
        <f t="shared" si="8"/>
        <v>318</v>
      </c>
      <c r="G65" s="57">
        <f t="shared" si="8"/>
        <v>1281</v>
      </c>
      <c r="H65" s="57">
        <f t="shared" si="8"/>
        <v>36</v>
      </c>
      <c r="I65" s="50"/>
      <c r="O65" s="58"/>
      <c r="P65" s="58"/>
      <c r="Q65" s="54"/>
      <c r="R65" s="54"/>
      <c r="AA65" s="104"/>
      <c r="AB65" s="104"/>
      <c r="AC65" s="104"/>
      <c r="AD65" s="104"/>
      <c r="AE65" s="104"/>
      <c r="AF65" s="104"/>
    </row>
    <row r="66" spans="2:38" ht="24" customHeight="1" thickBot="1" x14ac:dyDescent="0.3">
      <c r="B66" s="59" t="s">
        <v>15</v>
      </c>
      <c r="C66" s="60">
        <f t="shared" ref="C66:H66" si="9">C65/$C65</f>
        <v>1</v>
      </c>
      <c r="D66" s="60">
        <f t="shared" si="9"/>
        <v>0.72464628475314141</v>
      </c>
      <c r="E66" s="60">
        <f t="shared" si="9"/>
        <v>0.11358464430592659</v>
      </c>
      <c r="F66" s="60">
        <f t="shared" si="9"/>
        <v>3.1463342238052833E-2</v>
      </c>
      <c r="G66" s="60">
        <f t="shared" si="9"/>
        <v>0.12674384090234492</v>
      </c>
      <c r="H66" s="60">
        <f t="shared" si="9"/>
        <v>3.5618878005342831E-3</v>
      </c>
      <c r="I66" s="50"/>
      <c r="O66" s="1"/>
      <c r="P66" s="1"/>
      <c r="Q66" s="58"/>
      <c r="R66" s="1"/>
    </row>
    <row r="67" spans="2:38" ht="21.75" customHeight="1" x14ac:dyDescent="0.25">
      <c r="B67" s="12"/>
      <c r="C67" s="12"/>
      <c r="D67" s="12"/>
      <c r="E67" s="12"/>
      <c r="F67" s="12"/>
      <c r="G67" s="12"/>
      <c r="H67" s="12"/>
      <c r="I67" s="50"/>
      <c r="O67" s="1"/>
      <c r="P67" s="1"/>
      <c r="Q67" s="58"/>
      <c r="R67" s="1"/>
    </row>
    <row r="68" spans="2:38" ht="21.75" customHeight="1" x14ac:dyDescent="0.25">
      <c r="B68" s="12"/>
      <c r="C68" s="12"/>
      <c r="D68" s="12"/>
      <c r="E68" s="12"/>
      <c r="F68" s="12"/>
      <c r="G68" s="12"/>
      <c r="H68" s="12"/>
      <c r="I68" s="50"/>
      <c r="O68" s="1"/>
      <c r="P68" s="1"/>
      <c r="Q68" s="58"/>
      <c r="R68" s="1"/>
    </row>
    <row r="69" spans="2:38" ht="15" customHeight="1" x14ac:dyDescent="0.25">
      <c r="B69" s="61"/>
      <c r="C69" s="12"/>
      <c r="D69" s="12"/>
      <c r="E69" s="12"/>
      <c r="F69" s="12"/>
      <c r="G69" s="12"/>
      <c r="H69" s="12"/>
      <c r="I69" s="50"/>
      <c r="O69" s="1"/>
      <c r="P69" s="1"/>
      <c r="Q69" s="58"/>
      <c r="R69" s="1"/>
    </row>
    <row r="70" spans="2:38" ht="15" customHeight="1" x14ac:dyDescent="0.25">
      <c r="B70" s="61"/>
      <c r="C70" s="12"/>
      <c r="D70" s="12"/>
      <c r="E70" s="12"/>
      <c r="F70" s="12"/>
      <c r="G70" s="12"/>
      <c r="H70" s="12"/>
      <c r="I70" s="50"/>
      <c r="O70" s="1"/>
      <c r="P70" s="1"/>
      <c r="Q70" s="58"/>
      <c r="R70" s="1"/>
    </row>
    <row r="71" spans="2:38" ht="30" customHeight="1" x14ac:dyDescent="0.25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70"/>
      <c r="N71" s="71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1"/>
      <c r="M72" s="11"/>
      <c r="N72" s="11"/>
    </row>
    <row r="73" spans="2:38" ht="75" customHeight="1" x14ac:dyDescent="0.25">
      <c r="B73" s="154" t="s">
        <v>0</v>
      </c>
      <c r="C73" s="155" t="s">
        <v>1</v>
      </c>
      <c r="D73" s="72" t="s">
        <v>34</v>
      </c>
      <c r="E73" s="72" t="s">
        <v>35</v>
      </c>
      <c r="F73" s="72" t="s">
        <v>36</v>
      </c>
      <c r="G73" s="72" t="s">
        <v>37</v>
      </c>
      <c r="H73" s="72" t="s">
        <v>38</v>
      </c>
      <c r="I73" s="72" t="s">
        <v>39</v>
      </c>
      <c r="J73" s="72" t="s">
        <v>40</v>
      </c>
      <c r="K73" s="161" t="s">
        <v>41</v>
      </c>
      <c r="L73" s="156" t="s">
        <v>102</v>
      </c>
      <c r="M73" s="73"/>
      <c r="N73" s="74"/>
    </row>
    <row r="74" spans="2:38" ht="24" customHeight="1" x14ac:dyDescent="0.25">
      <c r="B74" s="28" t="s">
        <v>4</v>
      </c>
      <c r="C74" s="24">
        <f>SUM(D74:L74)</f>
        <v>1856</v>
      </c>
      <c r="D74" s="25">
        <v>97</v>
      </c>
      <c r="E74" s="25">
        <v>24</v>
      </c>
      <c r="F74" s="25">
        <v>19</v>
      </c>
      <c r="G74" s="25">
        <v>0</v>
      </c>
      <c r="H74" s="25">
        <v>2</v>
      </c>
      <c r="I74" s="25">
        <v>43</v>
      </c>
      <c r="J74" s="25">
        <v>1622</v>
      </c>
      <c r="K74" s="25">
        <v>0</v>
      </c>
      <c r="L74" s="25">
        <v>49</v>
      </c>
      <c r="M74" s="75"/>
      <c r="N74" s="74"/>
      <c r="AD74" s="104"/>
      <c r="AE74" s="104"/>
      <c r="AF74" s="104"/>
      <c r="AG74" s="104"/>
      <c r="AH74" s="104"/>
      <c r="AI74" s="104"/>
      <c r="AJ74" s="104"/>
      <c r="AK74" s="104"/>
      <c r="AL74" s="104"/>
    </row>
    <row r="75" spans="2:38" ht="24" customHeight="1" x14ac:dyDescent="0.25">
      <c r="B75" s="28" t="s">
        <v>5</v>
      </c>
      <c r="C75" s="24">
        <f t="shared" ref="C75:C83" si="10">SUM(D75:L75)</f>
        <v>1935</v>
      </c>
      <c r="D75" s="25">
        <v>111</v>
      </c>
      <c r="E75" s="25">
        <v>13</v>
      </c>
      <c r="F75" s="25">
        <v>20</v>
      </c>
      <c r="G75" s="25">
        <v>0</v>
      </c>
      <c r="H75" s="25">
        <v>6</v>
      </c>
      <c r="I75" s="25">
        <v>28</v>
      </c>
      <c r="J75" s="25">
        <v>1702</v>
      </c>
      <c r="K75" s="25">
        <v>0</v>
      </c>
      <c r="L75" s="25">
        <v>55</v>
      </c>
      <c r="M75" s="76"/>
      <c r="N75" s="74"/>
      <c r="AD75" s="104"/>
      <c r="AE75" s="104"/>
      <c r="AF75" s="104"/>
      <c r="AG75" s="104"/>
      <c r="AH75" s="104"/>
      <c r="AI75" s="104"/>
      <c r="AJ75" s="104"/>
      <c r="AK75" s="104"/>
      <c r="AL75" s="104"/>
    </row>
    <row r="76" spans="2:38" ht="23.25" customHeight="1" x14ac:dyDescent="0.25">
      <c r="B76" s="28" t="s">
        <v>6</v>
      </c>
      <c r="C76" s="24">
        <f t="shared" si="10"/>
        <v>2076</v>
      </c>
      <c r="D76" s="25">
        <v>108</v>
      </c>
      <c r="E76" s="25">
        <v>15</v>
      </c>
      <c r="F76" s="25">
        <v>27</v>
      </c>
      <c r="G76" s="25">
        <v>0</v>
      </c>
      <c r="H76" s="25">
        <v>1</v>
      </c>
      <c r="I76" s="25">
        <v>35</v>
      </c>
      <c r="J76" s="25">
        <v>1847</v>
      </c>
      <c r="K76" s="25">
        <v>0</v>
      </c>
      <c r="L76" s="25">
        <v>43</v>
      </c>
      <c r="M76" s="76"/>
      <c r="N76" s="74"/>
      <c r="AD76" s="104"/>
      <c r="AE76" s="104"/>
      <c r="AF76" s="104"/>
      <c r="AG76" s="104"/>
      <c r="AH76" s="104"/>
      <c r="AI76" s="104"/>
      <c r="AJ76" s="104"/>
      <c r="AK76" s="104"/>
      <c r="AL76" s="104"/>
    </row>
    <row r="77" spans="2:38" ht="23.25" customHeight="1" thickBot="1" x14ac:dyDescent="0.3">
      <c r="B77" s="28" t="s">
        <v>7</v>
      </c>
      <c r="C77" s="24">
        <f t="shared" si="10"/>
        <v>2309</v>
      </c>
      <c r="D77" s="25">
        <v>163</v>
      </c>
      <c r="E77" s="25">
        <v>12</v>
      </c>
      <c r="F77" s="25">
        <v>26</v>
      </c>
      <c r="G77" s="25">
        <v>0</v>
      </c>
      <c r="H77" s="25">
        <v>1</v>
      </c>
      <c r="I77" s="25">
        <v>31</v>
      </c>
      <c r="J77" s="25">
        <v>2023</v>
      </c>
      <c r="K77" s="25">
        <v>0</v>
      </c>
      <c r="L77" s="25">
        <v>53</v>
      </c>
      <c r="M77" s="76"/>
      <c r="N77" s="74"/>
      <c r="AD77" s="104"/>
      <c r="AE77" s="104"/>
      <c r="AF77" s="104"/>
      <c r="AG77" s="104"/>
      <c r="AH77" s="104"/>
      <c r="AI77" s="104"/>
      <c r="AJ77" s="104"/>
      <c r="AK77" s="104"/>
      <c r="AL77" s="104"/>
    </row>
    <row r="78" spans="2:38" ht="23.25" hidden="1" customHeight="1" x14ac:dyDescent="0.25">
      <c r="B78" s="28" t="s">
        <v>8</v>
      </c>
      <c r="C78" s="24">
        <f t="shared" si="10"/>
        <v>0</v>
      </c>
      <c r="D78" s="25"/>
      <c r="E78" s="25"/>
      <c r="F78" s="25"/>
      <c r="G78" s="25"/>
      <c r="H78" s="25"/>
      <c r="I78" s="25"/>
      <c r="J78" s="25"/>
      <c r="K78" s="25"/>
      <c r="L78" s="25"/>
      <c r="M78" s="76"/>
      <c r="N78" s="74"/>
      <c r="AD78" s="104"/>
      <c r="AE78" s="104"/>
      <c r="AF78" s="104"/>
      <c r="AG78" s="104"/>
      <c r="AH78" s="104"/>
      <c r="AI78" s="104"/>
      <c r="AJ78" s="104"/>
      <c r="AK78" s="104"/>
      <c r="AL78" s="104"/>
    </row>
    <row r="79" spans="2:38" ht="23.25" hidden="1" customHeight="1" x14ac:dyDescent="0.25">
      <c r="B79" s="28" t="s">
        <v>9</v>
      </c>
      <c r="C79" s="24">
        <f t="shared" si="10"/>
        <v>0</v>
      </c>
      <c r="D79" s="25"/>
      <c r="E79" s="25"/>
      <c r="F79" s="25"/>
      <c r="G79" s="25"/>
      <c r="H79" s="25"/>
      <c r="I79" s="25"/>
      <c r="J79" s="25"/>
      <c r="K79" s="25"/>
      <c r="L79" s="25"/>
      <c r="M79" s="76"/>
      <c r="N79" s="74"/>
      <c r="AD79" s="104"/>
      <c r="AE79" s="104"/>
      <c r="AF79" s="104"/>
      <c r="AG79" s="104"/>
      <c r="AH79" s="104"/>
      <c r="AI79" s="104"/>
      <c r="AJ79" s="104"/>
      <c r="AK79" s="104"/>
      <c r="AL79" s="104"/>
    </row>
    <row r="80" spans="2:38" ht="23.25" hidden="1" customHeight="1" x14ac:dyDescent="0.25">
      <c r="B80" s="28" t="s">
        <v>10</v>
      </c>
      <c r="C80" s="24">
        <f t="shared" si="10"/>
        <v>0</v>
      </c>
      <c r="D80" s="25"/>
      <c r="E80" s="25"/>
      <c r="F80" s="25"/>
      <c r="G80" s="25"/>
      <c r="H80" s="25"/>
      <c r="I80" s="25"/>
      <c r="J80" s="25"/>
      <c r="K80" s="25"/>
      <c r="L80" s="25"/>
      <c r="M80" s="76"/>
      <c r="N80" s="74"/>
      <c r="AD80" s="104"/>
      <c r="AE80" s="104"/>
      <c r="AF80" s="104"/>
      <c r="AG80" s="104"/>
      <c r="AH80" s="104"/>
      <c r="AI80" s="104"/>
      <c r="AJ80" s="104"/>
      <c r="AK80" s="104"/>
      <c r="AL80" s="104"/>
    </row>
    <row r="81" spans="2:38" ht="23.25" hidden="1" customHeight="1" x14ac:dyDescent="0.25">
      <c r="B81" s="28" t="s">
        <v>11</v>
      </c>
      <c r="C81" s="24">
        <f t="shared" si="10"/>
        <v>0</v>
      </c>
      <c r="D81" s="25"/>
      <c r="E81" s="25"/>
      <c r="F81" s="25"/>
      <c r="G81" s="25"/>
      <c r="H81" s="25"/>
      <c r="I81" s="25"/>
      <c r="J81" s="25"/>
      <c r="K81" s="25"/>
      <c r="L81" s="25"/>
      <c r="M81" s="76"/>
      <c r="N81" s="74"/>
      <c r="AD81" s="104"/>
      <c r="AE81" s="104"/>
      <c r="AF81" s="104"/>
      <c r="AG81" s="104"/>
      <c r="AH81" s="104"/>
      <c r="AI81" s="104"/>
      <c r="AJ81" s="104"/>
      <c r="AK81" s="104"/>
      <c r="AL81" s="104"/>
    </row>
    <row r="82" spans="2:38" ht="23.25" hidden="1" customHeight="1" x14ac:dyDescent="0.25">
      <c r="B82" s="28" t="s">
        <v>116</v>
      </c>
      <c r="C82" s="24">
        <f t="shared" si="10"/>
        <v>0</v>
      </c>
      <c r="D82" s="25"/>
      <c r="E82" s="25"/>
      <c r="F82" s="25"/>
      <c r="G82" s="25"/>
      <c r="H82" s="25"/>
      <c r="I82" s="25"/>
      <c r="J82" s="25"/>
      <c r="K82" s="25"/>
      <c r="L82" s="25"/>
      <c r="M82" s="76"/>
      <c r="N82" s="74"/>
      <c r="AD82" s="104"/>
      <c r="AE82" s="104"/>
      <c r="AF82" s="104"/>
      <c r="AG82" s="104"/>
      <c r="AH82" s="104"/>
      <c r="AI82" s="104"/>
      <c r="AJ82" s="104"/>
      <c r="AK82" s="104"/>
      <c r="AL82" s="104"/>
    </row>
    <row r="83" spans="2:38" ht="23.25" hidden="1" customHeight="1" x14ac:dyDescent="0.25">
      <c r="B83" s="28" t="s">
        <v>12</v>
      </c>
      <c r="C83" s="24">
        <f t="shared" si="10"/>
        <v>0</v>
      </c>
      <c r="D83" s="25"/>
      <c r="E83" s="25"/>
      <c r="F83" s="25"/>
      <c r="G83" s="25"/>
      <c r="H83" s="25"/>
      <c r="I83" s="25"/>
      <c r="J83" s="25"/>
      <c r="K83" s="25"/>
      <c r="L83" s="25"/>
      <c r="M83" s="76"/>
      <c r="N83" s="74"/>
      <c r="AD83" s="104"/>
      <c r="AE83" s="104"/>
      <c r="AF83" s="104"/>
      <c r="AG83" s="104"/>
      <c r="AH83" s="104"/>
      <c r="AI83" s="104"/>
      <c r="AJ83" s="104"/>
      <c r="AK83" s="104"/>
      <c r="AL83" s="104"/>
    </row>
    <row r="84" spans="2:38" ht="23.25" hidden="1" customHeight="1" x14ac:dyDescent="0.25">
      <c r="B84" s="28" t="s">
        <v>13</v>
      </c>
      <c r="C84" s="24">
        <f>SUM(D84:L84)</f>
        <v>0</v>
      </c>
      <c r="D84" s="25"/>
      <c r="E84" s="25"/>
      <c r="F84" s="25"/>
      <c r="G84" s="25"/>
      <c r="H84" s="25"/>
      <c r="I84" s="25"/>
      <c r="J84" s="25"/>
      <c r="K84" s="25"/>
      <c r="L84" s="25"/>
      <c r="M84" s="76"/>
      <c r="N84" s="74"/>
      <c r="AD84" s="104"/>
      <c r="AE84" s="104"/>
      <c r="AF84" s="104"/>
      <c r="AG84" s="104"/>
      <c r="AH84" s="104"/>
      <c r="AI84" s="104"/>
      <c r="AJ84" s="104"/>
      <c r="AK84" s="104"/>
      <c r="AL84" s="104"/>
    </row>
    <row r="85" spans="2:38" ht="23.25" hidden="1" customHeight="1" thickBot="1" x14ac:dyDescent="0.3">
      <c r="B85" s="114" t="s">
        <v>14</v>
      </c>
      <c r="C85" s="111">
        <f>SUM(D85:L85)</f>
        <v>0</v>
      </c>
      <c r="D85" s="115"/>
      <c r="E85" s="115"/>
      <c r="F85" s="115"/>
      <c r="G85" s="115"/>
      <c r="H85" s="115"/>
      <c r="I85" s="115"/>
      <c r="J85" s="115"/>
      <c r="K85" s="115"/>
      <c r="L85" s="115"/>
      <c r="M85" s="76"/>
      <c r="N85" s="74"/>
      <c r="AD85" s="104"/>
      <c r="AE85" s="104"/>
      <c r="AF85" s="104"/>
      <c r="AG85" s="104"/>
      <c r="AH85" s="104"/>
      <c r="AI85" s="104"/>
      <c r="AJ85" s="104"/>
      <c r="AK85" s="104"/>
      <c r="AL85" s="104"/>
    </row>
    <row r="86" spans="2:38" ht="24" customHeight="1" x14ac:dyDescent="0.25">
      <c r="B86" s="37" t="s">
        <v>1</v>
      </c>
      <c r="C86" s="34">
        <f t="shared" ref="C86:L86" si="11">SUM(C74:C85)</f>
        <v>8176</v>
      </c>
      <c r="D86" s="57">
        <f t="shared" si="11"/>
        <v>479</v>
      </c>
      <c r="E86" s="57">
        <f t="shared" si="11"/>
        <v>64</v>
      </c>
      <c r="F86" s="57">
        <f t="shared" si="11"/>
        <v>92</v>
      </c>
      <c r="G86" s="57">
        <f t="shared" si="11"/>
        <v>0</v>
      </c>
      <c r="H86" s="57">
        <f t="shared" si="11"/>
        <v>10</v>
      </c>
      <c r="I86" s="57">
        <f t="shared" si="11"/>
        <v>137</v>
      </c>
      <c r="J86" s="57">
        <f t="shared" si="11"/>
        <v>7194</v>
      </c>
      <c r="K86" s="57">
        <f t="shared" si="11"/>
        <v>0</v>
      </c>
      <c r="L86" s="57">
        <f t="shared" si="11"/>
        <v>200</v>
      </c>
      <c r="M86" s="50"/>
      <c r="N86" s="11"/>
    </row>
    <row r="87" spans="2:38" ht="24" customHeight="1" thickBot="1" x14ac:dyDescent="0.3">
      <c r="B87" s="38" t="s">
        <v>15</v>
      </c>
      <c r="C87" s="78">
        <f>SUM(D87:L87)</f>
        <v>1</v>
      </c>
      <c r="D87" s="78">
        <f>D86/$C$86</f>
        <v>5.8586105675146771E-2</v>
      </c>
      <c r="E87" s="78">
        <f t="shared" ref="E87:K87" si="12">E86/$C$86</f>
        <v>7.8277886497064575E-3</v>
      </c>
      <c r="F87" s="78">
        <f t="shared" si="12"/>
        <v>1.1252446183953033E-2</v>
      </c>
      <c r="G87" s="78">
        <f t="shared" si="12"/>
        <v>0</v>
      </c>
      <c r="H87" s="78">
        <f t="shared" si="12"/>
        <v>1.223091976516634E-3</v>
      </c>
      <c r="I87" s="78">
        <f t="shared" si="12"/>
        <v>1.6756360078277886E-2</v>
      </c>
      <c r="J87" s="78">
        <f t="shared" si="12"/>
        <v>0.87989236790606651</v>
      </c>
      <c r="K87" s="78">
        <f t="shared" si="12"/>
        <v>0</v>
      </c>
      <c r="L87" s="78">
        <f t="shared" ref="L87" si="13">L86/$C$86</f>
        <v>2.446183953033268E-2</v>
      </c>
      <c r="M87" s="29"/>
      <c r="N87" s="11"/>
    </row>
    <row r="88" spans="2:38" ht="14.1" customHeight="1" x14ac:dyDescent="0.25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7"/>
      <c r="M88" s="29"/>
      <c r="N88" s="11"/>
    </row>
    <row r="89" spans="2:38" ht="14.1" customHeight="1" x14ac:dyDescent="0.25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77"/>
      <c r="M89" s="11"/>
      <c r="N89" s="11"/>
    </row>
    <row r="90" spans="2:38" ht="14.1" customHeight="1" x14ac:dyDescent="0.25">
      <c r="B90" s="81"/>
      <c r="C90" s="52"/>
      <c r="D90" s="51"/>
      <c r="E90" s="51"/>
      <c r="F90" s="82"/>
      <c r="G90" s="27"/>
      <c r="H90" s="52"/>
      <c r="I90" s="52"/>
      <c r="J90" s="51"/>
      <c r="K90" s="51"/>
      <c r="L90" s="29"/>
      <c r="M90" s="30"/>
      <c r="N90" s="30"/>
    </row>
    <row r="91" spans="2:3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38" ht="16.5" x14ac:dyDescent="0.25">
      <c r="B92" s="81"/>
      <c r="C92" s="52"/>
      <c r="D92" s="51"/>
      <c r="E92" s="51"/>
      <c r="F92" s="82"/>
      <c r="G92" s="36"/>
      <c r="H92" s="52"/>
      <c r="I92" s="52"/>
      <c r="J92" s="52"/>
      <c r="K92" s="52"/>
      <c r="M92" s="54"/>
      <c r="N92" s="54"/>
      <c r="O92" s="54"/>
      <c r="P92" s="54"/>
      <c r="Q92" s="54"/>
      <c r="R92" s="54"/>
    </row>
    <row r="93" spans="2:38" ht="14.2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M93" s="83"/>
      <c r="N93" s="1"/>
    </row>
    <row r="94" spans="2:38" ht="14.2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M94" s="83"/>
      <c r="N94" s="1"/>
    </row>
    <row r="95" spans="2:38" ht="18.75" customHeight="1" x14ac:dyDescent="0.25">
      <c r="B95" s="182" t="s">
        <v>42</v>
      </c>
      <c r="C95" s="193" t="s">
        <v>1</v>
      </c>
      <c r="D95" s="209" t="s">
        <v>43</v>
      </c>
      <c r="E95" s="210"/>
    </row>
    <row r="96" spans="2:38" ht="18.75" customHeight="1" x14ac:dyDescent="0.25">
      <c r="B96" s="192"/>
      <c r="C96" s="194"/>
      <c r="D96" s="86" t="s">
        <v>2</v>
      </c>
      <c r="E96" s="87" t="s">
        <v>3</v>
      </c>
      <c r="F96" s="157"/>
      <c r="G96" s="157"/>
      <c r="H96" s="157"/>
      <c r="I96" s="157"/>
      <c r="N96" s="103"/>
      <c r="O96" s="103"/>
      <c r="P96" s="103"/>
    </row>
    <row r="97" spans="2:24" ht="17.25" customHeight="1" x14ac:dyDescent="0.25">
      <c r="B97" s="28" t="s">
        <v>44</v>
      </c>
      <c r="C97" s="24">
        <f t="shared" ref="C97:C121" si="14">SUM(D97:E97)</f>
        <v>236</v>
      </c>
      <c r="D97" s="90">
        <v>218</v>
      </c>
      <c r="E97" s="25">
        <v>18</v>
      </c>
      <c r="F97" s="157"/>
      <c r="G97" s="174" t="s">
        <v>61</v>
      </c>
      <c r="H97" s="173">
        <v>62</v>
      </c>
      <c r="I97" s="157"/>
      <c r="N97" s="103"/>
      <c r="O97" s="174" t="s">
        <v>52</v>
      </c>
      <c r="P97" s="174">
        <v>0</v>
      </c>
      <c r="W97" s="104"/>
      <c r="X97" s="104"/>
    </row>
    <row r="98" spans="2:24" ht="17.25" customHeight="1" x14ac:dyDescent="0.25">
      <c r="B98" s="28" t="s">
        <v>45</v>
      </c>
      <c r="C98" s="24">
        <f t="shared" si="14"/>
        <v>306</v>
      </c>
      <c r="D98" s="25">
        <v>277</v>
      </c>
      <c r="E98" s="25">
        <v>29</v>
      </c>
      <c r="F98" s="157"/>
      <c r="G98" s="174" t="s">
        <v>62</v>
      </c>
      <c r="H98" s="173">
        <v>71</v>
      </c>
      <c r="I98" s="157"/>
      <c r="N98" s="103"/>
      <c r="O98" s="174" t="s">
        <v>61</v>
      </c>
      <c r="P98" s="174">
        <v>3</v>
      </c>
      <c r="W98" s="104"/>
      <c r="X98" s="104"/>
    </row>
    <row r="99" spans="2:24" ht="17.25" customHeight="1" x14ac:dyDescent="0.25">
      <c r="B99" s="28" t="s">
        <v>46</v>
      </c>
      <c r="C99" s="24">
        <f t="shared" si="14"/>
        <v>130</v>
      </c>
      <c r="D99" s="25">
        <v>126</v>
      </c>
      <c r="E99" s="25">
        <v>4</v>
      </c>
      <c r="F99" s="157"/>
      <c r="G99" s="174" t="s">
        <v>67</v>
      </c>
      <c r="H99" s="173">
        <v>74</v>
      </c>
      <c r="I99" s="157"/>
      <c r="N99" s="103"/>
      <c r="O99" s="174" t="s">
        <v>46</v>
      </c>
      <c r="P99" s="174">
        <v>4</v>
      </c>
      <c r="W99" s="104"/>
      <c r="X99" s="104"/>
    </row>
    <row r="100" spans="2:24" ht="17.25" customHeight="1" x14ac:dyDescent="0.25">
      <c r="B100" s="28" t="s">
        <v>47</v>
      </c>
      <c r="C100" s="24">
        <f t="shared" si="14"/>
        <v>753</v>
      </c>
      <c r="D100" s="25">
        <v>703</v>
      </c>
      <c r="E100" s="25">
        <v>50</v>
      </c>
      <c r="F100" s="157"/>
      <c r="G100" s="174" t="s">
        <v>60</v>
      </c>
      <c r="H100" s="173">
        <v>81</v>
      </c>
      <c r="I100" s="157"/>
      <c r="N100" s="103"/>
      <c r="O100" s="174" t="s">
        <v>60</v>
      </c>
      <c r="P100" s="174">
        <v>4</v>
      </c>
      <c r="W100" s="104"/>
      <c r="X100" s="104"/>
    </row>
    <row r="101" spans="2:24" ht="17.25" customHeight="1" x14ac:dyDescent="0.25">
      <c r="B101" s="28" t="s">
        <v>48</v>
      </c>
      <c r="C101" s="24">
        <f t="shared" si="14"/>
        <v>283</v>
      </c>
      <c r="D101" s="25">
        <v>271</v>
      </c>
      <c r="E101" s="25">
        <v>12</v>
      </c>
      <c r="F101" s="157"/>
      <c r="G101" s="174" t="s">
        <v>52</v>
      </c>
      <c r="H101" s="173">
        <v>108</v>
      </c>
      <c r="I101" s="157"/>
      <c r="N101" s="103"/>
      <c r="O101" s="174" t="s">
        <v>62</v>
      </c>
      <c r="P101" s="174">
        <v>4</v>
      </c>
      <c r="W101" s="104"/>
      <c r="X101" s="104"/>
    </row>
    <row r="102" spans="2:24" ht="17.25" customHeight="1" x14ac:dyDescent="0.25">
      <c r="B102" s="28" t="s">
        <v>49</v>
      </c>
      <c r="C102" s="24">
        <f t="shared" si="14"/>
        <v>276</v>
      </c>
      <c r="D102" s="25">
        <v>258</v>
      </c>
      <c r="E102" s="25">
        <v>18</v>
      </c>
      <c r="F102" s="157"/>
      <c r="G102" s="174" t="s">
        <v>46</v>
      </c>
      <c r="H102" s="173">
        <v>126</v>
      </c>
      <c r="I102" s="157"/>
      <c r="N102" s="103"/>
      <c r="O102" s="174" t="s">
        <v>67</v>
      </c>
      <c r="P102" s="174">
        <v>6</v>
      </c>
      <c r="W102" s="104"/>
      <c r="X102" s="104"/>
    </row>
    <row r="103" spans="2:24" ht="17.25" customHeight="1" x14ac:dyDescent="0.25">
      <c r="B103" s="28" t="s">
        <v>50</v>
      </c>
      <c r="C103" s="24">
        <f t="shared" si="14"/>
        <v>254</v>
      </c>
      <c r="D103" s="25">
        <v>234</v>
      </c>
      <c r="E103" s="25">
        <v>20</v>
      </c>
      <c r="F103" s="157"/>
      <c r="G103" s="174" t="s">
        <v>64</v>
      </c>
      <c r="H103" s="173">
        <v>160</v>
      </c>
      <c r="I103" s="157"/>
      <c r="N103" s="103"/>
      <c r="O103" s="174" t="s">
        <v>57</v>
      </c>
      <c r="P103" s="174">
        <v>9</v>
      </c>
      <c r="W103" s="104"/>
      <c r="X103" s="104"/>
    </row>
    <row r="104" spans="2:24" ht="17.25" customHeight="1" x14ac:dyDescent="0.25">
      <c r="B104" s="28" t="s">
        <v>51</v>
      </c>
      <c r="C104" s="24">
        <f t="shared" si="14"/>
        <v>561</v>
      </c>
      <c r="D104" s="25">
        <v>529</v>
      </c>
      <c r="E104" s="25">
        <v>32</v>
      </c>
      <c r="F104" s="157"/>
      <c r="G104" s="174" t="s">
        <v>66</v>
      </c>
      <c r="H104" s="173">
        <v>174</v>
      </c>
      <c r="I104" s="157"/>
      <c r="N104" s="103"/>
      <c r="O104" s="174" t="s">
        <v>66</v>
      </c>
      <c r="P104" s="174">
        <v>10</v>
      </c>
      <c r="W104" s="104"/>
      <c r="X104" s="104"/>
    </row>
    <row r="105" spans="2:24" ht="17.25" customHeight="1" x14ac:dyDescent="0.25">
      <c r="B105" s="28" t="s">
        <v>52</v>
      </c>
      <c r="C105" s="24">
        <f t="shared" si="14"/>
        <v>108</v>
      </c>
      <c r="D105" s="25">
        <v>108</v>
      </c>
      <c r="E105" s="25">
        <v>0</v>
      </c>
      <c r="F105" s="157"/>
      <c r="G105" s="174" t="s">
        <v>44</v>
      </c>
      <c r="H105" s="173">
        <v>218</v>
      </c>
      <c r="I105" s="157"/>
      <c r="N105" s="103"/>
      <c r="O105" s="174" t="s">
        <v>48</v>
      </c>
      <c r="P105" s="174">
        <v>12</v>
      </c>
      <c r="W105" s="104"/>
      <c r="X105" s="104"/>
    </row>
    <row r="106" spans="2:24" ht="17.25" customHeight="1" x14ac:dyDescent="0.25">
      <c r="B106" s="28" t="s">
        <v>53</v>
      </c>
      <c r="C106" s="24">
        <f t="shared" si="14"/>
        <v>428</v>
      </c>
      <c r="D106" s="25">
        <v>397</v>
      </c>
      <c r="E106" s="25">
        <v>31</v>
      </c>
      <c r="F106" s="157"/>
      <c r="G106" s="174" t="s">
        <v>68</v>
      </c>
      <c r="H106" s="173">
        <v>230</v>
      </c>
      <c r="I106" s="157"/>
      <c r="N106" s="103"/>
      <c r="O106" s="174" t="s">
        <v>59</v>
      </c>
      <c r="P106" s="174">
        <v>15</v>
      </c>
      <c r="W106" s="104"/>
      <c r="X106" s="104"/>
    </row>
    <row r="107" spans="2:24" ht="17.25" customHeight="1" x14ac:dyDescent="0.25">
      <c r="B107" s="28" t="s">
        <v>54</v>
      </c>
      <c r="C107" s="24">
        <f t="shared" si="14"/>
        <v>388</v>
      </c>
      <c r="D107" s="25">
        <v>356</v>
      </c>
      <c r="E107" s="25">
        <v>32</v>
      </c>
      <c r="F107" s="157"/>
      <c r="G107" s="174" t="s">
        <v>50</v>
      </c>
      <c r="H107" s="173">
        <v>234</v>
      </c>
      <c r="I107" s="157"/>
      <c r="N107" s="103"/>
      <c r="O107" s="174" t="s">
        <v>64</v>
      </c>
      <c r="P107" s="174">
        <v>16</v>
      </c>
      <c r="W107" s="104"/>
      <c r="X107" s="104"/>
    </row>
    <row r="108" spans="2:24" ht="17.25" customHeight="1" x14ac:dyDescent="0.25">
      <c r="B108" s="28" t="s">
        <v>55</v>
      </c>
      <c r="C108" s="24">
        <f t="shared" si="14"/>
        <v>420</v>
      </c>
      <c r="D108" s="25">
        <v>389</v>
      </c>
      <c r="E108" s="25">
        <v>31</v>
      </c>
      <c r="F108" s="157"/>
      <c r="G108" s="174" t="s">
        <v>59</v>
      </c>
      <c r="H108" s="173">
        <v>246</v>
      </c>
      <c r="I108" s="157"/>
      <c r="N108" s="103"/>
      <c r="O108" s="174" t="s">
        <v>44</v>
      </c>
      <c r="P108" s="174">
        <v>18</v>
      </c>
      <c r="W108" s="104"/>
      <c r="X108" s="104"/>
    </row>
    <row r="109" spans="2:24" ht="17.25" customHeight="1" x14ac:dyDescent="0.25">
      <c r="B109" s="28" t="s">
        <v>56</v>
      </c>
      <c r="C109" s="24">
        <f t="shared" si="14"/>
        <v>408</v>
      </c>
      <c r="D109" s="25">
        <v>390</v>
      </c>
      <c r="E109" s="25">
        <v>18</v>
      </c>
      <c r="F109" s="157"/>
      <c r="G109" s="174" t="s">
        <v>49</v>
      </c>
      <c r="H109" s="173">
        <v>258</v>
      </c>
      <c r="I109" s="157"/>
      <c r="N109" s="103"/>
      <c r="O109" s="174" t="s">
        <v>49</v>
      </c>
      <c r="P109" s="174">
        <v>18</v>
      </c>
      <c r="W109" s="104"/>
      <c r="X109" s="104"/>
    </row>
    <row r="110" spans="2:24" ht="17.25" customHeight="1" x14ac:dyDescent="0.25">
      <c r="B110" s="28" t="s">
        <v>57</v>
      </c>
      <c r="C110" s="24">
        <f t="shared" si="14"/>
        <v>271</v>
      </c>
      <c r="D110" s="25">
        <v>262</v>
      </c>
      <c r="E110" s="25">
        <v>9</v>
      </c>
      <c r="F110" s="157"/>
      <c r="G110" s="174" t="s">
        <v>57</v>
      </c>
      <c r="H110" s="173">
        <v>262</v>
      </c>
      <c r="I110" s="157"/>
      <c r="N110" s="103"/>
      <c r="O110" s="174" t="s">
        <v>56</v>
      </c>
      <c r="P110" s="174">
        <v>18</v>
      </c>
      <c r="W110" s="104"/>
      <c r="X110" s="104"/>
    </row>
    <row r="111" spans="2:24" ht="17.25" customHeight="1" x14ac:dyDescent="0.25">
      <c r="B111" s="28" t="s">
        <v>58</v>
      </c>
      <c r="C111" s="24">
        <f t="shared" si="14"/>
        <v>3261</v>
      </c>
      <c r="D111" s="25">
        <v>3031</v>
      </c>
      <c r="E111" s="25">
        <v>230</v>
      </c>
      <c r="F111" s="157"/>
      <c r="G111" s="174" t="s">
        <v>48</v>
      </c>
      <c r="H111" s="173">
        <v>271</v>
      </c>
      <c r="I111" s="157"/>
      <c r="N111" s="103"/>
      <c r="O111" s="174" t="s">
        <v>50</v>
      </c>
      <c r="P111" s="174">
        <v>20</v>
      </c>
      <c r="W111" s="104"/>
      <c r="X111" s="104"/>
    </row>
    <row r="112" spans="2:24" ht="17.25" customHeight="1" x14ac:dyDescent="0.25">
      <c r="B112" s="28" t="s">
        <v>59</v>
      </c>
      <c r="C112" s="24">
        <f t="shared" si="14"/>
        <v>261</v>
      </c>
      <c r="D112" s="25">
        <v>246</v>
      </c>
      <c r="E112" s="25">
        <v>15</v>
      </c>
      <c r="F112" s="157"/>
      <c r="G112" s="174" t="s">
        <v>45</v>
      </c>
      <c r="H112" s="173">
        <v>277</v>
      </c>
      <c r="I112" s="157"/>
      <c r="N112" s="103"/>
      <c r="O112" s="174" t="s">
        <v>68</v>
      </c>
      <c r="P112" s="174">
        <v>20</v>
      </c>
      <c r="W112" s="104"/>
      <c r="X112" s="104"/>
    </row>
    <row r="113" spans="2:24" ht="17.25" customHeight="1" x14ac:dyDescent="0.25">
      <c r="B113" s="28" t="s">
        <v>60</v>
      </c>
      <c r="C113" s="24">
        <f t="shared" si="14"/>
        <v>85</v>
      </c>
      <c r="D113" s="25">
        <v>81</v>
      </c>
      <c r="E113" s="25">
        <v>4</v>
      </c>
      <c r="F113" s="157"/>
      <c r="G113" s="174" t="s">
        <v>63</v>
      </c>
      <c r="H113" s="173">
        <v>325</v>
      </c>
      <c r="I113" s="157"/>
      <c r="N113" s="103"/>
      <c r="O113" s="174" t="s">
        <v>63</v>
      </c>
      <c r="P113" s="174">
        <v>26</v>
      </c>
      <c r="W113" s="104"/>
      <c r="X113" s="104"/>
    </row>
    <row r="114" spans="2:24" ht="17.25" customHeight="1" x14ac:dyDescent="0.25">
      <c r="B114" s="28" t="s">
        <v>61</v>
      </c>
      <c r="C114" s="24">
        <f t="shared" si="14"/>
        <v>65</v>
      </c>
      <c r="D114" s="25">
        <v>62</v>
      </c>
      <c r="E114" s="25">
        <v>3</v>
      </c>
      <c r="F114" s="157"/>
      <c r="G114" s="174" t="s">
        <v>54</v>
      </c>
      <c r="H114" s="173">
        <v>356</v>
      </c>
      <c r="I114" s="157"/>
      <c r="N114" s="103"/>
      <c r="O114" s="174" t="s">
        <v>45</v>
      </c>
      <c r="P114" s="174">
        <v>29</v>
      </c>
      <c r="W114" s="104"/>
      <c r="X114" s="104"/>
    </row>
    <row r="115" spans="2:24" ht="17.25" customHeight="1" x14ac:dyDescent="0.25">
      <c r="B115" s="28" t="s">
        <v>62</v>
      </c>
      <c r="C115" s="24">
        <f t="shared" si="14"/>
        <v>75</v>
      </c>
      <c r="D115" s="25">
        <v>71</v>
      </c>
      <c r="E115" s="25">
        <v>4</v>
      </c>
      <c r="F115" s="157"/>
      <c r="G115" s="174" t="s">
        <v>55</v>
      </c>
      <c r="H115" s="173">
        <v>389</v>
      </c>
      <c r="I115" s="157"/>
      <c r="N115" s="103"/>
      <c r="O115" s="174" t="s">
        <v>53</v>
      </c>
      <c r="P115" s="174">
        <v>31</v>
      </c>
      <c r="W115" s="104"/>
      <c r="X115" s="104"/>
    </row>
    <row r="116" spans="2:24" ht="17.25" customHeight="1" x14ac:dyDescent="0.25">
      <c r="B116" s="28" t="s">
        <v>63</v>
      </c>
      <c r="C116" s="24">
        <f t="shared" si="14"/>
        <v>351</v>
      </c>
      <c r="D116" s="25">
        <v>325</v>
      </c>
      <c r="E116" s="25">
        <v>26</v>
      </c>
      <c r="F116" s="157"/>
      <c r="G116" s="174" t="s">
        <v>56</v>
      </c>
      <c r="H116" s="173">
        <v>390</v>
      </c>
      <c r="I116" s="157"/>
      <c r="N116" s="103"/>
      <c r="O116" s="174" t="s">
        <v>55</v>
      </c>
      <c r="P116" s="174">
        <v>31</v>
      </c>
      <c r="W116" s="104"/>
      <c r="X116" s="104"/>
    </row>
    <row r="117" spans="2:24" ht="17.25" customHeight="1" x14ac:dyDescent="0.25">
      <c r="B117" s="28" t="s">
        <v>64</v>
      </c>
      <c r="C117" s="24">
        <f t="shared" si="14"/>
        <v>176</v>
      </c>
      <c r="D117" s="25">
        <v>160</v>
      </c>
      <c r="E117" s="25">
        <v>16</v>
      </c>
      <c r="F117" s="157"/>
      <c r="G117" s="174" t="s">
        <v>53</v>
      </c>
      <c r="H117" s="173">
        <v>397</v>
      </c>
      <c r="I117" s="157"/>
      <c r="N117" s="103"/>
      <c r="O117" s="174" t="s">
        <v>51</v>
      </c>
      <c r="P117" s="174">
        <v>32</v>
      </c>
      <c r="W117" s="104"/>
      <c r="X117" s="104"/>
    </row>
    <row r="118" spans="2:24" ht="17.25" customHeight="1" x14ac:dyDescent="0.25">
      <c r="B118" s="28" t="s">
        <v>65</v>
      </c>
      <c r="C118" s="24">
        <f t="shared" si="14"/>
        <v>497</v>
      </c>
      <c r="D118" s="25">
        <v>460</v>
      </c>
      <c r="E118" s="25">
        <v>37</v>
      </c>
      <c r="F118" s="157"/>
      <c r="G118" s="174" t="s">
        <v>65</v>
      </c>
      <c r="H118" s="173">
        <v>460</v>
      </c>
      <c r="I118" s="157"/>
      <c r="N118" s="103"/>
      <c r="O118" s="174" t="s">
        <v>54</v>
      </c>
      <c r="P118" s="174">
        <v>32</v>
      </c>
      <c r="W118" s="104"/>
      <c r="X118" s="104"/>
    </row>
    <row r="119" spans="2:24" ht="17.25" customHeight="1" x14ac:dyDescent="0.25">
      <c r="B119" s="28" t="s">
        <v>66</v>
      </c>
      <c r="C119" s="24">
        <f t="shared" si="14"/>
        <v>184</v>
      </c>
      <c r="D119" s="25">
        <v>174</v>
      </c>
      <c r="E119" s="25">
        <v>10</v>
      </c>
      <c r="F119" s="157"/>
      <c r="G119" s="174" t="s">
        <v>51</v>
      </c>
      <c r="H119" s="173">
        <v>529</v>
      </c>
      <c r="I119" s="157"/>
      <c r="N119" s="103"/>
      <c r="O119" s="174" t="s">
        <v>65</v>
      </c>
      <c r="P119" s="174">
        <v>37</v>
      </c>
      <c r="W119" s="104"/>
      <c r="X119" s="104"/>
    </row>
    <row r="120" spans="2:24" ht="17.25" customHeight="1" x14ac:dyDescent="0.25">
      <c r="B120" s="28" t="s">
        <v>67</v>
      </c>
      <c r="C120" s="24">
        <f t="shared" si="14"/>
        <v>80</v>
      </c>
      <c r="D120" s="25">
        <v>74</v>
      </c>
      <c r="E120" s="25">
        <v>6</v>
      </c>
      <c r="F120" s="157"/>
      <c r="G120" s="174" t="s">
        <v>47</v>
      </c>
      <c r="H120" s="173">
        <v>703</v>
      </c>
      <c r="I120" s="157"/>
      <c r="N120" s="103"/>
      <c r="O120" s="174" t="s">
        <v>47</v>
      </c>
      <c r="P120" s="174">
        <v>50</v>
      </c>
      <c r="W120" s="104"/>
      <c r="X120" s="104"/>
    </row>
    <row r="121" spans="2:24" ht="17.25" customHeight="1" thickBot="1" x14ac:dyDescent="0.3">
      <c r="B121" s="64" t="s">
        <v>68</v>
      </c>
      <c r="C121" s="65">
        <f t="shared" si="14"/>
        <v>250</v>
      </c>
      <c r="D121" s="66">
        <v>230</v>
      </c>
      <c r="E121" s="66">
        <v>20</v>
      </c>
      <c r="F121" s="157"/>
      <c r="G121" s="174" t="s">
        <v>58</v>
      </c>
      <c r="H121" s="173">
        <v>3031</v>
      </c>
      <c r="I121" s="157"/>
      <c r="N121" s="103"/>
      <c r="O121" s="174" t="s">
        <v>58</v>
      </c>
      <c r="P121" s="174">
        <v>230</v>
      </c>
      <c r="W121" s="104"/>
      <c r="X121" s="104"/>
    </row>
    <row r="122" spans="2:24" ht="20.25" customHeight="1" x14ac:dyDescent="0.25">
      <c r="B122" s="67" t="s">
        <v>1</v>
      </c>
      <c r="C122" s="68">
        <f t="shared" ref="C122:E122" si="15">SUM(C97:C121)</f>
        <v>10107</v>
      </c>
      <c r="D122" s="69">
        <f t="shared" si="15"/>
        <v>9432</v>
      </c>
      <c r="E122" s="69">
        <f t="shared" si="15"/>
        <v>675</v>
      </c>
    </row>
    <row r="123" spans="2:24" ht="15.75" thickBot="1" x14ac:dyDescent="0.3">
      <c r="B123" s="91" t="s">
        <v>15</v>
      </c>
      <c r="C123" s="92">
        <f>SUM(D123:E123)</f>
        <v>1</v>
      </c>
      <c r="D123" s="92">
        <f t="shared" ref="D123:E123" si="16">D122/$C$122</f>
        <v>0.93321460373998222</v>
      </c>
      <c r="E123" s="92">
        <f t="shared" si="16"/>
        <v>6.678539626001781E-2</v>
      </c>
    </row>
    <row r="124" spans="2:24" ht="18" customHeight="1" x14ac:dyDescent="0.25">
      <c r="B124" s="81"/>
      <c r="C124" s="52"/>
      <c r="D124" s="51"/>
      <c r="E124" s="51"/>
      <c r="F124" s="82"/>
      <c r="G124" s="82"/>
      <c r="H124" s="82"/>
      <c r="I124" s="82"/>
      <c r="J124" s="36"/>
      <c r="K124" s="52"/>
      <c r="L124" s="52"/>
      <c r="M124" s="52"/>
      <c r="N124" s="52"/>
      <c r="P124" s="54"/>
      <c r="Q124" s="54"/>
      <c r="R124" s="54"/>
      <c r="S124" s="54"/>
      <c r="T124" s="54"/>
      <c r="U124" s="54"/>
    </row>
    <row r="125" spans="2:24" ht="18" customHeight="1" x14ac:dyDescent="0.25">
      <c r="B125" s="81"/>
      <c r="C125" s="52"/>
      <c r="D125" s="51"/>
      <c r="E125" s="51"/>
      <c r="F125" s="82"/>
      <c r="G125" s="82"/>
      <c r="H125" s="82"/>
      <c r="I125" s="82"/>
      <c r="J125" s="36"/>
      <c r="K125" s="52"/>
      <c r="L125" s="52"/>
      <c r="M125" s="52"/>
      <c r="N125" s="52"/>
      <c r="P125" s="54"/>
      <c r="Q125" s="54"/>
      <c r="R125" s="54"/>
      <c r="S125" s="54"/>
      <c r="T125" s="54"/>
      <c r="U125" s="54"/>
    </row>
    <row r="126" spans="2:24" ht="18" customHeight="1" x14ac:dyDescent="0.25">
      <c r="B126" s="81"/>
      <c r="C126" s="52"/>
      <c r="D126" s="51"/>
      <c r="E126" s="51"/>
      <c r="F126" s="82"/>
      <c r="G126" s="82"/>
      <c r="H126" s="82"/>
      <c r="I126" s="82"/>
      <c r="J126" s="36"/>
      <c r="K126" s="52"/>
      <c r="L126" s="52"/>
      <c r="M126" s="52"/>
      <c r="N126" s="52"/>
      <c r="P126" s="54"/>
      <c r="Q126" s="54"/>
      <c r="R126" s="54"/>
      <c r="S126" s="54"/>
      <c r="T126" s="54"/>
      <c r="U126" s="54"/>
    </row>
    <row r="127" spans="2:24" ht="18" customHeight="1" x14ac:dyDescent="0.25">
      <c r="B127" s="81"/>
      <c r="C127" s="52"/>
      <c r="D127" s="51"/>
      <c r="E127" s="51"/>
      <c r="F127" s="82"/>
      <c r="G127" s="82"/>
      <c r="H127" s="82"/>
      <c r="I127" s="82"/>
      <c r="J127" s="36"/>
      <c r="K127" s="52"/>
      <c r="L127" s="52"/>
      <c r="M127" s="52"/>
      <c r="N127" s="52"/>
      <c r="P127" s="54"/>
      <c r="Q127" s="54"/>
      <c r="R127" s="54"/>
      <c r="S127" s="54"/>
      <c r="T127" s="54"/>
      <c r="U127" s="54"/>
    </row>
    <row r="128" spans="2:24" ht="21" customHeight="1" x14ac:dyDescent="0.25">
      <c r="B128" s="224" t="s">
        <v>101</v>
      </c>
      <c r="C128" s="224" t="s">
        <v>76</v>
      </c>
      <c r="D128" s="222" t="s">
        <v>120</v>
      </c>
      <c r="E128" s="220" t="s">
        <v>43</v>
      </c>
      <c r="F128" s="221"/>
      <c r="H128" s="222" t="s">
        <v>129</v>
      </c>
      <c r="I128" s="222" t="s">
        <v>118</v>
      </c>
      <c r="J128" s="36"/>
      <c r="K128" s="52"/>
      <c r="L128" s="52"/>
      <c r="M128" s="181" t="s">
        <v>103</v>
      </c>
      <c r="N128" s="181"/>
      <c r="O128" s="182"/>
      <c r="P128" s="183" t="s">
        <v>1</v>
      </c>
      <c r="Q128" s="185" t="s">
        <v>111</v>
      </c>
      <c r="R128" s="185"/>
      <c r="S128" s="54"/>
      <c r="T128" s="54"/>
      <c r="U128" s="54"/>
    </row>
    <row r="129" spans="2:24" ht="23.25" customHeight="1" x14ac:dyDescent="0.25">
      <c r="B129" s="224"/>
      <c r="C129" s="224"/>
      <c r="D129" s="222"/>
      <c r="E129" s="134" t="s">
        <v>2</v>
      </c>
      <c r="F129" s="147" t="s">
        <v>3</v>
      </c>
      <c r="H129" s="222"/>
      <c r="I129" s="223"/>
      <c r="J129" s="36"/>
      <c r="K129" s="52"/>
      <c r="L129" s="52"/>
      <c r="M129" s="181"/>
      <c r="N129" s="181"/>
      <c r="O129" s="182"/>
      <c r="P129" s="184"/>
      <c r="Q129" s="153" t="s">
        <v>2</v>
      </c>
      <c r="R129" s="153" t="s">
        <v>3</v>
      </c>
      <c r="S129" s="54"/>
      <c r="T129" s="54"/>
      <c r="U129" s="54"/>
    </row>
    <row r="130" spans="2:24" ht="16.5" x14ac:dyDescent="0.25">
      <c r="B130" s="217" t="s">
        <v>44</v>
      </c>
      <c r="C130" s="135" t="s">
        <v>77</v>
      </c>
      <c r="D130" s="136">
        <f>+E130+F130</f>
        <v>8</v>
      </c>
      <c r="E130" s="137">
        <v>7</v>
      </c>
      <c r="F130" s="148">
        <v>1</v>
      </c>
      <c r="H130" s="168">
        <v>7</v>
      </c>
      <c r="I130" s="164">
        <f t="shared" ref="I130:I161" si="17">+D130/H130-1</f>
        <v>0.14285714285714279</v>
      </c>
      <c r="J130" s="36"/>
      <c r="K130" s="52"/>
      <c r="L130" s="52"/>
      <c r="M130" s="152" t="s">
        <v>104</v>
      </c>
      <c r="N130" s="152"/>
      <c r="O130" s="152"/>
      <c r="P130" s="138">
        <f>SUM(Q130:R130)</f>
        <v>1176</v>
      </c>
      <c r="Q130" s="139">
        <v>1081</v>
      </c>
      <c r="R130" s="139">
        <v>95</v>
      </c>
      <c r="S130" s="54"/>
      <c r="T130" s="54"/>
      <c r="U130" s="82"/>
      <c r="V130" s="82"/>
      <c r="W130" s="104"/>
      <c r="X130" s="104"/>
    </row>
    <row r="131" spans="2:24" ht="16.5" x14ac:dyDescent="0.25">
      <c r="B131" s="218"/>
      <c r="C131" s="135" t="s">
        <v>78</v>
      </c>
      <c r="D131" s="136">
        <f t="shared" ref="D131:D194" si="18">+E131+F131</f>
        <v>71</v>
      </c>
      <c r="E131" s="137">
        <v>61</v>
      </c>
      <c r="F131" s="148">
        <v>10</v>
      </c>
      <c r="H131" s="168">
        <v>27</v>
      </c>
      <c r="I131" s="164">
        <f t="shared" si="17"/>
        <v>1.6296296296296298</v>
      </c>
      <c r="J131" s="36"/>
      <c r="K131" s="52"/>
      <c r="L131" s="52"/>
      <c r="M131" s="152" t="s">
        <v>105</v>
      </c>
      <c r="N131" s="152"/>
      <c r="O131" s="152"/>
      <c r="P131" s="138">
        <f t="shared" ref="P131:P141" si="19">SUM(Q131:R131)</f>
        <v>702</v>
      </c>
      <c r="Q131" s="139">
        <v>668</v>
      </c>
      <c r="R131" s="139">
        <v>34</v>
      </c>
      <c r="S131" s="54"/>
      <c r="T131" s="54"/>
      <c r="U131" s="82"/>
      <c r="V131" s="82"/>
      <c r="W131" s="104"/>
      <c r="X131" s="104"/>
    </row>
    <row r="132" spans="2:24" ht="16.5" x14ac:dyDescent="0.25">
      <c r="B132" s="218"/>
      <c r="C132" s="135" t="s">
        <v>79</v>
      </c>
      <c r="D132" s="136">
        <f t="shared" si="18"/>
        <v>106</v>
      </c>
      <c r="E132" s="137">
        <v>101</v>
      </c>
      <c r="F132" s="148">
        <v>5</v>
      </c>
      <c r="H132" s="168">
        <v>68</v>
      </c>
      <c r="I132" s="164">
        <f t="shared" si="17"/>
        <v>0.55882352941176472</v>
      </c>
      <c r="J132" s="36"/>
      <c r="K132" s="52"/>
      <c r="L132" s="52"/>
      <c r="M132" s="152" t="s">
        <v>106</v>
      </c>
      <c r="N132" s="152"/>
      <c r="O132" s="152"/>
      <c r="P132" s="138">
        <f t="shared" si="19"/>
        <v>642</v>
      </c>
      <c r="Q132" s="139">
        <v>572</v>
      </c>
      <c r="R132" s="139">
        <v>70</v>
      </c>
      <c r="S132" s="54"/>
      <c r="T132" s="54"/>
      <c r="U132" s="82"/>
      <c r="V132" s="82"/>
      <c r="W132" s="104"/>
      <c r="X132" s="104"/>
    </row>
    <row r="133" spans="2:24" ht="16.5" x14ac:dyDescent="0.25">
      <c r="B133" s="219"/>
      <c r="C133" s="140" t="s">
        <v>1</v>
      </c>
      <c r="D133" s="141">
        <f t="shared" si="18"/>
        <v>185</v>
      </c>
      <c r="E133" s="141">
        <v>169</v>
      </c>
      <c r="F133" s="149">
        <v>16</v>
      </c>
      <c r="H133" s="169">
        <v>102</v>
      </c>
      <c r="I133" s="165">
        <f t="shared" si="17"/>
        <v>0.81372549019607843</v>
      </c>
      <c r="J133" s="36"/>
      <c r="K133" s="52"/>
      <c r="L133" s="52"/>
      <c r="M133" s="152" t="s">
        <v>107</v>
      </c>
      <c r="N133" s="152"/>
      <c r="O133" s="152"/>
      <c r="P133" s="138">
        <f t="shared" si="19"/>
        <v>579</v>
      </c>
      <c r="Q133" s="139">
        <v>520</v>
      </c>
      <c r="R133" s="139">
        <v>59</v>
      </c>
      <c r="S133" s="54"/>
      <c r="T133" s="54"/>
      <c r="U133" s="82"/>
      <c r="V133" s="82"/>
      <c r="W133" s="104"/>
      <c r="X133" s="104"/>
    </row>
    <row r="134" spans="2:24" ht="16.5" x14ac:dyDescent="0.25">
      <c r="B134" s="217" t="s">
        <v>45</v>
      </c>
      <c r="C134" s="135" t="s">
        <v>77</v>
      </c>
      <c r="D134" s="136">
        <f t="shared" si="18"/>
        <v>8</v>
      </c>
      <c r="E134" s="137">
        <v>4</v>
      </c>
      <c r="F134" s="148">
        <v>4</v>
      </c>
      <c r="H134" s="168">
        <v>12</v>
      </c>
      <c r="I134" s="164">
        <f t="shared" si="17"/>
        <v>-0.33333333333333337</v>
      </c>
      <c r="J134" s="36"/>
      <c r="K134" s="52"/>
      <c r="L134" s="52"/>
      <c r="M134" s="152" t="s">
        <v>108</v>
      </c>
      <c r="N134" s="152"/>
      <c r="O134" s="152"/>
      <c r="P134" s="138">
        <f t="shared" si="19"/>
        <v>390</v>
      </c>
      <c r="Q134" s="139">
        <v>336</v>
      </c>
      <c r="R134" s="139">
        <v>54</v>
      </c>
      <c r="S134" s="54"/>
      <c r="T134" s="54"/>
      <c r="U134" s="82"/>
      <c r="V134" s="82"/>
      <c r="W134" s="104"/>
      <c r="X134" s="104"/>
    </row>
    <row r="135" spans="2:24" ht="16.5" x14ac:dyDescent="0.25">
      <c r="B135" s="218"/>
      <c r="C135" s="135" t="s">
        <v>78</v>
      </c>
      <c r="D135" s="136">
        <f t="shared" si="18"/>
        <v>45</v>
      </c>
      <c r="E135" s="137">
        <v>32</v>
      </c>
      <c r="F135" s="148">
        <v>13</v>
      </c>
      <c r="H135" s="168">
        <v>42</v>
      </c>
      <c r="I135" s="164">
        <f t="shared" si="17"/>
        <v>7.1428571428571397E-2</v>
      </c>
      <c r="J135" s="36"/>
      <c r="K135" s="52"/>
      <c r="L135" s="52"/>
      <c r="M135" s="152" t="s">
        <v>109</v>
      </c>
      <c r="N135" s="152"/>
      <c r="O135" s="152"/>
      <c r="P135" s="138">
        <f t="shared" si="19"/>
        <v>377</v>
      </c>
      <c r="Q135" s="139">
        <v>313</v>
      </c>
      <c r="R135" s="139">
        <v>64</v>
      </c>
      <c r="S135" s="54"/>
      <c r="T135" s="54"/>
      <c r="U135" s="82"/>
      <c r="V135" s="82"/>
      <c r="W135" s="104"/>
      <c r="X135" s="104"/>
    </row>
    <row r="136" spans="2:24" ht="16.5" x14ac:dyDescent="0.25">
      <c r="B136" s="218"/>
      <c r="C136" s="135" t="s">
        <v>79</v>
      </c>
      <c r="D136" s="136">
        <f t="shared" si="18"/>
        <v>136</v>
      </c>
      <c r="E136" s="137">
        <v>125</v>
      </c>
      <c r="F136" s="148">
        <v>11</v>
      </c>
      <c r="H136" s="168">
        <v>132</v>
      </c>
      <c r="I136" s="164">
        <f t="shared" si="17"/>
        <v>3.0303030303030276E-2</v>
      </c>
      <c r="J136" s="36"/>
      <c r="K136" s="52"/>
      <c r="L136" s="52"/>
      <c r="M136" s="152" t="s">
        <v>81</v>
      </c>
      <c r="N136" s="152"/>
      <c r="O136" s="152"/>
      <c r="P136" s="138">
        <f t="shared" si="19"/>
        <v>199</v>
      </c>
      <c r="Q136" s="139">
        <v>187</v>
      </c>
      <c r="R136" s="139">
        <v>12</v>
      </c>
      <c r="S136" s="54"/>
      <c r="T136" s="54"/>
      <c r="U136" s="82"/>
      <c r="V136" s="82"/>
      <c r="W136" s="104"/>
      <c r="X136" s="104"/>
    </row>
    <row r="137" spans="2:24" ht="16.5" x14ac:dyDescent="0.25">
      <c r="B137" s="219"/>
      <c r="C137" s="140" t="s">
        <v>1</v>
      </c>
      <c r="D137" s="141">
        <f t="shared" si="18"/>
        <v>189</v>
      </c>
      <c r="E137" s="141">
        <v>161</v>
      </c>
      <c r="F137" s="149">
        <v>28</v>
      </c>
      <c r="H137" s="169">
        <v>186</v>
      </c>
      <c r="I137" s="165">
        <f t="shared" si="17"/>
        <v>1.6129032258064502E-2</v>
      </c>
      <c r="J137" s="36"/>
      <c r="K137" s="52"/>
      <c r="L137" s="52"/>
      <c r="M137" s="152" t="s">
        <v>110</v>
      </c>
      <c r="N137" s="152"/>
      <c r="O137" s="152"/>
      <c r="P137" s="138">
        <f t="shared" si="19"/>
        <v>164</v>
      </c>
      <c r="Q137" s="139">
        <v>121</v>
      </c>
      <c r="R137" s="139">
        <v>43</v>
      </c>
      <c r="S137" s="54"/>
      <c r="T137" s="54"/>
      <c r="U137" s="82"/>
      <c r="V137" s="82"/>
      <c r="W137" s="104"/>
      <c r="X137" s="104"/>
    </row>
    <row r="138" spans="2:24" ht="16.5" x14ac:dyDescent="0.25">
      <c r="B138" s="217" t="s">
        <v>80</v>
      </c>
      <c r="C138" s="135" t="s">
        <v>77</v>
      </c>
      <c r="D138" s="136">
        <f t="shared" si="18"/>
        <v>8</v>
      </c>
      <c r="E138" s="137">
        <v>6</v>
      </c>
      <c r="F138" s="148">
        <v>2</v>
      </c>
      <c r="H138" s="168">
        <v>3</v>
      </c>
      <c r="I138" s="164">
        <f t="shared" si="17"/>
        <v>1.6666666666666665</v>
      </c>
      <c r="J138" s="36"/>
      <c r="K138" s="52"/>
      <c r="L138" s="52"/>
      <c r="M138" s="152" t="s">
        <v>114</v>
      </c>
      <c r="N138" s="152"/>
      <c r="O138" s="152"/>
      <c r="P138" s="138">
        <f t="shared" si="19"/>
        <v>126</v>
      </c>
      <c r="Q138" s="139">
        <v>126</v>
      </c>
      <c r="R138" s="139">
        <v>0</v>
      </c>
      <c r="S138" s="54"/>
      <c r="T138" s="54"/>
      <c r="U138" s="82"/>
      <c r="V138" s="82"/>
      <c r="W138" s="104"/>
      <c r="X138" s="104"/>
    </row>
    <row r="139" spans="2:24" ht="16.5" x14ac:dyDescent="0.25">
      <c r="B139" s="218"/>
      <c r="C139" s="135" t="s">
        <v>78</v>
      </c>
      <c r="D139" s="136">
        <f t="shared" si="18"/>
        <v>12</v>
      </c>
      <c r="E139" s="137">
        <v>10</v>
      </c>
      <c r="F139" s="148">
        <v>2</v>
      </c>
      <c r="H139" s="168">
        <v>19</v>
      </c>
      <c r="I139" s="164">
        <f t="shared" si="17"/>
        <v>-0.36842105263157898</v>
      </c>
      <c r="J139" s="36"/>
      <c r="K139" s="52"/>
      <c r="L139" s="52"/>
      <c r="M139" s="152" t="s">
        <v>113</v>
      </c>
      <c r="N139" s="152"/>
      <c r="O139" s="152"/>
      <c r="P139" s="138">
        <f t="shared" si="19"/>
        <v>117</v>
      </c>
      <c r="Q139" s="139">
        <v>115</v>
      </c>
      <c r="R139" s="139">
        <v>2</v>
      </c>
      <c r="S139" s="54"/>
      <c r="T139" s="54"/>
      <c r="U139" s="82"/>
      <c r="V139" s="82"/>
      <c r="W139" s="104"/>
      <c r="X139" s="104"/>
    </row>
    <row r="140" spans="2:24" ht="16.5" x14ac:dyDescent="0.25">
      <c r="B140" s="218"/>
      <c r="C140" s="135" t="s">
        <v>79</v>
      </c>
      <c r="D140" s="136">
        <f t="shared" si="18"/>
        <v>49</v>
      </c>
      <c r="E140" s="137">
        <v>49</v>
      </c>
      <c r="F140" s="148">
        <v>0</v>
      </c>
      <c r="H140" s="168">
        <v>43</v>
      </c>
      <c r="I140" s="164">
        <f t="shared" si="17"/>
        <v>0.13953488372093026</v>
      </c>
      <c r="J140" s="36"/>
      <c r="K140" s="52"/>
      <c r="L140" s="52"/>
      <c r="M140" s="152" t="s">
        <v>124</v>
      </c>
      <c r="N140" s="152"/>
      <c r="O140" s="152"/>
      <c r="P140" s="138">
        <f t="shared" si="19"/>
        <v>110</v>
      </c>
      <c r="Q140" s="139">
        <v>96</v>
      </c>
      <c r="R140" s="139">
        <v>14</v>
      </c>
      <c r="S140" s="54"/>
      <c r="T140" s="54"/>
      <c r="U140" s="82"/>
      <c r="V140" s="82"/>
      <c r="W140" s="104"/>
      <c r="X140" s="104"/>
    </row>
    <row r="141" spans="2:24" ht="16.5" x14ac:dyDescent="0.25">
      <c r="B141" s="219"/>
      <c r="C141" s="140" t="s">
        <v>1</v>
      </c>
      <c r="D141" s="141">
        <f t="shared" si="18"/>
        <v>69</v>
      </c>
      <c r="E141" s="141">
        <v>65</v>
      </c>
      <c r="F141" s="149">
        <v>4</v>
      </c>
      <c r="H141" s="169">
        <v>65</v>
      </c>
      <c r="I141" s="165">
        <f t="shared" si="17"/>
        <v>6.1538461538461542E-2</v>
      </c>
      <c r="J141" s="36"/>
      <c r="K141" s="52"/>
      <c r="L141" s="52"/>
      <c r="M141" s="152" t="s">
        <v>126</v>
      </c>
      <c r="N141" s="152"/>
      <c r="O141" s="152"/>
      <c r="P141" s="138">
        <f t="shared" si="19"/>
        <v>100</v>
      </c>
      <c r="Q141" s="139">
        <v>100</v>
      </c>
      <c r="R141" s="139">
        <v>0</v>
      </c>
      <c r="S141" s="54"/>
      <c r="T141" s="54"/>
      <c r="U141" s="82"/>
      <c r="V141" s="82"/>
      <c r="W141" s="104"/>
      <c r="X141" s="104"/>
    </row>
    <row r="142" spans="2:24" ht="17.25" thickBot="1" x14ac:dyDescent="0.3">
      <c r="B142" s="217" t="s">
        <v>47</v>
      </c>
      <c r="C142" s="135" t="s">
        <v>77</v>
      </c>
      <c r="D142" s="136">
        <f t="shared" si="18"/>
        <v>35</v>
      </c>
      <c r="E142" s="137">
        <v>28</v>
      </c>
      <c r="F142" s="148">
        <v>7</v>
      </c>
      <c r="H142" s="168">
        <v>32</v>
      </c>
      <c r="I142" s="164">
        <f t="shared" si="17"/>
        <v>9.375E-2</v>
      </c>
      <c r="J142" s="36"/>
      <c r="K142" s="52"/>
      <c r="L142" s="52"/>
      <c r="M142" s="152" t="s">
        <v>112</v>
      </c>
      <c r="N142" s="152"/>
      <c r="O142" s="152"/>
      <c r="P142" s="138">
        <f>SUM(Q142:R142)</f>
        <v>1707</v>
      </c>
      <c r="Q142" s="139">
        <v>1552</v>
      </c>
      <c r="R142" s="139">
        <v>155</v>
      </c>
      <c r="S142" s="54"/>
      <c r="T142" s="54"/>
      <c r="U142" s="54"/>
      <c r="W142" s="104"/>
      <c r="X142" s="104"/>
    </row>
    <row r="143" spans="2:24" ht="16.5" x14ac:dyDescent="0.25">
      <c r="B143" s="218"/>
      <c r="C143" s="135" t="s">
        <v>78</v>
      </c>
      <c r="D143" s="136">
        <f t="shared" si="18"/>
        <v>88</v>
      </c>
      <c r="E143" s="137">
        <v>75</v>
      </c>
      <c r="F143" s="148">
        <v>13</v>
      </c>
      <c r="H143" s="168">
        <v>124</v>
      </c>
      <c r="I143" s="164">
        <f t="shared" si="17"/>
        <v>-0.29032258064516125</v>
      </c>
      <c r="J143" s="36"/>
      <c r="K143" s="52"/>
      <c r="L143" s="52"/>
      <c r="M143" s="187" t="s">
        <v>1</v>
      </c>
      <c r="N143" s="187"/>
      <c r="O143" s="187"/>
      <c r="P143" s="34">
        <f>SUM(P130:P142)</f>
        <v>6389</v>
      </c>
      <c r="Q143" s="34">
        <f>SUM(Q130:Q142)</f>
        <v>5787</v>
      </c>
      <c r="R143" s="34">
        <f>SUM(R130:R142)</f>
        <v>602</v>
      </c>
      <c r="S143" s="54"/>
      <c r="T143" s="54"/>
      <c r="U143" s="54"/>
      <c r="W143" s="104"/>
      <c r="X143" s="104"/>
    </row>
    <row r="144" spans="2:24" ht="17.25" thickBot="1" x14ac:dyDescent="0.3">
      <c r="B144" s="218"/>
      <c r="C144" s="135" t="s">
        <v>79</v>
      </c>
      <c r="D144" s="136">
        <f t="shared" si="18"/>
        <v>296</v>
      </c>
      <c r="E144" s="137">
        <v>272</v>
      </c>
      <c r="F144" s="148">
        <v>24</v>
      </c>
      <c r="H144" s="168">
        <v>305</v>
      </c>
      <c r="I144" s="164">
        <f t="shared" si="17"/>
        <v>-2.9508196721311442E-2</v>
      </c>
      <c r="J144" s="36"/>
      <c r="K144" s="52"/>
      <c r="L144" s="52"/>
      <c r="M144" s="186" t="s">
        <v>15</v>
      </c>
      <c r="N144" s="186"/>
      <c r="O144" s="186"/>
      <c r="P144" s="39">
        <f>P143/P143</f>
        <v>1</v>
      </c>
      <c r="Q144" s="39">
        <f>Q143/P143</f>
        <v>0.90577555172953517</v>
      </c>
      <c r="R144" s="39">
        <f>R143/P143</f>
        <v>9.4224448270464861E-2</v>
      </c>
      <c r="S144" s="54"/>
      <c r="T144" s="54"/>
      <c r="U144" s="54"/>
      <c r="W144" s="104"/>
      <c r="X144" s="104"/>
    </row>
    <row r="145" spans="2:24" ht="16.5" customHeight="1" x14ac:dyDescent="0.25">
      <c r="B145" s="219"/>
      <c r="C145" s="140" t="s">
        <v>1</v>
      </c>
      <c r="D145" s="141">
        <f t="shared" si="18"/>
        <v>419</v>
      </c>
      <c r="E145" s="141">
        <v>375</v>
      </c>
      <c r="F145" s="149">
        <v>44</v>
      </c>
      <c r="H145" s="169">
        <v>461</v>
      </c>
      <c r="I145" s="165">
        <f t="shared" si="17"/>
        <v>-9.110629067245124E-2</v>
      </c>
      <c r="J145" s="36"/>
      <c r="K145" s="52"/>
      <c r="L145" s="52"/>
      <c r="M145" s="188" t="s">
        <v>127</v>
      </c>
      <c r="N145" s="188"/>
      <c r="O145" s="188"/>
      <c r="P145" s="188"/>
      <c r="Q145" s="188"/>
      <c r="R145" s="188"/>
      <c r="S145" s="54"/>
      <c r="T145" s="54"/>
      <c r="U145" s="54"/>
      <c r="W145" s="104"/>
      <c r="X145" s="104"/>
    </row>
    <row r="146" spans="2:24" ht="16.5" x14ac:dyDescent="0.25">
      <c r="B146" s="217" t="s">
        <v>48</v>
      </c>
      <c r="C146" s="135" t="s">
        <v>77</v>
      </c>
      <c r="D146" s="136">
        <f t="shared" si="18"/>
        <v>7</v>
      </c>
      <c r="E146" s="137">
        <v>7</v>
      </c>
      <c r="F146" s="148">
        <v>0</v>
      </c>
      <c r="H146" s="168">
        <v>11</v>
      </c>
      <c r="I146" s="164">
        <f t="shared" si="17"/>
        <v>-0.36363636363636365</v>
      </c>
      <c r="J146" s="36"/>
      <c r="K146" s="52"/>
      <c r="L146" s="52"/>
      <c r="M146" s="189"/>
      <c r="N146" s="189"/>
      <c r="O146" s="189"/>
      <c r="P146" s="189"/>
      <c r="Q146" s="189"/>
      <c r="R146" s="189"/>
      <c r="S146" s="54"/>
      <c r="T146" s="54"/>
      <c r="U146" s="54"/>
      <c r="W146" s="104"/>
      <c r="X146" s="104"/>
    </row>
    <row r="147" spans="2:24" ht="16.5" x14ac:dyDescent="0.25">
      <c r="B147" s="218"/>
      <c r="C147" s="135" t="s">
        <v>78</v>
      </c>
      <c r="D147" s="136">
        <f t="shared" si="18"/>
        <v>36</v>
      </c>
      <c r="E147" s="137">
        <v>29</v>
      </c>
      <c r="F147" s="148">
        <v>7</v>
      </c>
      <c r="H147" s="168">
        <v>44</v>
      </c>
      <c r="I147" s="164">
        <f t="shared" si="17"/>
        <v>-0.18181818181818177</v>
      </c>
      <c r="J147" s="36"/>
      <c r="K147" s="52"/>
      <c r="L147" s="52"/>
      <c r="M147" s="189"/>
      <c r="N147" s="189"/>
      <c r="O147" s="189"/>
      <c r="P147" s="189"/>
      <c r="Q147" s="189"/>
      <c r="R147" s="189"/>
      <c r="S147" s="54"/>
      <c r="T147" s="54"/>
      <c r="U147" s="54"/>
      <c r="W147" s="104"/>
      <c r="X147" s="104"/>
    </row>
    <row r="148" spans="2:24" ht="16.5" x14ac:dyDescent="0.25">
      <c r="B148" s="218"/>
      <c r="C148" s="135" t="s">
        <v>79</v>
      </c>
      <c r="D148" s="136">
        <f t="shared" si="18"/>
        <v>140</v>
      </c>
      <c r="E148" s="137">
        <v>136</v>
      </c>
      <c r="F148" s="148">
        <v>4</v>
      </c>
      <c r="H148" s="168">
        <v>126</v>
      </c>
      <c r="I148" s="164">
        <f t="shared" si="17"/>
        <v>0.11111111111111116</v>
      </c>
      <c r="J148" s="36"/>
      <c r="K148" s="52"/>
      <c r="L148" s="52"/>
      <c r="M148" s="177"/>
      <c r="N148" s="177"/>
      <c r="O148" s="177"/>
      <c r="P148" s="177"/>
      <c r="Q148" s="177"/>
      <c r="R148" s="177"/>
      <c r="S148" s="54"/>
      <c r="T148" s="54"/>
      <c r="U148" s="54"/>
      <c r="W148" s="104"/>
      <c r="X148" s="104"/>
    </row>
    <row r="149" spans="2:24" ht="16.5" x14ac:dyDescent="0.25">
      <c r="B149" s="219"/>
      <c r="C149" s="140" t="s">
        <v>1</v>
      </c>
      <c r="D149" s="141">
        <f t="shared" si="18"/>
        <v>183</v>
      </c>
      <c r="E149" s="141">
        <v>172</v>
      </c>
      <c r="F149" s="149">
        <v>11</v>
      </c>
      <c r="H149" s="169">
        <v>181</v>
      </c>
      <c r="I149" s="165">
        <f t="shared" si="17"/>
        <v>1.1049723756906049E-2</v>
      </c>
      <c r="J149" s="36"/>
      <c r="K149" s="52"/>
      <c r="L149" s="52"/>
      <c r="S149" s="54"/>
      <c r="T149" s="54"/>
      <c r="U149" s="54"/>
      <c r="W149" s="104"/>
      <c r="X149" s="104"/>
    </row>
    <row r="150" spans="2:24" ht="16.5" x14ac:dyDescent="0.25">
      <c r="B150" s="217" t="s">
        <v>49</v>
      </c>
      <c r="C150" s="135" t="s">
        <v>77</v>
      </c>
      <c r="D150" s="136">
        <f t="shared" si="18"/>
        <v>9</v>
      </c>
      <c r="E150" s="137">
        <v>6</v>
      </c>
      <c r="F150" s="148">
        <v>3</v>
      </c>
      <c r="H150" s="168">
        <v>7</v>
      </c>
      <c r="I150" s="164">
        <f t="shared" si="17"/>
        <v>0.28571428571428581</v>
      </c>
      <c r="J150" s="36"/>
      <c r="K150" s="52"/>
      <c r="L150" s="52"/>
      <c r="S150" s="54"/>
      <c r="T150" s="54"/>
      <c r="U150" s="54"/>
      <c r="W150" s="104"/>
      <c r="X150" s="104"/>
    </row>
    <row r="151" spans="2:24" ht="16.5" x14ac:dyDescent="0.25">
      <c r="B151" s="218"/>
      <c r="C151" s="135" t="s">
        <v>78</v>
      </c>
      <c r="D151" s="136">
        <f t="shared" si="18"/>
        <v>49</v>
      </c>
      <c r="E151" s="137">
        <v>40</v>
      </c>
      <c r="F151" s="148">
        <v>9</v>
      </c>
      <c r="H151" s="168">
        <v>44</v>
      </c>
      <c r="I151" s="164">
        <f t="shared" si="17"/>
        <v>0.11363636363636354</v>
      </c>
      <c r="J151" s="36"/>
      <c r="K151" s="52"/>
      <c r="L151" s="52"/>
      <c r="T151" s="54"/>
      <c r="U151" s="54"/>
      <c r="W151" s="104"/>
      <c r="X151" s="104"/>
    </row>
    <row r="152" spans="2:24" ht="16.5" x14ac:dyDescent="0.25">
      <c r="B152" s="218"/>
      <c r="C152" s="135" t="s">
        <v>79</v>
      </c>
      <c r="D152" s="136">
        <f t="shared" si="18"/>
        <v>140</v>
      </c>
      <c r="E152" s="137">
        <v>136</v>
      </c>
      <c r="F152" s="148">
        <v>4</v>
      </c>
      <c r="H152" s="168">
        <v>123</v>
      </c>
      <c r="I152" s="164">
        <f t="shared" si="17"/>
        <v>0.13821138211382111</v>
      </c>
      <c r="J152" s="36"/>
      <c r="K152" s="52"/>
      <c r="L152" s="52"/>
      <c r="T152" s="54"/>
      <c r="U152" s="54"/>
      <c r="W152" s="104"/>
      <c r="X152" s="104"/>
    </row>
    <row r="153" spans="2:24" ht="16.5" x14ac:dyDescent="0.25">
      <c r="B153" s="219"/>
      <c r="C153" s="140" t="s">
        <v>1</v>
      </c>
      <c r="D153" s="141">
        <f t="shared" si="18"/>
        <v>198</v>
      </c>
      <c r="E153" s="141">
        <v>182</v>
      </c>
      <c r="F153" s="149">
        <v>16</v>
      </c>
      <c r="H153" s="169">
        <v>174</v>
      </c>
      <c r="I153" s="165">
        <f t="shared" si="17"/>
        <v>0.13793103448275867</v>
      </c>
      <c r="J153" s="36"/>
      <c r="K153" s="52"/>
      <c r="L153" s="52"/>
      <c r="T153" s="54"/>
      <c r="U153" s="54"/>
      <c r="W153" s="104"/>
      <c r="X153" s="104"/>
    </row>
    <row r="154" spans="2:24" ht="16.5" x14ac:dyDescent="0.25">
      <c r="B154" s="217" t="s">
        <v>50</v>
      </c>
      <c r="C154" s="135" t="s">
        <v>77</v>
      </c>
      <c r="D154" s="136">
        <f t="shared" si="18"/>
        <v>10</v>
      </c>
      <c r="E154" s="137">
        <v>7</v>
      </c>
      <c r="F154" s="148">
        <v>3</v>
      </c>
      <c r="H154" s="168">
        <v>11</v>
      </c>
      <c r="I154" s="164">
        <f t="shared" si="17"/>
        <v>-9.0909090909090939E-2</v>
      </c>
      <c r="J154" s="36"/>
      <c r="K154" s="52"/>
      <c r="L154" s="52"/>
      <c r="M154" s="181" t="s">
        <v>85</v>
      </c>
      <c r="N154" s="181"/>
      <c r="O154" s="181"/>
      <c r="P154" s="182"/>
      <c r="Q154" s="17" t="s">
        <v>1</v>
      </c>
      <c r="R154" s="18" t="s">
        <v>2</v>
      </c>
      <c r="S154" s="19" t="s">
        <v>3</v>
      </c>
      <c r="W154" s="104"/>
      <c r="X154" s="104"/>
    </row>
    <row r="155" spans="2:24" ht="16.5" x14ac:dyDescent="0.25">
      <c r="B155" s="218"/>
      <c r="C155" s="135" t="s">
        <v>78</v>
      </c>
      <c r="D155" s="136">
        <f t="shared" si="18"/>
        <v>35</v>
      </c>
      <c r="E155" s="137">
        <v>27</v>
      </c>
      <c r="F155" s="148">
        <v>8</v>
      </c>
      <c r="H155" s="168">
        <v>52</v>
      </c>
      <c r="I155" s="164">
        <f t="shared" si="17"/>
        <v>-0.32692307692307687</v>
      </c>
      <c r="J155" s="36"/>
      <c r="K155" s="52"/>
      <c r="L155" s="52"/>
      <c r="M155" s="142" t="s">
        <v>86</v>
      </c>
      <c r="N155" s="142"/>
      <c r="O155" s="142"/>
      <c r="P155" s="142"/>
      <c r="Q155" s="24">
        <f>SUM(R155:S155)</f>
        <v>1526</v>
      </c>
      <c r="R155" s="25">
        <v>1402</v>
      </c>
      <c r="S155" s="25">
        <v>124</v>
      </c>
      <c r="W155" s="104"/>
      <c r="X155" s="104"/>
    </row>
    <row r="156" spans="2:24" ht="16.5" x14ac:dyDescent="0.25">
      <c r="B156" s="218"/>
      <c r="C156" s="135" t="s">
        <v>79</v>
      </c>
      <c r="D156" s="136">
        <f t="shared" si="18"/>
        <v>116</v>
      </c>
      <c r="E156" s="137">
        <v>109</v>
      </c>
      <c r="F156" s="148">
        <v>7</v>
      </c>
      <c r="H156" s="168">
        <v>103</v>
      </c>
      <c r="I156" s="164">
        <f t="shared" si="17"/>
        <v>0.12621359223300965</v>
      </c>
      <c r="J156" s="36"/>
      <c r="K156" s="52"/>
      <c r="L156" s="52"/>
      <c r="M156" s="143" t="s">
        <v>87</v>
      </c>
      <c r="N156" s="143"/>
      <c r="O156" s="143"/>
      <c r="P156" s="143"/>
      <c r="Q156" s="24">
        <f t="shared" ref="Q156:Q165" si="20">SUM(R156:S156)</f>
        <v>1673</v>
      </c>
      <c r="R156" s="25">
        <v>1494</v>
      </c>
      <c r="S156" s="25">
        <v>179</v>
      </c>
      <c r="W156" s="104"/>
      <c r="X156" s="104"/>
    </row>
    <row r="157" spans="2:24" ht="16.5" x14ac:dyDescent="0.25">
      <c r="B157" s="219"/>
      <c r="C157" s="140" t="s">
        <v>1</v>
      </c>
      <c r="D157" s="141">
        <f t="shared" si="18"/>
        <v>161</v>
      </c>
      <c r="E157" s="141">
        <v>143</v>
      </c>
      <c r="F157" s="149">
        <v>18</v>
      </c>
      <c r="H157" s="169">
        <v>166</v>
      </c>
      <c r="I157" s="165">
        <f t="shared" si="17"/>
        <v>-3.0120481927710885E-2</v>
      </c>
      <c r="J157" s="36"/>
      <c r="K157" s="52"/>
      <c r="L157" s="52"/>
      <c r="M157" s="143" t="s">
        <v>88</v>
      </c>
      <c r="N157" s="143"/>
      <c r="O157" s="143"/>
      <c r="P157" s="143"/>
      <c r="Q157" s="24">
        <f t="shared" si="20"/>
        <v>361</v>
      </c>
      <c r="R157" s="25">
        <v>344</v>
      </c>
      <c r="S157" s="25">
        <v>17</v>
      </c>
      <c r="W157" s="104"/>
      <c r="X157" s="104"/>
    </row>
    <row r="158" spans="2:24" ht="16.5" x14ac:dyDescent="0.25">
      <c r="B158" s="217" t="s">
        <v>51</v>
      </c>
      <c r="C158" s="135" t="s">
        <v>77</v>
      </c>
      <c r="D158" s="136">
        <f t="shared" si="18"/>
        <v>16</v>
      </c>
      <c r="E158" s="137">
        <v>12</v>
      </c>
      <c r="F158" s="148">
        <v>4</v>
      </c>
      <c r="H158" s="168">
        <v>18</v>
      </c>
      <c r="I158" s="164">
        <f t="shared" si="17"/>
        <v>-0.11111111111111116</v>
      </c>
      <c r="J158" s="36"/>
      <c r="K158" s="52"/>
      <c r="L158" s="52"/>
      <c r="M158" s="143" t="s">
        <v>89</v>
      </c>
      <c r="N158" s="143"/>
      <c r="O158" s="143"/>
      <c r="P158" s="143"/>
      <c r="Q158" s="24">
        <f t="shared" si="20"/>
        <v>586</v>
      </c>
      <c r="R158" s="25">
        <v>531</v>
      </c>
      <c r="S158" s="25">
        <v>55</v>
      </c>
      <c r="W158" s="104"/>
      <c r="X158" s="104"/>
    </row>
    <row r="159" spans="2:24" ht="16.5" x14ac:dyDescent="0.25">
      <c r="B159" s="218"/>
      <c r="C159" s="135" t="s">
        <v>78</v>
      </c>
      <c r="D159" s="136">
        <f t="shared" si="18"/>
        <v>64</v>
      </c>
      <c r="E159" s="137">
        <v>54</v>
      </c>
      <c r="F159" s="148">
        <v>10</v>
      </c>
      <c r="H159" s="168">
        <v>76</v>
      </c>
      <c r="I159" s="164">
        <f t="shared" si="17"/>
        <v>-0.15789473684210531</v>
      </c>
      <c r="J159" s="36"/>
      <c r="K159" s="52"/>
      <c r="L159" s="52"/>
      <c r="M159" s="143" t="s">
        <v>90</v>
      </c>
      <c r="N159" s="143"/>
      <c r="O159" s="143"/>
      <c r="P159" s="143"/>
      <c r="Q159" s="24">
        <f t="shared" si="20"/>
        <v>51</v>
      </c>
      <c r="R159" s="25">
        <v>49</v>
      </c>
      <c r="S159" s="25">
        <v>2</v>
      </c>
      <c r="W159" s="104"/>
      <c r="X159" s="104"/>
    </row>
    <row r="160" spans="2:24" ht="16.5" x14ac:dyDescent="0.25">
      <c r="B160" s="218"/>
      <c r="C160" s="135" t="s">
        <v>79</v>
      </c>
      <c r="D160" s="136">
        <f t="shared" si="18"/>
        <v>234</v>
      </c>
      <c r="E160" s="137">
        <v>218</v>
      </c>
      <c r="F160" s="148">
        <v>16</v>
      </c>
      <c r="H160" s="168">
        <v>224</v>
      </c>
      <c r="I160" s="164">
        <f t="shared" si="17"/>
        <v>4.4642857142857206E-2</v>
      </c>
      <c r="J160" s="36"/>
      <c r="K160" s="52"/>
      <c r="L160" s="52"/>
      <c r="M160" s="143" t="s">
        <v>91</v>
      </c>
      <c r="N160" s="143"/>
      <c r="O160" s="143"/>
      <c r="P160" s="143"/>
      <c r="Q160" s="24">
        <f t="shared" si="20"/>
        <v>685</v>
      </c>
      <c r="R160" s="25">
        <v>639</v>
      </c>
      <c r="S160" s="25">
        <v>46</v>
      </c>
      <c r="W160" s="104"/>
      <c r="X160" s="104"/>
    </row>
    <row r="161" spans="2:24" ht="16.5" x14ac:dyDescent="0.25">
      <c r="B161" s="219"/>
      <c r="C161" s="140" t="s">
        <v>1</v>
      </c>
      <c r="D161" s="141">
        <f t="shared" si="18"/>
        <v>314</v>
      </c>
      <c r="E161" s="141">
        <v>284</v>
      </c>
      <c r="F161" s="149">
        <v>30</v>
      </c>
      <c r="H161" s="169">
        <v>318</v>
      </c>
      <c r="I161" s="165">
        <f t="shared" si="17"/>
        <v>-1.2578616352201255E-2</v>
      </c>
      <c r="J161" s="36"/>
      <c r="K161" s="52"/>
      <c r="L161" s="52"/>
      <c r="M161" s="143" t="s">
        <v>92</v>
      </c>
      <c r="N161" s="143"/>
      <c r="O161" s="143"/>
      <c r="P161" s="143"/>
      <c r="Q161" s="24">
        <f t="shared" si="20"/>
        <v>294</v>
      </c>
      <c r="R161" s="25">
        <v>225</v>
      </c>
      <c r="S161" s="25">
        <v>69</v>
      </c>
      <c r="W161" s="104"/>
      <c r="X161" s="104"/>
    </row>
    <row r="162" spans="2:24" ht="16.5" x14ac:dyDescent="0.25">
      <c r="B162" s="217" t="s">
        <v>52</v>
      </c>
      <c r="C162" s="135" t="s">
        <v>77</v>
      </c>
      <c r="D162" s="136">
        <f t="shared" si="18"/>
        <v>4</v>
      </c>
      <c r="E162" s="137">
        <v>4</v>
      </c>
      <c r="F162" s="148">
        <v>0</v>
      </c>
      <c r="H162" s="168">
        <v>2</v>
      </c>
      <c r="I162" s="164">
        <f t="shared" ref="I162:I193" si="21">+D162/H162-1</f>
        <v>1</v>
      </c>
      <c r="J162" s="36"/>
      <c r="K162" s="52"/>
      <c r="L162" s="52"/>
      <c r="M162" s="143" t="s">
        <v>93</v>
      </c>
      <c r="N162" s="143"/>
      <c r="O162" s="143"/>
      <c r="P162" s="143"/>
      <c r="Q162" s="24">
        <f t="shared" si="20"/>
        <v>257</v>
      </c>
      <c r="R162" s="25">
        <v>252</v>
      </c>
      <c r="S162" s="25">
        <v>5</v>
      </c>
      <c r="W162" s="104"/>
      <c r="X162" s="104"/>
    </row>
    <row r="163" spans="2:24" ht="16.5" x14ac:dyDescent="0.25">
      <c r="B163" s="218"/>
      <c r="C163" s="135" t="s">
        <v>78</v>
      </c>
      <c r="D163" s="136">
        <f t="shared" si="18"/>
        <v>16</v>
      </c>
      <c r="E163" s="137">
        <v>16</v>
      </c>
      <c r="F163" s="148">
        <v>0</v>
      </c>
      <c r="H163" s="168">
        <v>15</v>
      </c>
      <c r="I163" s="164">
        <f t="shared" si="21"/>
        <v>6.6666666666666652E-2</v>
      </c>
      <c r="J163" s="36"/>
      <c r="K163" s="52"/>
      <c r="L163" s="52"/>
      <c r="M163" s="143" t="s">
        <v>94</v>
      </c>
      <c r="N163" s="143"/>
      <c r="O163" s="143"/>
      <c r="P163" s="143"/>
      <c r="Q163" s="24">
        <f t="shared" si="20"/>
        <v>59</v>
      </c>
      <c r="R163" s="25">
        <v>53</v>
      </c>
      <c r="S163" s="25">
        <v>6</v>
      </c>
      <c r="W163" s="104"/>
      <c r="X163" s="104"/>
    </row>
    <row r="164" spans="2:24" ht="16.5" x14ac:dyDescent="0.25">
      <c r="B164" s="218"/>
      <c r="C164" s="135" t="s">
        <v>79</v>
      </c>
      <c r="D164" s="136">
        <f t="shared" si="18"/>
        <v>37</v>
      </c>
      <c r="E164" s="137">
        <v>37</v>
      </c>
      <c r="F164" s="148">
        <v>0</v>
      </c>
      <c r="H164" s="168">
        <v>39</v>
      </c>
      <c r="I164" s="164">
        <f t="shared" si="21"/>
        <v>-5.1282051282051322E-2</v>
      </c>
      <c r="J164" s="36"/>
      <c r="K164" s="52"/>
      <c r="L164" s="52"/>
      <c r="M164" s="143" t="s">
        <v>95</v>
      </c>
      <c r="N164" s="143"/>
      <c r="O164" s="143"/>
      <c r="P164" s="143"/>
      <c r="Q164" s="24">
        <f t="shared" si="20"/>
        <v>235</v>
      </c>
      <c r="R164" s="25">
        <v>216</v>
      </c>
      <c r="S164" s="25">
        <v>19</v>
      </c>
      <c r="T164" s="54"/>
      <c r="U164" s="54"/>
      <c r="W164" s="104"/>
      <c r="X164" s="104"/>
    </row>
    <row r="165" spans="2:24" ht="17.25" thickBot="1" x14ac:dyDescent="0.3">
      <c r="B165" s="219"/>
      <c r="C165" s="140" t="s">
        <v>1</v>
      </c>
      <c r="D165" s="141">
        <f t="shared" si="18"/>
        <v>57</v>
      </c>
      <c r="E165" s="141">
        <v>57</v>
      </c>
      <c r="F165" s="149">
        <v>0</v>
      </c>
      <c r="H165" s="169">
        <v>56</v>
      </c>
      <c r="I165" s="165">
        <f t="shared" si="21"/>
        <v>1.7857142857142794E-2</v>
      </c>
      <c r="J165" s="36"/>
      <c r="K165" s="52"/>
      <c r="L165" s="52"/>
      <c r="M165" s="143" t="s">
        <v>96</v>
      </c>
      <c r="N165" s="143"/>
      <c r="O165" s="143"/>
      <c r="P165" s="143"/>
      <c r="Q165" s="24">
        <f t="shared" si="20"/>
        <v>662</v>
      </c>
      <c r="R165" s="25">
        <v>582</v>
      </c>
      <c r="S165" s="25">
        <v>80</v>
      </c>
      <c r="T165" s="54"/>
      <c r="U165" s="54"/>
      <c r="W165" s="104"/>
      <c r="X165" s="104"/>
    </row>
    <row r="166" spans="2:24" ht="16.5" x14ac:dyDescent="0.25">
      <c r="B166" s="217" t="s">
        <v>82</v>
      </c>
      <c r="C166" s="135" t="s">
        <v>77</v>
      </c>
      <c r="D166" s="136">
        <f t="shared" si="18"/>
        <v>15</v>
      </c>
      <c r="E166" s="137">
        <v>9</v>
      </c>
      <c r="F166" s="148">
        <v>6</v>
      </c>
      <c r="H166" s="168">
        <v>12</v>
      </c>
      <c r="I166" s="164">
        <f t="shared" si="21"/>
        <v>0.25</v>
      </c>
      <c r="J166" s="36"/>
      <c r="K166" s="52"/>
      <c r="L166" s="52"/>
      <c r="M166" s="187" t="s">
        <v>1</v>
      </c>
      <c r="N166" s="187"/>
      <c r="O166" s="187"/>
      <c r="P166" s="187"/>
      <c r="Q166" s="34">
        <f>SUM(Q155:Q165)</f>
        <v>6389</v>
      </c>
      <c r="R166" s="35">
        <f>SUM(R155:R165)</f>
        <v>5787</v>
      </c>
      <c r="S166" s="35">
        <f>SUM(S155:S165)</f>
        <v>602</v>
      </c>
      <c r="T166" s="54"/>
      <c r="U166" s="54"/>
      <c r="W166" s="104"/>
      <c r="X166" s="104"/>
    </row>
    <row r="167" spans="2:24" ht="17.25" thickBot="1" x14ac:dyDescent="0.3">
      <c r="B167" s="218"/>
      <c r="C167" s="135" t="s">
        <v>78</v>
      </c>
      <c r="D167" s="136">
        <f t="shared" si="18"/>
        <v>59</v>
      </c>
      <c r="E167" s="137">
        <v>47</v>
      </c>
      <c r="F167" s="148">
        <v>12</v>
      </c>
      <c r="H167" s="168">
        <v>63</v>
      </c>
      <c r="I167" s="164">
        <f t="shared" si="21"/>
        <v>-6.3492063492063489E-2</v>
      </c>
      <c r="J167" s="36"/>
      <c r="K167" s="52"/>
      <c r="L167" s="52"/>
      <c r="M167" s="186" t="s">
        <v>15</v>
      </c>
      <c r="N167" s="186"/>
      <c r="O167" s="186"/>
      <c r="P167" s="186"/>
      <c r="Q167" s="39">
        <f>Q166/Q166</f>
        <v>1</v>
      </c>
      <c r="R167" s="39">
        <f>R166/Q166</f>
        <v>0.90577555172953517</v>
      </c>
      <c r="S167" s="39">
        <f>S166/Q166</f>
        <v>9.4224448270464861E-2</v>
      </c>
      <c r="T167" s="54"/>
      <c r="U167" s="54"/>
      <c r="W167" s="104"/>
      <c r="X167" s="104"/>
    </row>
    <row r="168" spans="2:24" ht="16.5" x14ac:dyDescent="0.25">
      <c r="B168" s="218"/>
      <c r="C168" s="135" t="s">
        <v>79</v>
      </c>
      <c r="D168" s="136">
        <f t="shared" si="18"/>
        <v>223</v>
      </c>
      <c r="E168" s="137">
        <v>213</v>
      </c>
      <c r="F168" s="148">
        <v>10</v>
      </c>
      <c r="H168" s="168">
        <v>176</v>
      </c>
      <c r="I168" s="164">
        <f t="shared" si="21"/>
        <v>0.26704545454545459</v>
      </c>
      <c r="J168" s="36"/>
      <c r="K168" s="52"/>
      <c r="L168" s="52"/>
      <c r="T168" s="54"/>
      <c r="U168" s="54"/>
      <c r="W168" s="104"/>
      <c r="X168" s="104"/>
    </row>
    <row r="169" spans="2:24" ht="16.5" x14ac:dyDescent="0.25">
      <c r="B169" s="219"/>
      <c r="C169" s="140" t="s">
        <v>1</v>
      </c>
      <c r="D169" s="141">
        <f t="shared" si="18"/>
        <v>297</v>
      </c>
      <c r="E169" s="141">
        <v>269</v>
      </c>
      <c r="F169" s="149">
        <v>28</v>
      </c>
      <c r="H169" s="169">
        <v>251</v>
      </c>
      <c r="I169" s="165">
        <f t="shared" si="21"/>
        <v>0.18326693227091639</v>
      </c>
      <c r="J169" s="36"/>
      <c r="K169" s="52"/>
      <c r="L169" s="52"/>
      <c r="S169" s="54"/>
      <c r="T169" s="54"/>
      <c r="U169" s="54"/>
      <c r="W169" s="104"/>
      <c r="X169" s="104"/>
    </row>
    <row r="170" spans="2:24" ht="16.5" x14ac:dyDescent="0.25">
      <c r="B170" s="217" t="s">
        <v>54</v>
      </c>
      <c r="C170" s="135" t="s">
        <v>77</v>
      </c>
      <c r="D170" s="136">
        <f t="shared" si="18"/>
        <v>19</v>
      </c>
      <c r="E170" s="137">
        <v>13</v>
      </c>
      <c r="F170" s="148">
        <v>6</v>
      </c>
      <c r="H170" s="168">
        <v>18</v>
      </c>
      <c r="I170" s="164">
        <f t="shared" si="21"/>
        <v>5.555555555555558E-2</v>
      </c>
      <c r="J170" s="36"/>
      <c r="K170" s="52"/>
      <c r="L170" s="52"/>
      <c r="S170" s="54"/>
      <c r="T170" s="54"/>
      <c r="U170" s="54"/>
      <c r="W170" s="104"/>
      <c r="X170" s="104"/>
    </row>
    <row r="171" spans="2:24" ht="16.5" x14ac:dyDescent="0.25">
      <c r="B171" s="218"/>
      <c r="C171" s="135" t="s">
        <v>78</v>
      </c>
      <c r="D171" s="136">
        <f t="shared" si="18"/>
        <v>57</v>
      </c>
      <c r="E171" s="137">
        <v>49</v>
      </c>
      <c r="F171" s="148">
        <v>8</v>
      </c>
      <c r="H171" s="168">
        <v>74</v>
      </c>
      <c r="I171" s="164">
        <f t="shared" si="21"/>
        <v>-0.22972972972972971</v>
      </c>
      <c r="J171" s="36"/>
      <c r="K171" s="52"/>
      <c r="L171" s="52"/>
      <c r="S171" s="54"/>
      <c r="T171" s="54"/>
      <c r="U171" s="54"/>
      <c r="W171" s="104"/>
      <c r="X171" s="104"/>
    </row>
    <row r="172" spans="2:24" ht="16.5" x14ac:dyDescent="0.25">
      <c r="B172" s="218"/>
      <c r="C172" s="135" t="s">
        <v>79</v>
      </c>
      <c r="D172" s="136">
        <f t="shared" si="18"/>
        <v>188</v>
      </c>
      <c r="E172" s="137">
        <v>175</v>
      </c>
      <c r="F172" s="148">
        <v>13</v>
      </c>
      <c r="H172" s="168">
        <v>208</v>
      </c>
      <c r="I172" s="164">
        <f t="shared" si="21"/>
        <v>-9.6153846153846145E-2</v>
      </c>
      <c r="J172" s="36"/>
      <c r="K172" s="52"/>
      <c r="L172" s="52"/>
      <c r="M172" s="52"/>
      <c r="N172" s="52"/>
      <c r="P172" s="54"/>
      <c r="Q172" s="54"/>
      <c r="R172" s="54"/>
      <c r="S172" s="54"/>
      <c r="T172" s="54"/>
      <c r="U172" s="54"/>
      <c r="W172" s="104"/>
      <c r="X172" s="104"/>
    </row>
    <row r="173" spans="2:24" ht="16.5" x14ac:dyDescent="0.25">
      <c r="B173" s="219"/>
      <c r="C173" s="140" t="s">
        <v>1</v>
      </c>
      <c r="D173" s="141">
        <f t="shared" si="18"/>
        <v>264</v>
      </c>
      <c r="E173" s="141">
        <v>237</v>
      </c>
      <c r="F173" s="149">
        <v>27</v>
      </c>
      <c r="H173" s="169">
        <v>300</v>
      </c>
      <c r="I173" s="165">
        <f t="shared" si="21"/>
        <v>-0.12</v>
      </c>
      <c r="J173" s="36"/>
      <c r="K173" s="52"/>
      <c r="L173" s="52"/>
      <c r="M173" s="52"/>
      <c r="N173" s="52"/>
      <c r="P173" s="54"/>
      <c r="Q173" s="54"/>
      <c r="R173" s="54"/>
      <c r="S173" s="54"/>
      <c r="T173" s="54"/>
      <c r="U173" s="54"/>
      <c r="W173" s="104"/>
      <c r="X173" s="104"/>
    </row>
    <row r="174" spans="2:24" ht="16.5" customHeight="1" x14ac:dyDescent="0.25">
      <c r="B174" s="217" t="s">
        <v>83</v>
      </c>
      <c r="C174" s="135" t="s">
        <v>77</v>
      </c>
      <c r="D174" s="136">
        <f t="shared" si="18"/>
        <v>14</v>
      </c>
      <c r="E174" s="137">
        <v>11</v>
      </c>
      <c r="F174" s="148">
        <v>3</v>
      </c>
      <c r="H174" s="168">
        <v>9</v>
      </c>
      <c r="I174" s="164">
        <f t="shared" si="21"/>
        <v>0.55555555555555558</v>
      </c>
      <c r="J174" s="36"/>
      <c r="K174" s="52"/>
      <c r="L174" s="52"/>
      <c r="M174" s="52"/>
      <c r="N174" s="52"/>
      <c r="P174" s="54"/>
      <c r="Q174" s="54"/>
      <c r="R174" s="54"/>
      <c r="S174" s="54"/>
      <c r="T174" s="54"/>
      <c r="U174" s="54"/>
      <c r="W174" s="104"/>
      <c r="X174" s="104"/>
    </row>
    <row r="175" spans="2:24" ht="16.5" x14ac:dyDescent="0.25">
      <c r="B175" s="218"/>
      <c r="C175" s="135" t="s">
        <v>78</v>
      </c>
      <c r="D175" s="136">
        <f t="shared" si="18"/>
        <v>71</v>
      </c>
      <c r="E175" s="137">
        <v>55</v>
      </c>
      <c r="F175" s="148">
        <v>16</v>
      </c>
      <c r="H175" s="168">
        <v>82</v>
      </c>
      <c r="I175" s="164">
        <f t="shared" si="21"/>
        <v>-0.13414634146341464</v>
      </c>
      <c r="J175" s="36"/>
      <c r="K175" s="52"/>
      <c r="L175" s="52"/>
      <c r="M175" s="52"/>
      <c r="N175" s="52"/>
      <c r="P175" s="54"/>
      <c r="Q175" s="54"/>
      <c r="R175" s="54"/>
      <c r="S175" s="54"/>
      <c r="T175" s="54"/>
      <c r="U175" s="54"/>
      <c r="W175" s="104"/>
      <c r="X175" s="104"/>
    </row>
    <row r="176" spans="2:24" ht="16.5" x14ac:dyDescent="0.25">
      <c r="B176" s="218"/>
      <c r="C176" s="135" t="s">
        <v>79</v>
      </c>
      <c r="D176" s="136">
        <f t="shared" si="18"/>
        <v>193</v>
      </c>
      <c r="E176" s="137">
        <v>181</v>
      </c>
      <c r="F176" s="148">
        <v>12</v>
      </c>
      <c r="H176" s="168">
        <v>219</v>
      </c>
      <c r="I176" s="164">
        <f t="shared" si="21"/>
        <v>-0.11872146118721461</v>
      </c>
      <c r="J176" s="36"/>
      <c r="K176" s="52"/>
      <c r="L176" s="52"/>
      <c r="M176" s="52"/>
      <c r="N176" s="52"/>
      <c r="P176" s="54"/>
      <c r="Q176" s="54"/>
      <c r="R176" s="54"/>
      <c r="S176" s="54"/>
      <c r="T176" s="54"/>
      <c r="U176" s="54"/>
      <c r="W176" s="104"/>
      <c r="X176" s="104"/>
    </row>
    <row r="177" spans="2:24" ht="16.5" x14ac:dyDescent="0.25">
      <c r="B177" s="219"/>
      <c r="C177" s="140" t="s">
        <v>1</v>
      </c>
      <c r="D177" s="141">
        <f t="shared" si="18"/>
        <v>278</v>
      </c>
      <c r="E177" s="141">
        <v>247</v>
      </c>
      <c r="F177" s="149">
        <v>31</v>
      </c>
      <c r="H177" s="169">
        <v>310</v>
      </c>
      <c r="I177" s="165">
        <f t="shared" si="21"/>
        <v>-0.10322580645161294</v>
      </c>
      <c r="J177" s="36"/>
      <c r="K177" s="52"/>
      <c r="L177" s="52"/>
      <c r="M177" s="52"/>
      <c r="N177" s="52"/>
      <c r="P177" s="54"/>
      <c r="Q177" s="54"/>
      <c r="R177" s="54"/>
      <c r="S177" s="54"/>
      <c r="T177" s="54"/>
      <c r="U177" s="54"/>
      <c r="W177" s="104"/>
      <c r="X177" s="104"/>
    </row>
    <row r="178" spans="2:24" ht="16.5" x14ac:dyDescent="0.25">
      <c r="B178" s="217" t="s">
        <v>84</v>
      </c>
      <c r="C178" s="135" t="s">
        <v>77</v>
      </c>
      <c r="D178" s="136">
        <f t="shared" si="18"/>
        <v>9</v>
      </c>
      <c r="E178" s="137">
        <v>7</v>
      </c>
      <c r="F178" s="148">
        <v>2</v>
      </c>
      <c r="H178" s="168">
        <v>20</v>
      </c>
      <c r="I178" s="164">
        <f t="shared" si="21"/>
        <v>-0.55000000000000004</v>
      </c>
      <c r="J178" s="36"/>
      <c r="K178" s="52"/>
      <c r="L178" s="52"/>
      <c r="T178" s="54"/>
      <c r="U178" s="54"/>
      <c r="W178" s="104"/>
      <c r="X178" s="104"/>
    </row>
    <row r="179" spans="2:24" ht="16.5" x14ac:dyDescent="0.25">
      <c r="B179" s="218"/>
      <c r="C179" s="135" t="s">
        <v>78</v>
      </c>
      <c r="D179" s="136">
        <f t="shared" si="18"/>
        <v>63</v>
      </c>
      <c r="E179" s="137">
        <v>58</v>
      </c>
      <c r="F179" s="148">
        <v>5</v>
      </c>
      <c r="H179" s="168">
        <v>99</v>
      </c>
      <c r="I179" s="164">
        <f t="shared" si="21"/>
        <v>-0.36363636363636365</v>
      </c>
      <c r="J179" s="36"/>
      <c r="K179" s="52"/>
      <c r="L179" s="52"/>
      <c r="T179" s="54"/>
      <c r="U179" s="54"/>
      <c r="W179" s="104"/>
      <c r="X179" s="104"/>
    </row>
    <row r="180" spans="2:24" ht="16.5" x14ac:dyDescent="0.25">
      <c r="B180" s="218"/>
      <c r="C180" s="135" t="s">
        <v>79</v>
      </c>
      <c r="D180" s="136">
        <f t="shared" si="18"/>
        <v>216</v>
      </c>
      <c r="E180" s="137">
        <v>206</v>
      </c>
      <c r="F180" s="148">
        <v>10</v>
      </c>
      <c r="H180" s="168">
        <v>215</v>
      </c>
      <c r="I180" s="164">
        <f t="shared" si="21"/>
        <v>4.6511627906977715E-3</v>
      </c>
      <c r="J180" s="36"/>
      <c r="K180" s="52"/>
      <c r="L180" s="52"/>
      <c r="T180" s="54"/>
      <c r="U180" s="54"/>
      <c r="W180" s="104"/>
      <c r="X180" s="104"/>
    </row>
    <row r="181" spans="2:24" ht="16.5" x14ac:dyDescent="0.25">
      <c r="B181" s="219"/>
      <c r="C181" s="140" t="s">
        <v>1</v>
      </c>
      <c r="D181" s="141">
        <f t="shared" si="18"/>
        <v>288</v>
      </c>
      <c r="E181" s="141">
        <v>271</v>
      </c>
      <c r="F181" s="149">
        <v>17</v>
      </c>
      <c r="H181" s="169">
        <v>334</v>
      </c>
      <c r="I181" s="165">
        <f t="shared" si="21"/>
        <v>-0.13772455089820357</v>
      </c>
      <c r="J181" s="36"/>
      <c r="K181" s="52"/>
      <c r="L181" s="52"/>
      <c r="T181" s="54"/>
      <c r="U181" s="54"/>
      <c r="W181" s="104"/>
      <c r="X181" s="104"/>
    </row>
    <row r="182" spans="2:24" ht="16.5" x14ac:dyDescent="0.25">
      <c r="B182" s="217" t="s">
        <v>57</v>
      </c>
      <c r="C182" s="135" t="s">
        <v>77</v>
      </c>
      <c r="D182" s="136">
        <f t="shared" si="18"/>
        <v>5</v>
      </c>
      <c r="E182" s="137">
        <v>4</v>
      </c>
      <c r="F182" s="148">
        <v>1</v>
      </c>
      <c r="H182" s="168">
        <v>9</v>
      </c>
      <c r="I182" s="164">
        <f t="shared" si="21"/>
        <v>-0.44444444444444442</v>
      </c>
      <c r="J182" s="36"/>
      <c r="K182" s="52"/>
      <c r="L182" s="52"/>
      <c r="T182" s="54"/>
      <c r="U182" s="54"/>
      <c r="W182" s="104"/>
      <c r="X182" s="104"/>
    </row>
    <row r="183" spans="2:24" ht="16.5" x14ac:dyDescent="0.25">
      <c r="B183" s="218"/>
      <c r="C183" s="135" t="s">
        <v>78</v>
      </c>
      <c r="D183" s="136">
        <f t="shared" si="18"/>
        <v>50</v>
      </c>
      <c r="E183" s="137">
        <v>44</v>
      </c>
      <c r="F183" s="148">
        <v>6</v>
      </c>
      <c r="H183" s="168">
        <v>55</v>
      </c>
      <c r="I183" s="164">
        <f t="shared" si="21"/>
        <v>-9.0909090909090939E-2</v>
      </c>
      <c r="J183" s="36"/>
      <c r="K183" s="52"/>
      <c r="L183" s="52"/>
      <c r="T183" s="54"/>
      <c r="U183" s="54"/>
      <c r="W183" s="104"/>
      <c r="X183" s="104"/>
    </row>
    <row r="184" spans="2:24" ht="16.5" x14ac:dyDescent="0.25">
      <c r="B184" s="218"/>
      <c r="C184" s="135" t="s">
        <v>79</v>
      </c>
      <c r="D184" s="136">
        <f t="shared" si="18"/>
        <v>124</v>
      </c>
      <c r="E184" s="137">
        <v>122</v>
      </c>
      <c r="F184" s="148">
        <v>2</v>
      </c>
      <c r="H184" s="168">
        <v>134</v>
      </c>
      <c r="I184" s="164">
        <f t="shared" si="21"/>
        <v>-7.4626865671641784E-2</v>
      </c>
      <c r="J184" s="36"/>
      <c r="K184" s="52"/>
      <c r="L184" s="52"/>
      <c r="T184" s="54"/>
      <c r="U184" s="54"/>
      <c r="W184" s="104"/>
      <c r="X184" s="104"/>
    </row>
    <row r="185" spans="2:24" ht="16.5" x14ac:dyDescent="0.25">
      <c r="B185" s="219"/>
      <c r="C185" s="140" t="s">
        <v>1</v>
      </c>
      <c r="D185" s="141">
        <f t="shared" si="18"/>
        <v>179</v>
      </c>
      <c r="E185" s="141">
        <v>170</v>
      </c>
      <c r="F185" s="149">
        <v>9</v>
      </c>
      <c r="H185" s="169">
        <v>198</v>
      </c>
      <c r="I185" s="165">
        <f t="shared" si="21"/>
        <v>-9.5959595959595911E-2</v>
      </c>
      <c r="J185" s="36"/>
      <c r="K185" s="52"/>
      <c r="L185" s="52"/>
      <c r="T185" s="54"/>
      <c r="U185" s="54"/>
      <c r="W185" s="104"/>
      <c r="X185" s="104"/>
    </row>
    <row r="186" spans="2:24" ht="16.5" x14ac:dyDescent="0.25">
      <c r="B186" s="217" t="s">
        <v>99</v>
      </c>
      <c r="C186" s="135" t="s">
        <v>77</v>
      </c>
      <c r="D186" s="136">
        <f t="shared" si="18"/>
        <v>110</v>
      </c>
      <c r="E186" s="137">
        <v>83</v>
      </c>
      <c r="F186" s="148">
        <v>27</v>
      </c>
      <c r="H186" s="168">
        <v>117</v>
      </c>
      <c r="I186" s="164">
        <f t="shared" si="21"/>
        <v>-5.9829059829059839E-2</v>
      </c>
      <c r="J186" s="36"/>
      <c r="K186" s="52"/>
      <c r="L186" s="52"/>
      <c r="T186" s="54"/>
      <c r="U186" s="54"/>
      <c r="W186" s="104"/>
      <c r="X186" s="104"/>
    </row>
    <row r="187" spans="2:24" ht="16.5" x14ac:dyDescent="0.25">
      <c r="B187" s="218"/>
      <c r="C187" s="135" t="s">
        <v>78</v>
      </c>
      <c r="D187" s="136">
        <f t="shared" si="18"/>
        <v>404</v>
      </c>
      <c r="E187" s="137">
        <v>325</v>
      </c>
      <c r="F187" s="148">
        <v>79</v>
      </c>
      <c r="H187" s="168">
        <v>470</v>
      </c>
      <c r="I187" s="164">
        <f t="shared" si="21"/>
        <v>-0.1404255319148936</v>
      </c>
      <c r="J187" s="36"/>
      <c r="K187" s="52"/>
      <c r="L187" s="52"/>
      <c r="T187" s="54"/>
      <c r="U187" s="54"/>
      <c r="W187" s="104"/>
      <c r="X187" s="104"/>
    </row>
    <row r="188" spans="2:24" ht="16.5" x14ac:dyDescent="0.25">
      <c r="B188" s="218"/>
      <c r="C188" s="135" t="s">
        <v>79</v>
      </c>
      <c r="D188" s="136">
        <f t="shared" si="18"/>
        <v>1050</v>
      </c>
      <c r="E188" s="137">
        <v>999</v>
      </c>
      <c r="F188" s="148">
        <v>51</v>
      </c>
      <c r="H188" s="168">
        <v>1167</v>
      </c>
      <c r="I188" s="164">
        <f t="shared" si="21"/>
        <v>-0.10025706940874035</v>
      </c>
      <c r="J188" s="36"/>
      <c r="K188" s="52"/>
      <c r="L188" s="52"/>
      <c r="T188" s="54"/>
      <c r="U188" s="54"/>
      <c r="W188" s="104"/>
      <c r="X188" s="104"/>
    </row>
    <row r="189" spans="2:24" ht="16.5" x14ac:dyDescent="0.25">
      <c r="B189" s="219"/>
      <c r="C189" s="140" t="s">
        <v>1</v>
      </c>
      <c r="D189" s="141">
        <f t="shared" si="18"/>
        <v>1564</v>
      </c>
      <c r="E189" s="141">
        <v>1407</v>
      </c>
      <c r="F189" s="149">
        <v>157</v>
      </c>
      <c r="H189" s="169">
        <v>1754</v>
      </c>
      <c r="I189" s="165">
        <f t="shared" si="21"/>
        <v>-0.10832383124287348</v>
      </c>
      <c r="J189" s="36"/>
      <c r="K189" s="52"/>
      <c r="L189" s="52"/>
      <c r="T189" s="54"/>
      <c r="U189" s="54"/>
      <c r="W189" s="104"/>
      <c r="X189" s="104"/>
    </row>
    <row r="190" spans="2:24" ht="16.5" x14ac:dyDescent="0.25">
      <c r="B190" s="217" t="s">
        <v>100</v>
      </c>
      <c r="C190" s="135" t="s">
        <v>77</v>
      </c>
      <c r="D190" s="136">
        <f t="shared" si="18"/>
        <v>19</v>
      </c>
      <c r="E190" s="137">
        <v>13</v>
      </c>
      <c r="F190" s="148">
        <v>6</v>
      </c>
      <c r="H190" s="168">
        <v>19</v>
      </c>
      <c r="I190" s="164">
        <f t="shared" si="21"/>
        <v>0</v>
      </c>
      <c r="J190" s="36"/>
      <c r="K190" s="52"/>
      <c r="L190" s="52"/>
      <c r="T190" s="54"/>
      <c r="U190" s="54"/>
      <c r="W190" s="104"/>
      <c r="X190" s="104"/>
    </row>
    <row r="191" spans="2:24" ht="16.5" x14ac:dyDescent="0.25">
      <c r="B191" s="218"/>
      <c r="C191" s="135" t="s">
        <v>78</v>
      </c>
      <c r="D191" s="136">
        <f t="shared" si="18"/>
        <v>101</v>
      </c>
      <c r="E191" s="137">
        <v>77</v>
      </c>
      <c r="F191" s="148">
        <v>24</v>
      </c>
      <c r="H191" s="168">
        <v>69</v>
      </c>
      <c r="I191" s="164">
        <f t="shared" si="21"/>
        <v>0.46376811594202905</v>
      </c>
      <c r="J191" s="36"/>
      <c r="K191" s="52"/>
      <c r="L191" s="52"/>
      <c r="T191" s="54"/>
      <c r="U191" s="54"/>
      <c r="W191" s="104"/>
      <c r="X191" s="104"/>
    </row>
    <row r="192" spans="2:24" ht="16.5" x14ac:dyDescent="0.25">
      <c r="B192" s="218"/>
      <c r="C192" s="135" t="s">
        <v>79</v>
      </c>
      <c r="D192" s="136">
        <f t="shared" si="18"/>
        <v>188</v>
      </c>
      <c r="E192" s="137">
        <v>174</v>
      </c>
      <c r="F192" s="148">
        <v>14</v>
      </c>
      <c r="H192" s="168">
        <v>204</v>
      </c>
      <c r="I192" s="164">
        <f t="shared" si="21"/>
        <v>-7.8431372549019662E-2</v>
      </c>
      <c r="J192" s="36"/>
      <c r="K192" s="52"/>
      <c r="L192" s="52"/>
      <c r="T192" s="54"/>
      <c r="U192" s="54"/>
      <c r="W192" s="104"/>
      <c r="X192" s="104"/>
    </row>
    <row r="193" spans="2:24" ht="16.5" x14ac:dyDescent="0.25">
      <c r="B193" s="219"/>
      <c r="C193" s="140" t="s">
        <v>1</v>
      </c>
      <c r="D193" s="141">
        <f t="shared" si="18"/>
        <v>308</v>
      </c>
      <c r="E193" s="141">
        <v>264</v>
      </c>
      <c r="F193" s="149">
        <v>44</v>
      </c>
      <c r="H193" s="169">
        <v>292</v>
      </c>
      <c r="I193" s="165">
        <f t="shared" si="21"/>
        <v>5.4794520547945202E-2</v>
      </c>
      <c r="J193" s="36"/>
      <c r="K193" s="52"/>
      <c r="L193" s="52"/>
      <c r="T193" s="54"/>
      <c r="U193" s="54"/>
      <c r="W193" s="104"/>
      <c r="X193" s="104"/>
    </row>
    <row r="194" spans="2:24" ht="16.5" x14ac:dyDescent="0.25">
      <c r="B194" s="217" t="s">
        <v>59</v>
      </c>
      <c r="C194" s="135" t="s">
        <v>77</v>
      </c>
      <c r="D194" s="136">
        <f t="shared" si="18"/>
        <v>10</v>
      </c>
      <c r="E194" s="137">
        <v>8</v>
      </c>
      <c r="F194" s="148">
        <v>2</v>
      </c>
      <c r="H194" s="168">
        <v>19</v>
      </c>
      <c r="I194" s="164">
        <f t="shared" ref="I194:I225" si="22">+D194/H194-1</f>
        <v>-0.47368421052631582</v>
      </c>
      <c r="J194" s="36"/>
      <c r="K194" s="52"/>
      <c r="L194" s="52"/>
      <c r="T194" s="54"/>
      <c r="U194" s="54"/>
      <c r="W194" s="104"/>
      <c r="X194" s="104"/>
    </row>
    <row r="195" spans="2:24" ht="16.5" x14ac:dyDescent="0.25">
      <c r="B195" s="218"/>
      <c r="C195" s="135" t="s">
        <v>78</v>
      </c>
      <c r="D195" s="136">
        <f t="shared" ref="D195:D233" si="23">+E195+F195</f>
        <v>51</v>
      </c>
      <c r="E195" s="137">
        <v>48</v>
      </c>
      <c r="F195" s="148">
        <v>3</v>
      </c>
      <c r="H195" s="168">
        <v>56</v>
      </c>
      <c r="I195" s="164">
        <f t="shared" si="22"/>
        <v>-8.9285714285714302E-2</v>
      </c>
      <c r="J195" s="36"/>
      <c r="K195" s="52"/>
      <c r="L195" s="52"/>
      <c r="T195" s="54"/>
      <c r="U195" s="54"/>
      <c r="W195" s="104"/>
      <c r="X195" s="104"/>
    </row>
    <row r="196" spans="2:24" ht="16.5" x14ac:dyDescent="0.25">
      <c r="B196" s="218"/>
      <c r="C196" s="135" t="s">
        <v>79</v>
      </c>
      <c r="D196" s="136">
        <f t="shared" si="23"/>
        <v>151</v>
      </c>
      <c r="E196" s="137">
        <v>142</v>
      </c>
      <c r="F196" s="148">
        <v>9</v>
      </c>
      <c r="H196" s="168">
        <v>142</v>
      </c>
      <c r="I196" s="164">
        <f t="shared" si="22"/>
        <v>6.3380281690140761E-2</v>
      </c>
      <c r="J196" s="36"/>
      <c r="K196" s="52"/>
      <c r="L196" s="52"/>
      <c r="T196" s="54"/>
      <c r="U196" s="54"/>
      <c r="W196" s="104"/>
      <c r="X196" s="104"/>
    </row>
    <row r="197" spans="2:24" ht="16.5" x14ac:dyDescent="0.25">
      <c r="B197" s="219"/>
      <c r="C197" s="140" t="s">
        <v>1</v>
      </c>
      <c r="D197" s="141">
        <f t="shared" si="23"/>
        <v>212</v>
      </c>
      <c r="E197" s="141">
        <v>198</v>
      </c>
      <c r="F197" s="149">
        <v>14</v>
      </c>
      <c r="H197" s="169">
        <v>217</v>
      </c>
      <c r="I197" s="165">
        <f t="shared" si="22"/>
        <v>-2.3041474654377891E-2</v>
      </c>
      <c r="J197" s="36"/>
      <c r="K197" s="52"/>
      <c r="L197" s="52"/>
      <c r="T197" s="54"/>
      <c r="U197" s="54"/>
      <c r="W197" s="104"/>
      <c r="X197" s="104"/>
    </row>
    <row r="198" spans="2:24" ht="16.5" x14ac:dyDescent="0.25">
      <c r="B198" s="217" t="s">
        <v>97</v>
      </c>
      <c r="C198" s="135" t="s">
        <v>77</v>
      </c>
      <c r="D198" s="136">
        <f t="shared" si="23"/>
        <v>5</v>
      </c>
      <c r="E198" s="137">
        <v>4</v>
      </c>
      <c r="F198" s="148">
        <v>1</v>
      </c>
      <c r="H198" s="168">
        <v>5</v>
      </c>
      <c r="I198" s="164">
        <f t="shared" si="22"/>
        <v>0</v>
      </c>
      <c r="J198" s="36"/>
      <c r="K198" s="52"/>
      <c r="L198" s="52"/>
      <c r="M198" s="52"/>
      <c r="N198" s="52"/>
      <c r="P198" s="54"/>
      <c r="Q198" s="54"/>
      <c r="R198" s="54"/>
      <c r="S198" s="54"/>
      <c r="T198" s="54"/>
      <c r="U198" s="54"/>
      <c r="W198" s="104"/>
      <c r="X198" s="104"/>
    </row>
    <row r="199" spans="2:24" ht="16.5" x14ac:dyDescent="0.25">
      <c r="B199" s="218"/>
      <c r="C199" s="135" t="s">
        <v>78</v>
      </c>
      <c r="D199" s="136">
        <f t="shared" si="23"/>
        <v>11</v>
      </c>
      <c r="E199" s="137">
        <v>9</v>
      </c>
      <c r="F199" s="148">
        <v>2</v>
      </c>
      <c r="H199" s="168">
        <v>22</v>
      </c>
      <c r="I199" s="164">
        <f t="shared" si="22"/>
        <v>-0.5</v>
      </c>
      <c r="J199" s="36"/>
      <c r="K199" s="52"/>
      <c r="L199" s="52"/>
      <c r="M199" s="52"/>
      <c r="N199" s="52"/>
      <c r="P199" s="54"/>
      <c r="Q199" s="54"/>
      <c r="R199" s="54"/>
      <c r="S199" s="54"/>
      <c r="T199" s="54"/>
      <c r="U199" s="54"/>
      <c r="W199" s="104"/>
      <c r="X199" s="104"/>
    </row>
    <row r="200" spans="2:24" ht="16.5" x14ac:dyDescent="0.25">
      <c r="B200" s="218"/>
      <c r="C200" s="135" t="s">
        <v>79</v>
      </c>
      <c r="D200" s="136">
        <f t="shared" si="23"/>
        <v>46</v>
      </c>
      <c r="E200" s="137">
        <v>45</v>
      </c>
      <c r="F200" s="148">
        <v>1</v>
      </c>
      <c r="H200" s="168">
        <v>49</v>
      </c>
      <c r="I200" s="164">
        <f t="shared" si="22"/>
        <v>-6.1224489795918324E-2</v>
      </c>
      <c r="J200" s="36"/>
      <c r="K200" s="52"/>
      <c r="L200" s="52"/>
      <c r="M200" s="52"/>
      <c r="N200" s="52"/>
      <c r="P200" s="54"/>
      <c r="Q200" s="54"/>
      <c r="R200" s="54"/>
      <c r="S200" s="54"/>
      <c r="T200" s="54"/>
      <c r="U200" s="54"/>
      <c r="W200" s="104"/>
      <c r="X200" s="104"/>
    </row>
    <row r="201" spans="2:24" ht="16.5" x14ac:dyDescent="0.25">
      <c r="B201" s="219"/>
      <c r="C201" s="140" t="s">
        <v>1</v>
      </c>
      <c r="D201" s="141">
        <f t="shared" si="23"/>
        <v>62</v>
      </c>
      <c r="E201" s="141">
        <v>58</v>
      </c>
      <c r="F201" s="149">
        <v>4</v>
      </c>
      <c r="H201" s="169">
        <v>76</v>
      </c>
      <c r="I201" s="165">
        <f t="shared" si="22"/>
        <v>-0.18421052631578949</v>
      </c>
      <c r="J201" s="36"/>
      <c r="K201" s="52"/>
      <c r="L201" s="52"/>
      <c r="M201" s="52"/>
      <c r="N201" s="52"/>
      <c r="P201" s="54"/>
      <c r="Q201" s="54"/>
      <c r="R201" s="54"/>
      <c r="S201" s="54"/>
      <c r="T201" s="54"/>
      <c r="U201" s="54"/>
      <c r="W201" s="104"/>
      <c r="X201" s="104"/>
    </row>
    <row r="202" spans="2:24" ht="16.5" x14ac:dyDescent="0.25">
      <c r="B202" s="217" t="s">
        <v>61</v>
      </c>
      <c r="C202" s="135" t="s">
        <v>77</v>
      </c>
      <c r="D202" s="136">
        <f t="shared" si="23"/>
        <v>1</v>
      </c>
      <c r="E202" s="137">
        <v>1</v>
      </c>
      <c r="F202" s="148">
        <v>0</v>
      </c>
      <c r="H202" s="168">
        <v>4</v>
      </c>
      <c r="I202" s="164">
        <f t="shared" si="22"/>
        <v>-0.75</v>
      </c>
      <c r="J202" s="36"/>
      <c r="K202" s="52"/>
      <c r="L202" s="52"/>
      <c r="M202" s="52"/>
      <c r="N202" s="52"/>
      <c r="P202" s="54"/>
      <c r="Q202" s="54"/>
      <c r="R202" s="54"/>
      <c r="S202" s="54"/>
      <c r="T202" s="54"/>
      <c r="U202" s="54"/>
      <c r="W202" s="104"/>
      <c r="X202" s="104"/>
    </row>
    <row r="203" spans="2:24" ht="16.5" x14ac:dyDescent="0.25">
      <c r="B203" s="218"/>
      <c r="C203" s="135" t="s">
        <v>78</v>
      </c>
      <c r="D203" s="136">
        <f t="shared" si="23"/>
        <v>8</v>
      </c>
      <c r="E203" s="137">
        <v>7</v>
      </c>
      <c r="F203" s="148">
        <v>1</v>
      </c>
      <c r="H203" s="168">
        <v>12</v>
      </c>
      <c r="I203" s="164">
        <f t="shared" si="22"/>
        <v>-0.33333333333333337</v>
      </c>
      <c r="J203" s="36"/>
      <c r="K203" s="52"/>
      <c r="L203" s="52"/>
      <c r="M203" s="52"/>
      <c r="N203" s="52"/>
      <c r="P203" s="54"/>
      <c r="Q203" s="54"/>
      <c r="R203" s="54"/>
      <c r="S203" s="54"/>
      <c r="T203" s="54"/>
      <c r="U203" s="54"/>
      <c r="W203" s="104"/>
      <c r="X203" s="104"/>
    </row>
    <row r="204" spans="2:24" ht="16.5" x14ac:dyDescent="0.25">
      <c r="B204" s="218"/>
      <c r="C204" s="135" t="s">
        <v>79</v>
      </c>
      <c r="D204" s="136">
        <f t="shared" si="23"/>
        <v>22</v>
      </c>
      <c r="E204" s="137">
        <v>21</v>
      </c>
      <c r="F204" s="148">
        <v>1</v>
      </c>
      <c r="H204" s="168">
        <v>26</v>
      </c>
      <c r="I204" s="164">
        <f t="shared" si="22"/>
        <v>-0.15384615384615385</v>
      </c>
      <c r="J204" s="36"/>
      <c r="K204" s="52"/>
      <c r="L204" s="52"/>
      <c r="M204" s="52"/>
      <c r="N204" s="52"/>
      <c r="P204" s="54"/>
      <c r="Q204" s="54"/>
      <c r="R204" s="54"/>
      <c r="S204" s="54"/>
      <c r="T204" s="54"/>
      <c r="U204" s="54"/>
      <c r="W204" s="104"/>
      <c r="X204" s="104"/>
    </row>
    <row r="205" spans="2:24" ht="16.5" x14ac:dyDescent="0.25">
      <c r="B205" s="219"/>
      <c r="C205" s="140" t="s">
        <v>1</v>
      </c>
      <c r="D205" s="141">
        <f t="shared" si="23"/>
        <v>31</v>
      </c>
      <c r="E205" s="141">
        <v>29</v>
      </c>
      <c r="F205" s="149">
        <v>2</v>
      </c>
      <c r="H205" s="169">
        <v>42</v>
      </c>
      <c r="I205" s="165">
        <f t="shared" si="22"/>
        <v>-0.26190476190476186</v>
      </c>
      <c r="J205" s="36"/>
      <c r="K205" s="52"/>
      <c r="L205" s="52"/>
      <c r="M205" s="52"/>
      <c r="N205" s="52"/>
      <c r="P205" s="54"/>
      <c r="Q205" s="54"/>
      <c r="R205" s="54"/>
      <c r="S205" s="54"/>
      <c r="T205" s="54"/>
      <c r="U205" s="54"/>
      <c r="W205" s="104"/>
      <c r="X205" s="104"/>
    </row>
    <row r="206" spans="2:24" ht="16.5" x14ac:dyDescent="0.25">
      <c r="B206" s="217" t="s">
        <v>62</v>
      </c>
      <c r="C206" s="135" t="s">
        <v>77</v>
      </c>
      <c r="D206" s="136">
        <f t="shared" si="23"/>
        <v>0</v>
      </c>
      <c r="E206" s="137">
        <v>0</v>
      </c>
      <c r="F206" s="148">
        <v>0</v>
      </c>
      <c r="H206" s="168">
        <v>2</v>
      </c>
      <c r="I206" s="164">
        <f t="shared" si="22"/>
        <v>-1</v>
      </c>
      <c r="J206" s="36"/>
      <c r="K206" s="52"/>
      <c r="L206" s="52"/>
      <c r="M206" s="52"/>
      <c r="N206" s="52"/>
      <c r="P206" s="54"/>
      <c r="Q206" s="54"/>
      <c r="R206" s="54"/>
      <c r="S206" s="54"/>
      <c r="T206" s="54"/>
      <c r="U206" s="54"/>
      <c r="W206" s="104"/>
      <c r="X206" s="104"/>
    </row>
    <row r="207" spans="2:24" ht="16.5" x14ac:dyDescent="0.25">
      <c r="B207" s="218"/>
      <c r="C207" s="135" t="s">
        <v>78</v>
      </c>
      <c r="D207" s="136">
        <f t="shared" si="23"/>
        <v>15</v>
      </c>
      <c r="E207" s="137">
        <v>11</v>
      </c>
      <c r="F207" s="148">
        <v>4</v>
      </c>
      <c r="H207" s="168">
        <v>15</v>
      </c>
      <c r="I207" s="164">
        <f t="shared" si="22"/>
        <v>0</v>
      </c>
      <c r="J207" s="36"/>
      <c r="K207" s="52"/>
      <c r="L207" s="52"/>
      <c r="M207" s="52"/>
      <c r="N207" s="52"/>
      <c r="P207" s="54"/>
      <c r="Q207" s="54"/>
      <c r="R207" s="54"/>
      <c r="S207" s="54"/>
      <c r="T207" s="54"/>
      <c r="U207" s="54"/>
      <c r="W207" s="104"/>
      <c r="X207" s="104"/>
    </row>
    <row r="208" spans="2:24" ht="16.5" x14ac:dyDescent="0.25">
      <c r="B208" s="218"/>
      <c r="C208" s="135" t="s">
        <v>79</v>
      </c>
      <c r="D208" s="136">
        <f t="shared" si="23"/>
        <v>35</v>
      </c>
      <c r="E208" s="137">
        <v>35</v>
      </c>
      <c r="F208" s="148">
        <v>0</v>
      </c>
      <c r="H208" s="168">
        <v>44</v>
      </c>
      <c r="I208" s="164">
        <f t="shared" si="22"/>
        <v>-0.20454545454545459</v>
      </c>
      <c r="J208" s="36"/>
      <c r="K208" s="52"/>
      <c r="L208" s="52"/>
      <c r="M208" s="52"/>
      <c r="N208" s="52"/>
      <c r="P208" s="54"/>
      <c r="Q208" s="54"/>
      <c r="R208" s="54"/>
      <c r="S208" s="54"/>
      <c r="T208" s="54"/>
      <c r="U208" s="54"/>
      <c r="W208" s="104"/>
      <c r="X208" s="104"/>
    </row>
    <row r="209" spans="2:24" ht="16.5" x14ac:dyDescent="0.25">
      <c r="B209" s="219"/>
      <c r="C209" s="140" t="s">
        <v>1</v>
      </c>
      <c r="D209" s="141">
        <f t="shared" si="23"/>
        <v>50</v>
      </c>
      <c r="E209" s="141">
        <v>46</v>
      </c>
      <c r="F209" s="149">
        <v>4</v>
      </c>
      <c r="H209" s="169">
        <v>61</v>
      </c>
      <c r="I209" s="165">
        <f t="shared" si="22"/>
        <v>-0.18032786885245899</v>
      </c>
      <c r="J209" s="36"/>
      <c r="K209" s="52"/>
      <c r="L209" s="52"/>
      <c r="M209" s="52"/>
      <c r="N209" s="52"/>
      <c r="P209" s="54"/>
      <c r="Q209" s="54"/>
      <c r="R209" s="54"/>
      <c r="S209" s="54"/>
      <c r="T209" s="54"/>
      <c r="U209" s="54"/>
      <c r="W209" s="104"/>
      <c r="X209" s="104"/>
    </row>
    <row r="210" spans="2:24" ht="16.5" x14ac:dyDescent="0.25">
      <c r="B210" s="217" t="s">
        <v>63</v>
      </c>
      <c r="C210" s="135" t="s">
        <v>77</v>
      </c>
      <c r="D210" s="136">
        <f t="shared" si="23"/>
        <v>12</v>
      </c>
      <c r="E210" s="137">
        <v>9</v>
      </c>
      <c r="F210" s="148">
        <v>3</v>
      </c>
      <c r="H210" s="168">
        <v>6</v>
      </c>
      <c r="I210" s="164">
        <f t="shared" si="22"/>
        <v>1</v>
      </c>
      <c r="J210" s="36"/>
      <c r="K210" s="52"/>
      <c r="L210" s="52"/>
      <c r="M210" s="52"/>
      <c r="N210" s="52"/>
      <c r="P210" s="54"/>
      <c r="Q210" s="54"/>
      <c r="R210" s="54"/>
      <c r="S210" s="54"/>
      <c r="T210" s="54"/>
      <c r="U210" s="54"/>
      <c r="W210" s="104"/>
      <c r="X210" s="104"/>
    </row>
    <row r="211" spans="2:24" ht="16.5" x14ac:dyDescent="0.25">
      <c r="B211" s="218"/>
      <c r="C211" s="135" t="s">
        <v>78</v>
      </c>
      <c r="D211" s="136">
        <f t="shared" si="23"/>
        <v>61</v>
      </c>
      <c r="E211" s="137">
        <v>48</v>
      </c>
      <c r="F211" s="148">
        <v>13</v>
      </c>
      <c r="H211" s="168">
        <v>70</v>
      </c>
      <c r="I211" s="164">
        <f t="shared" si="22"/>
        <v>-0.12857142857142856</v>
      </c>
      <c r="J211" s="36"/>
      <c r="K211" s="52"/>
      <c r="L211" s="52"/>
      <c r="M211" s="52"/>
      <c r="N211" s="52"/>
      <c r="P211" s="54"/>
      <c r="Q211" s="54"/>
      <c r="R211" s="54"/>
      <c r="S211" s="54"/>
      <c r="T211" s="54"/>
      <c r="U211" s="54"/>
      <c r="W211" s="104"/>
      <c r="X211" s="104"/>
    </row>
    <row r="212" spans="2:24" ht="16.5" x14ac:dyDescent="0.25">
      <c r="B212" s="218"/>
      <c r="C212" s="135" t="s">
        <v>79</v>
      </c>
      <c r="D212" s="136">
        <f t="shared" si="23"/>
        <v>178</v>
      </c>
      <c r="E212" s="137">
        <v>169</v>
      </c>
      <c r="F212" s="148">
        <v>9</v>
      </c>
      <c r="H212" s="168">
        <v>154</v>
      </c>
      <c r="I212" s="164">
        <f t="shared" si="22"/>
        <v>0.1558441558441559</v>
      </c>
      <c r="J212" s="36"/>
      <c r="K212" s="52"/>
      <c r="L212" s="52"/>
      <c r="M212" s="52"/>
      <c r="N212" s="52"/>
      <c r="P212" s="54"/>
      <c r="Q212" s="54"/>
      <c r="R212" s="54"/>
      <c r="S212" s="54"/>
      <c r="T212" s="54"/>
      <c r="U212" s="54"/>
      <c r="W212" s="104"/>
      <c r="X212" s="104"/>
    </row>
    <row r="213" spans="2:24" ht="16.5" x14ac:dyDescent="0.25">
      <c r="B213" s="219"/>
      <c r="C213" s="140" t="s">
        <v>1</v>
      </c>
      <c r="D213" s="141">
        <f t="shared" si="23"/>
        <v>251</v>
      </c>
      <c r="E213" s="141">
        <v>226</v>
      </c>
      <c r="F213" s="149">
        <v>25</v>
      </c>
      <c r="H213" s="169">
        <v>230</v>
      </c>
      <c r="I213" s="165">
        <f t="shared" si="22"/>
        <v>9.1304347826086873E-2</v>
      </c>
      <c r="J213" s="36"/>
      <c r="K213" s="52"/>
      <c r="L213" s="52"/>
      <c r="M213" s="52"/>
      <c r="N213" s="52"/>
      <c r="P213" s="54"/>
      <c r="Q213" s="54"/>
      <c r="R213" s="54"/>
      <c r="S213" s="54"/>
      <c r="T213" s="54"/>
      <c r="U213" s="54"/>
      <c r="W213" s="104"/>
      <c r="X213" s="104"/>
    </row>
    <row r="214" spans="2:24" ht="16.5" x14ac:dyDescent="0.25">
      <c r="B214" s="217" t="s">
        <v>64</v>
      </c>
      <c r="C214" s="135" t="s">
        <v>77</v>
      </c>
      <c r="D214" s="136">
        <f t="shared" si="23"/>
        <v>3</v>
      </c>
      <c r="E214" s="137">
        <v>2</v>
      </c>
      <c r="F214" s="148">
        <v>1</v>
      </c>
      <c r="H214" s="168">
        <v>8</v>
      </c>
      <c r="I214" s="164">
        <f t="shared" si="22"/>
        <v>-0.625</v>
      </c>
      <c r="J214" s="36"/>
      <c r="K214" s="52"/>
      <c r="L214" s="52"/>
      <c r="M214" s="52"/>
      <c r="N214" s="52"/>
      <c r="P214" s="54"/>
      <c r="Q214" s="54"/>
      <c r="R214" s="54"/>
      <c r="S214" s="54"/>
      <c r="T214" s="54"/>
      <c r="U214" s="54"/>
      <c r="W214" s="104"/>
      <c r="X214" s="104"/>
    </row>
    <row r="215" spans="2:24" ht="16.5" x14ac:dyDescent="0.25">
      <c r="B215" s="218"/>
      <c r="C215" s="135" t="s">
        <v>78</v>
      </c>
      <c r="D215" s="136">
        <f t="shared" si="23"/>
        <v>27</v>
      </c>
      <c r="E215" s="137">
        <v>17</v>
      </c>
      <c r="F215" s="148">
        <v>10</v>
      </c>
      <c r="H215" s="168">
        <v>12</v>
      </c>
      <c r="I215" s="164">
        <f t="shared" si="22"/>
        <v>1.25</v>
      </c>
      <c r="J215" s="36"/>
      <c r="K215" s="52"/>
      <c r="L215" s="52"/>
      <c r="M215" s="52"/>
      <c r="N215" s="52"/>
      <c r="P215" s="54"/>
      <c r="Q215" s="54"/>
      <c r="R215" s="54"/>
      <c r="S215" s="54"/>
      <c r="T215" s="54"/>
      <c r="U215" s="54"/>
      <c r="W215" s="104"/>
      <c r="X215" s="104"/>
    </row>
    <row r="216" spans="2:24" ht="16.5" x14ac:dyDescent="0.25">
      <c r="B216" s="218"/>
      <c r="C216" s="135" t="s">
        <v>79</v>
      </c>
      <c r="D216" s="136">
        <f t="shared" si="23"/>
        <v>81</v>
      </c>
      <c r="E216" s="137">
        <v>78</v>
      </c>
      <c r="F216" s="148">
        <v>3</v>
      </c>
      <c r="H216" s="168">
        <v>88</v>
      </c>
      <c r="I216" s="164">
        <f t="shared" si="22"/>
        <v>-7.9545454545454586E-2</v>
      </c>
      <c r="J216" s="36"/>
      <c r="K216" s="52"/>
      <c r="L216" s="52"/>
      <c r="M216" s="52"/>
      <c r="N216" s="52"/>
      <c r="P216" s="54"/>
      <c r="Q216" s="54"/>
      <c r="R216" s="54"/>
      <c r="S216" s="54"/>
      <c r="T216" s="54"/>
      <c r="U216" s="54"/>
      <c r="W216" s="104"/>
      <c r="X216" s="104"/>
    </row>
    <row r="217" spans="2:24" ht="16.5" x14ac:dyDescent="0.25">
      <c r="B217" s="219"/>
      <c r="C217" s="140" t="s">
        <v>1</v>
      </c>
      <c r="D217" s="141">
        <f t="shared" si="23"/>
        <v>111</v>
      </c>
      <c r="E217" s="141">
        <v>97</v>
      </c>
      <c r="F217" s="149">
        <v>14</v>
      </c>
      <c r="H217" s="169">
        <v>108</v>
      </c>
      <c r="I217" s="165">
        <f t="shared" si="22"/>
        <v>2.7777777777777679E-2</v>
      </c>
      <c r="J217" s="36"/>
      <c r="K217" s="52"/>
      <c r="L217" s="52"/>
      <c r="M217" s="52"/>
      <c r="N217" s="52"/>
      <c r="P217" s="54"/>
      <c r="Q217" s="54"/>
      <c r="R217" s="54"/>
      <c r="S217" s="54"/>
      <c r="T217" s="54"/>
      <c r="U217" s="54"/>
      <c r="W217" s="104"/>
      <c r="X217" s="104"/>
    </row>
    <row r="218" spans="2:24" ht="16.5" x14ac:dyDescent="0.25">
      <c r="B218" s="217" t="s">
        <v>98</v>
      </c>
      <c r="C218" s="135" t="s">
        <v>77</v>
      </c>
      <c r="D218" s="136">
        <f t="shared" si="23"/>
        <v>11</v>
      </c>
      <c r="E218" s="137">
        <v>9</v>
      </c>
      <c r="F218" s="148">
        <v>2</v>
      </c>
      <c r="H218" s="168">
        <v>24</v>
      </c>
      <c r="I218" s="164">
        <f t="shared" si="22"/>
        <v>-0.54166666666666674</v>
      </c>
      <c r="J218" s="36"/>
      <c r="K218" s="52"/>
      <c r="L218" s="52"/>
      <c r="M218" s="52"/>
      <c r="N218" s="52"/>
      <c r="P218" s="54"/>
      <c r="Q218" s="54"/>
      <c r="R218" s="54"/>
      <c r="S218" s="54"/>
      <c r="T218" s="54"/>
      <c r="U218" s="54"/>
      <c r="W218" s="104"/>
      <c r="X218" s="104"/>
    </row>
    <row r="219" spans="2:24" ht="16.5" x14ac:dyDescent="0.25">
      <c r="B219" s="218"/>
      <c r="C219" s="135" t="s">
        <v>78</v>
      </c>
      <c r="D219" s="136">
        <f t="shared" si="23"/>
        <v>96</v>
      </c>
      <c r="E219" s="137">
        <v>83</v>
      </c>
      <c r="F219" s="148">
        <v>13</v>
      </c>
      <c r="H219" s="168">
        <v>103</v>
      </c>
      <c r="I219" s="164">
        <f t="shared" si="22"/>
        <v>-6.7961165048543659E-2</v>
      </c>
      <c r="J219" s="36"/>
      <c r="K219" s="52"/>
      <c r="L219" s="52"/>
      <c r="M219" s="52"/>
      <c r="N219" s="52"/>
      <c r="P219" s="54"/>
      <c r="Q219" s="54"/>
      <c r="R219" s="54"/>
      <c r="S219" s="54"/>
      <c r="T219" s="54"/>
      <c r="U219" s="54"/>
      <c r="W219" s="104"/>
      <c r="X219" s="104"/>
    </row>
    <row r="220" spans="2:24" ht="16.5" x14ac:dyDescent="0.25">
      <c r="B220" s="218"/>
      <c r="C220" s="135" t="s">
        <v>79</v>
      </c>
      <c r="D220" s="136">
        <f t="shared" si="23"/>
        <v>245</v>
      </c>
      <c r="E220" s="137">
        <v>235</v>
      </c>
      <c r="F220" s="148">
        <v>10</v>
      </c>
      <c r="H220" s="168">
        <v>245</v>
      </c>
      <c r="I220" s="164">
        <f t="shared" si="22"/>
        <v>0</v>
      </c>
      <c r="J220" s="36"/>
      <c r="K220" s="52"/>
      <c r="L220" s="52"/>
      <c r="M220" s="52"/>
      <c r="N220" s="52"/>
      <c r="P220" s="54"/>
      <c r="Q220" s="54"/>
      <c r="R220" s="54"/>
      <c r="S220" s="54"/>
      <c r="T220" s="54"/>
      <c r="U220" s="54"/>
      <c r="W220" s="104"/>
      <c r="X220" s="104"/>
    </row>
    <row r="221" spans="2:24" ht="16.5" x14ac:dyDescent="0.25">
      <c r="B221" s="219"/>
      <c r="C221" s="140" t="s">
        <v>1</v>
      </c>
      <c r="D221" s="141">
        <f t="shared" si="23"/>
        <v>352</v>
      </c>
      <c r="E221" s="141">
        <v>327</v>
      </c>
      <c r="F221" s="149">
        <v>25</v>
      </c>
      <c r="H221" s="169">
        <v>372</v>
      </c>
      <c r="I221" s="165">
        <f t="shared" si="22"/>
        <v>-5.3763440860215006E-2</v>
      </c>
      <c r="J221" s="36"/>
      <c r="K221" s="52"/>
      <c r="L221" s="52"/>
      <c r="M221" s="52"/>
      <c r="N221" s="52"/>
      <c r="P221" s="54"/>
      <c r="Q221" s="54"/>
      <c r="R221" s="54"/>
      <c r="S221" s="54"/>
      <c r="T221" s="54"/>
      <c r="U221" s="54"/>
      <c r="W221" s="104"/>
      <c r="X221" s="104"/>
    </row>
    <row r="222" spans="2:24" ht="16.5" x14ac:dyDescent="0.25">
      <c r="B222" s="217" t="s">
        <v>66</v>
      </c>
      <c r="C222" s="135" t="s">
        <v>77</v>
      </c>
      <c r="D222" s="136">
        <f t="shared" si="23"/>
        <v>6</v>
      </c>
      <c r="E222" s="137">
        <v>5</v>
      </c>
      <c r="F222" s="148">
        <v>1</v>
      </c>
      <c r="H222" s="168">
        <v>6</v>
      </c>
      <c r="I222" s="164">
        <f t="shared" si="22"/>
        <v>0</v>
      </c>
      <c r="J222" s="36"/>
      <c r="K222" s="52"/>
      <c r="L222" s="52"/>
      <c r="M222" s="52"/>
      <c r="N222" s="52"/>
      <c r="P222" s="54"/>
      <c r="Q222" s="54"/>
      <c r="R222" s="54"/>
      <c r="S222" s="54"/>
      <c r="T222" s="54"/>
      <c r="U222" s="54"/>
      <c r="W222" s="104"/>
      <c r="X222" s="104"/>
    </row>
    <row r="223" spans="2:24" ht="16.5" x14ac:dyDescent="0.25">
      <c r="B223" s="218"/>
      <c r="C223" s="135" t="s">
        <v>78</v>
      </c>
      <c r="D223" s="136">
        <f t="shared" si="23"/>
        <v>22</v>
      </c>
      <c r="E223" s="137">
        <v>15</v>
      </c>
      <c r="F223" s="148">
        <v>7</v>
      </c>
      <c r="H223" s="168">
        <v>29</v>
      </c>
      <c r="I223" s="164">
        <f t="shared" si="22"/>
        <v>-0.24137931034482762</v>
      </c>
      <c r="J223" s="36"/>
      <c r="K223" s="52"/>
      <c r="L223" s="52"/>
      <c r="M223" s="52"/>
      <c r="N223" s="52"/>
      <c r="P223" s="54"/>
      <c r="Q223" s="54"/>
      <c r="R223" s="54"/>
      <c r="S223" s="54"/>
      <c r="T223" s="54"/>
      <c r="U223" s="54"/>
      <c r="W223" s="104"/>
      <c r="X223" s="104"/>
    </row>
    <row r="224" spans="2:24" ht="16.5" x14ac:dyDescent="0.25">
      <c r="B224" s="218"/>
      <c r="C224" s="135" t="s">
        <v>79</v>
      </c>
      <c r="D224" s="136">
        <f t="shared" si="23"/>
        <v>84</v>
      </c>
      <c r="E224" s="137">
        <v>82</v>
      </c>
      <c r="F224" s="148">
        <v>2</v>
      </c>
      <c r="H224" s="168">
        <v>68</v>
      </c>
      <c r="I224" s="164">
        <f t="shared" si="22"/>
        <v>0.23529411764705888</v>
      </c>
      <c r="J224" s="36"/>
      <c r="K224" s="52"/>
      <c r="L224" s="52"/>
      <c r="M224" s="52"/>
      <c r="N224" s="52"/>
      <c r="P224" s="54"/>
      <c r="Q224" s="54"/>
      <c r="R224" s="54"/>
      <c r="S224" s="54"/>
      <c r="T224" s="54"/>
      <c r="U224" s="54"/>
      <c r="W224" s="104"/>
      <c r="X224" s="104"/>
    </row>
    <row r="225" spans="2:52" ht="16.5" x14ac:dyDescent="0.25">
      <c r="B225" s="219"/>
      <c r="C225" s="140" t="s">
        <v>1</v>
      </c>
      <c r="D225" s="141">
        <f t="shared" si="23"/>
        <v>112</v>
      </c>
      <c r="E225" s="141">
        <v>102</v>
      </c>
      <c r="F225" s="149">
        <v>10</v>
      </c>
      <c r="H225" s="169">
        <v>103</v>
      </c>
      <c r="I225" s="165">
        <f t="shared" si="22"/>
        <v>8.737864077669899E-2</v>
      </c>
      <c r="J225" s="36"/>
      <c r="K225" s="52"/>
      <c r="L225" s="52"/>
      <c r="M225" s="52"/>
      <c r="N225" s="52"/>
      <c r="P225" s="54"/>
      <c r="Q225" s="54"/>
      <c r="R225" s="54"/>
      <c r="S225" s="54"/>
      <c r="T225" s="54"/>
      <c r="U225" s="54"/>
      <c r="W225" s="104"/>
      <c r="X225" s="104"/>
    </row>
    <row r="226" spans="2:52" ht="16.5" x14ac:dyDescent="0.25">
      <c r="B226" s="217" t="s">
        <v>67</v>
      </c>
      <c r="C226" s="135" t="s">
        <v>77</v>
      </c>
      <c r="D226" s="136">
        <f t="shared" si="23"/>
        <v>3</v>
      </c>
      <c r="E226" s="137">
        <v>3</v>
      </c>
      <c r="F226" s="148">
        <v>0</v>
      </c>
      <c r="H226" s="168">
        <v>0</v>
      </c>
      <c r="I226" s="164" t="s">
        <v>121</v>
      </c>
      <c r="J226" s="36"/>
      <c r="K226" s="52"/>
      <c r="L226" s="52"/>
      <c r="M226" s="52"/>
      <c r="N226" s="52"/>
      <c r="P226" s="54"/>
      <c r="Q226" s="54"/>
      <c r="R226" s="54"/>
      <c r="S226" s="54"/>
      <c r="T226" s="54"/>
      <c r="U226" s="54"/>
      <c r="W226" s="104"/>
      <c r="X226" s="104"/>
    </row>
    <row r="227" spans="2:52" ht="16.5" x14ac:dyDescent="0.25">
      <c r="B227" s="218"/>
      <c r="C227" s="135" t="s">
        <v>78</v>
      </c>
      <c r="D227" s="136">
        <f t="shared" si="23"/>
        <v>16</v>
      </c>
      <c r="E227" s="137">
        <v>11</v>
      </c>
      <c r="F227" s="148">
        <v>5</v>
      </c>
      <c r="H227" s="168">
        <v>13</v>
      </c>
      <c r="I227" s="164">
        <f t="shared" ref="I227:I234" si="24">+D227/H227-1</f>
        <v>0.23076923076923084</v>
      </c>
      <c r="J227" s="36"/>
      <c r="K227" s="52"/>
      <c r="L227" s="52"/>
      <c r="M227" s="52"/>
      <c r="N227" s="52"/>
      <c r="P227" s="54"/>
      <c r="Q227" s="54"/>
      <c r="R227" s="54"/>
      <c r="S227" s="54"/>
      <c r="T227" s="54"/>
      <c r="U227" s="54"/>
      <c r="W227" s="104"/>
      <c r="X227" s="104"/>
    </row>
    <row r="228" spans="2:52" ht="16.5" x14ac:dyDescent="0.25">
      <c r="B228" s="218"/>
      <c r="C228" s="135" t="s">
        <v>79</v>
      </c>
      <c r="D228" s="136">
        <f t="shared" si="23"/>
        <v>40</v>
      </c>
      <c r="E228" s="137">
        <v>40</v>
      </c>
      <c r="F228" s="148">
        <v>0</v>
      </c>
      <c r="H228" s="168">
        <v>64</v>
      </c>
      <c r="I228" s="164">
        <f t="shared" si="24"/>
        <v>-0.375</v>
      </c>
      <c r="J228" s="36"/>
      <c r="K228" s="52"/>
      <c r="L228" s="52"/>
      <c r="M228" s="52"/>
      <c r="N228" s="52"/>
      <c r="P228" s="54"/>
      <c r="Q228" s="54"/>
      <c r="R228" s="54"/>
      <c r="S228" s="54"/>
      <c r="T228" s="54"/>
      <c r="U228" s="54"/>
      <c r="W228" s="104"/>
      <c r="X228" s="104"/>
    </row>
    <row r="229" spans="2:52" ht="16.5" x14ac:dyDescent="0.25">
      <c r="B229" s="219"/>
      <c r="C229" s="140" t="s">
        <v>1</v>
      </c>
      <c r="D229" s="141">
        <f t="shared" si="23"/>
        <v>59</v>
      </c>
      <c r="E229" s="141">
        <v>54</v>
      </c>
      <c r="F229" s="149">
        <v>5</v>
      </c>
      <c r="H229" s="169">
        <v>77</v>
      </c>
      <c r="I229" s="165">
        <f t="shared" si="24"/>
        <v>-0.23376623376623373</v>
      </c>
      <c r="J229" s="36"/>
      <c r="K229" s="52"/>
      <c r="L229" s="52"/>
      <c r="M229" s="52"/>
      <c r="N229" s="52"/>
      <c r="P229" s="54"/>
      <c r="Q229" s="54"/>
      <c r="R229" s="54"/>
      <c r="S229" s="54"/>
      <c r="T229" s="54"/>
      <c r="U229" s="54"/>
      <c r="W229" s="104"/>
      <c r="X229" s="104"/>
    </row>
    <row r="230" spans="2:52" ht="16.5" x14ac:dyDescent="0.25">
      <c r="B230" s="217" t="s">
        <v>68</v>
      </c>
      <c r="C230" s="135" t="s">
        <v>77</v>
      </c>
      <c r="D230" s="136">
        <f t="shared" si="23"/>
        <v>13</v>
      </c>
      <c r="E230" s="137">
        <v>10</v>
      </c>
      <c r="F230" s="148">
        <v>3</v>
      </c>
      <c r="H230" s="168">
        <v>18</v>
      </c>
      <c r="I230" s="164">
        <f t="shared" si="24"/>
        <v>-0.27777777777777779</v>
      </c>
      <c r="J230" s="36"/>
      <c r="K230" s="52"/>
      <c r="L230" s="52"/>
      <c r="M230" s="52"/>
      <c r="N230" s="52"/>
      <c r="P230" s="54"/>
      <c r="Q230" s="54"/>
      <c r="R230" s="54"/>
      <c r="S230" s="54"/>
      <c r="T230" s="54"/>
      <c r="U230" s="54"/>
      <c r="W230" s="104"/>
      <c r="X230" s="104"/>
    </row>
    <row r="231" spans="2:52" ht="16.5" x14ac:dyDescent="0.25">
      <c r="B231" s="218"/>
      <c r="C231" s="135" t="s">
        <v>78</v>
      </c>
      <c r="D231" s="136">
        <f t="shared" si="23"/>
        <v>43</v>
      </c>
      <c r="E231" s="137">
        <v>37</v>
      </c>
      <c r="F231" s="148">
        <v>6</v>
      </c>
      <c r="H231" s="168">
        <v>69</v>
      </c>
      <c r="I231" s="164">
        <f t="shared" si="24"/>
        <v>-0.37681159420289856</v>
      </c>
      <c r="J231" s="36"/>
      <c r="K231" s="52"/>
      <c r="L231" s="52"/>
      <c r="M231" s="52"/>
      <c r="N231" s="52"/>
      <c r="P231" s="54"/>
      <c r="Q231" s="54"/>
      <c r="R231" s="54"/>
      <c r="S231" s="54"/>
      <c r="T231" s="54"/>
      <c r="U231" s="54"/>
      <c r="W231" s="104"/>
      <c r="X231" s="104"/>
    </row>
    <row r="232" spans="2:52" ht="16.5" x14ac:dyDescent="0.25">
      <c r="B232" s="218"/>
      <c r="C232" s="135" t="s">
        <v>79</v>
      </c>
      <c r="D232" s="136">
        <f t="shared" si="23"/>
        <v>140</v>
      </c>
      <c r="E232" s="137">
        <v>130</v>
      </c>
      <c r="F232" s="148">
        <v>10</v>
      </c>
      <c r="H232" s="168">
        <v>171</v>
      </c>
      <c r="I232" s="164">
        <f t="shared" si="24"/>
        <v>-0.18128654970760238</v>
      </c>
      <c r="J232" s="36"/>
      <c r="K232" s="52"/>
      <c r="L232" s="52"/>
      <c r="M232" s="52"/>
      <c r="N232" s="52"/>
      <c r="P232" s="54"/>
      <c r="Q232" s="54"/>
      <c r="R232" s="54"/>
      <c r="S232" s="54"/>
      <c r="T232" s="54"/>
      <c r="U232" s="54"/>
      <c r="W232" s="104"/>
      <c r="X232" s="104"/>
    </row>
    <row r="233" spans="2:52" ht="17.25" thickBot="1" x14ac:dyDescent="0.3">
      <c r="B233" s="218"/>
      <c r="C233" s="144" t="s">
        <v>1</v>
      </c>
      <c r="D233" s="145">
        <f t="shared" si="23"/>
        <v>196</v>
      </c>
      <c r="E233" s="145">
        <v>177</v>
      </c>
      <c r="F233" s="150">
        <v>19</v>
      </c>
      <c r="H233" s="170">
        <v>258</v>
      </c>
      <c r="I233" s="166">
        <f t="shared" si="24"/>
        <v>-0.24031007751937983</v>
      </c>
      <c r="J233" s="36"/>
      <c r="K233" s="52"/>
      <c r="L233" s="52"/>
      <c r="M233" s="52"/>
      <c r="N233" s="52"/>
      <c r="P233" s="54"/>
      <c r="Q233" s="54"/>
      <c r="R233" s="54"/>
      <c r="S233" s="54"/>
      <c r="T233" s="54"/>
      <c r="U233" s="54"/>
      <c r="W233" s="104"/>
      <c r="X233" s="104"/>
    </row>
    <row r="234" spans="2:52" ht="16.5" x14ac:dyDescent="0.25">
      <c r="B234" s="216" t="s">
        <v>1</v>
      </c>
      <c r="C234" s="216"/>
      <c r="D234" s="146">
        <f>+D133+D137+D141+D145+D149+D153+D157+D161+D165+D169+D173+D177+D181+D185+D189+D193+D197+D201+D205+D209+D213+D217+D221+D225+D229+D233</f>
        <v>6389</v>
      </c>
      <c r="E234" s="146">
        <f t="shared" ref="E234:F234" si="25">+E133+E137+E141+E145+E149+E153+E157+E161+E165+E169+E173+E177+E181+E185+E189+E193+E197+E201+E205+E209+E213+E217+E221+E225+E229+E233</f>
        <v>5787</v>
      </c>
      <c r="F234" s="151">
        <f t="shared" si="25"/>
        <v>602</v>
      </c>
      <c r="H234" s="171">
        <f>+H133+H137+H141+H145+H149+H153+H157+H161+H165+H169+H173+H177+H181+H185+H189+H193+H197+H201+H205+H209+H213+H217+H221+H225+H229+H233</f>
        <v>6692</v>
      </c>
      <c r="I234" s="167">
        <f t="shared" si="24"/>
        <v>-4.5277943813508692E-2</v>
      </c>
      <c r="J234" s="36"/>
      <c r="K234" s="52"/>
      <c r="L234" s="52"/>
      <c r="M234" s="52"/>
      <c r="N234" s="52"/>
      <c r="P234" s="54"/>
      <c r="Q234" s="54"/>
      <c r="R234" s="54"/>
      <c r="S234" s="54"/>
      <c r="T234" s="54"/>
      <c r="U234" s="54"/>
    </row>
    <row r="235" spans="2:52" ht="16.5" x14ac:dyDescent="0.25">
      <c r="B235" s="81"/>
      <c r="C235" s="52"/>
      <c r="D235" s="51"/>
      <c r="E235" s="51"/>
      <c r="F235" s="82"/>
      <c r="G235" s="82"/>
      <c r="H235" s="82"/>
      <c r="I235" s="82"/>
      <c r="J235" s="36"/>
      <c r="K235" s="52"/>
      <c r="L235" s="52"/>
      <c r="M235" s="52"/>
      <c r="N235" s="52"/>
      <c r="P235" s="54"/>
      <c r="Q235" s="54"/>
      <c r="R235" s="54"/>
      <c r="S235" s="54"/>
      <c r="T235" s="54"/>
      <c r="U235" s="54"/>
    </row>
    <row r="236" spans="2:52" ht="16.5" x14ac:dyDescent="0.25">
      <c r="B236" s="81"/>
      <c r="C236" s="52"/>
      <c r="D236" s="51"/>
      <c r="E236" s="51"/>
      <c r="F236" s="82"/>
      <c r="G236" s="36"/>
      <c r="H236" s="52"/>
      <c r="I236" s="52"/>
      <c r="J236" s="52"/>
      <c r="K236" s="52"/>
      <c r="M236" s="54"/>
      <c r="N236" s="54"/>
      <c r="O236" s="54"/>
      <c r="P236" s="54"/>
      <c r="Q236" s="54"/>
      <c r="R236" s="54"/>
    </row>
    <row r="237" spans="2:52" ht="27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M237" s="83"/>
      <c r="N237" s="1"/>
    </row>
    <row r="238" spans="2:52" ht="32.25" customHeight="1" x14ac:dyDescent="0.25">
      <c r="B238" s="182" t="s">
        <v>42</v>
      </c>
      <c r="C238" s="193" t="s">
        <v>1</v>
      </c>
      <c r="D238" s="179" t="s">
        <v>20</v>
      </c>
      <c r="E238" s="180"/>
      <c r="F238" s="179" t="s">
        <v>21</v>
      </c>
      <c r="G238" s="180"/>
      <c r="H238" s="179" t="s">
        <v>22</v>
      </c>
      <c r="I238" s="180"/>
      <c r="J238" s="179" t="s">
        <v>23</v>
      </c>
      <c r="K238" s="180"/>
      <c r="L238" s="179" t="s">
        <v>24</v>
      </c>
      <c r="M238" s="180"/>
      <c r="N238" s="179" t="s">
        <v>25</v>
      </c>
      <c r="O238" s="180"/>
      <c r="P238" s="179" t="s">
        <v>26</v>
      </c>
      <c r="Q238" s="180"/>
      <c r="R238" s="179" t="s">
        <v>27</v>
      </c>
      <c r="S238" s="180"/>
    </row>
    <row r="239" spans="2:52" ht="21.75" customHeight="1" x14ac:dyDescent="0.25">
      <c r="B239" s="192"/>
      <c r="C239" s="194"/>
      <c r="D239" s="118" t="s">
        <v>2</v>
      </c>
      <c r="E239" s="119" t="s">
        <v>3</v>
      </c>
      <c r="F239" s="118" t="s">
        <v>2</v>
      </c>
      <c r="G239" s="119" t="s">
        <v>3</v>
      </c>
      <c r="H239" s="118" t="s">
        <v>2</v>
      </c>
      <c r="I239" s="119" t="s">
        <v>3</v>
      </c>
      <c r="J239" s="118" t="s">
        <v>2</v>
      </c>
      <c r="K239" s="119" t="s">
        <v>3</v>
      </c>
      <c r="L239" s="118" t="s">
        <v>2</v>
      </c>
      <c r="M239" s="119" t="s">
        <v>3</v>
      </c>
      <c r="N239" s="118" t="s">
        <v>2</v>
      </c>
      <c r="O239" s="119" t="s">
        <v>3</v>
      </c>
      <c r="P239" s="118" t="s">
        <v>2</v>
      </c>
      <c r="Q239" s="119" t="s">
        <v>3</v>
      </c>
      <c r="R239" s="118" t="s">
        <v>2</v>
      </c>
      <c r="S239" s="119" t="s">
        <v>3</v>
      </c>
    </row>
    <row r="240" spans="2:52" ht="17.25" customHeight="1" x14ac:dyDescent="0.25">
      <c r="B240" s="28" t="s">
        <v>44</v>
      </c>
      <c r="C240" s="24">
        <f>SUM(D240:S240)</f>
        <v>236</v>
      </c>
      <c r="D240" s="25">
        <v>7</v>
      </c>
      <c r="E240" s="25">
        <v>1</v>
      </c>
      <c r="F240" s="25">
        <v>61</v>
      </c>
      <c r="G240" s="25">
        <v>10</v>
      </c>
      <c r="H240" s="25">
        <v>101</v>
      </c>
      <c r="I240" s="25">
        <v>5</v>
      </c>
      <c r="J240" s="25">
        <v>13</v>
      </c>
      <c r="K240" s="25">
        <v>2</v>
      </c>
      <c r="L240" s="25">
        <v>19</v>
      </c>
      <c r="M240" s="25">
        <v>0</v>
      </c>
      <c r="N240" s="25">
        <v>7</v>
      </c>
      <c r="O240" s="25">
        <v>0</v>
      </c>
      <c r="P240" s="25">
        <v>5</v>
      </c>
      <c r="Q240" s="25">
        <v>0</v>
      </c>
      <c r="R240" s="25">
        <v>5</v>
      </c>
      <c r="S240" s="25">
        <v>0</v>
      </c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</row>
    <row r="241" spans="2:52" ht="17.25" customHeight="1" x14ac:dyDescent="0.25">
      <c r="B241" s="28" t="s">
        <v>45</v>
      </c>
      <c r="C241" s="24">
        <f t="shared" ref="C241:C264" si="26">SUM(D241:S241)</f>
        <v>306</v>
      </c>
      <c r="D241" s="25">
        <v>4</v>
      </c>
      <c r="E241" s="25">
        <v>4</v>
      </c>
      <c r="F241" s="25">
        <v>32</v>
      </c>
      <c r="G241" s="25">
        <v>13</v>
      </c>
      <c r="H241" s="25">
        <v>125</v>
      </c>
      <c r="I241" s="25">
        <v>11</v>
      </c>
      <c r="J241" s="25">
        <v>45</v>
      </c>
      <c r="K241" s="25">
        <v>1</v>
      </c>
      <c r="L241" s="25">
        <v>45</v>
      </c>
      <c r="M241" s="25">
        <v>0</v>
      </c>
      <c r="N241" s="25">
        <v>16</v>
      </c>
      <c r="O241" s="25">
        <v>0</v>
      </c>
      <c r="P241" s="25">
        <v>7</v>
      </c>
      <c r="Q241" s="25">
        <v>0</v>
      </c>
      <c r="R241" s="25">
        <v>3</v>
      </c>
      <c r="S241" s="25">
        <v>0</v>
      </c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</row>
    <row r="242" spans="2:52" ht="17.25" customHeight="1" x14ac:dyDescent="0.25">
      <c r="B242" s="28" t="s">
        <v>46</v>
      </c>
      <c r="C242" s="24">
        <f t="shared" si="26"/>
        <v>130</v>
      </c>
      <c r="D242" s="25">
        <v>6</v>
      </c>
      <c r="E242" s="25">
        <v>2</v>
      </c>
      <c r="F242" s="25">
        <v>10</v>
      </c>
      <c r="G242" s="25">
        <v>2</v>
      </c>
      <c r="H242" s="25">
        <v>49</v>
      </c>
      <c r="I242" s="25">
        <v>0</v>
      </c>
      <c r="J242" s="25">
        <v>24</v>
      </c>
      <c r="K242" s="25">
        <v>0</v>
      </c>
      <c r="L242" s="25">
        <v>20</v>
      </c>
      <c r="M242" s="25">
        <v>0</v>
      </c>
      <c r="N242" s="25">
        <v>8</v>
      </c>
      <c r="O242" s="25">
        <v>0</v>
      </c>
      <c r="P242" s="25">
        <v>7</v>
      </c>
      <c r="Q242" s="25">
        <v>0</v>
      </c>
      <c r="R242" s="25">
        <v>2</v>
      </c>
      <c r="S242" s="25">
        <v>0</v>
      </c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</row>
    <row r="243" spans="2:52" ht="17.25" customHeight="1" x14ac:dyDescent="0.25">
      <c r="B243" s="28" t="s">
        <v>47</v>
      </c>
      <c r="C243" s="24">
        <f t="shared" si="26"/>
        <v>753</v>
      </c>
      <c r="D243" s="25">
        <v>28</v>
      </c>
      <c r="E243" s="25">
        <v>7</v>
      </c>
      <c r="F243" s="25">
        <v>75</v>
      </c>
      <c r="G243" s="25">
        <v>13</v>
      </c>
      <c r="H243" s="25">
        <v>272</v>
      </c>
      <c r="I243" s="25">
        <v>24</v>
      </c>
      <c r="J243" s="25">
        <v>153</v>
      </c>
      <c r="K243" s="25">
        <v>5</v>
      </c>
      <c r="L243" s="25">
        <v>87</v>
      </c>
      <c r="M243" s="25">
        <v>1</v>
      </c>
      <c r="N243" s="25">
        <v>48</v>
      </c>
      <c r="O243" s="25">
        <v>0</v>
      </c>
      <c r="P243" s="25">
        <v>38</v>
      </c>
      <c r="Q243" s="25">
        <v>0</v>
      </c>
      <c r="R243" s="25">
        <v>2</v>
      </c>
      <c r="S243" s="25">
        <v>0</v>
      </c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</row>
    <row r="244" spans="2:52" ht="17.25" customHeight="1" x14ac:dyDescent="0.25">
      <c r="B244" s="28" t="s">
        <v>48</v>
      </c>
      <c r="C244" s="24">
        <f t="shared" si="26"/>
        <v>283</v>
      </c>
      <c r="D244" s="25">
        <v>7</v>
      </c>
      <c r="E244" s="25">
        <v>0</v>
      </c>
      <c r="F244" s="25">
        <v>29</v>
      </c>
      <c r="G244" s="25">
        <v>7</v>
      </c>
      <c r="H244" s="25">
        <v>136</v>
      </c>
      <c r="I244" s="25">
        <v>4</v>
      </c>
      <c r="J244" s="25">
        <v>50</v>
      </c>
      <c r="K244" s="25">
        <v>1</v>
      </c>
      <c r="L244" s="25">
        <v>26</v>
      </c>
      <c r="M244" s="25">
        <v>0</v>
      </c>
      <c r="N244" s="25">
        <v>12</v>
      </c>
      <c r="O244" s="25">
        <v>0</v>
      </c>
      <c r="P244" s="25">
        <v>8</v>
      </c>
      <c r="Q244" s="25">
        <v>0</v>
      </c>
      <c r="R244" s="25">
        <v>3</v>
      </c>
      <c r="S244" s="25">
        <v>0</v>
      </c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</row>
    <row r="245" spans="2:52" ht="17.25" customHeight="1" x14ac:dyDescent="0.25">
      <c r="B245" s="28" t="s">
        <v>49</v>
      </c>
      <c r="C245" s="24">
        <f t="shared" si="26"/>
        <v>276</v>
      </c>
      <c r="D245" s="25">
        <v>6</v>
      </c>
      <c r="E245" s="25">
        <v>3</v>
      </c>
      <c r="F245" s="25">
        <v>40</v>
      </c>
      <c r="G245" s="25">
        <v>9</v>
      </c>
      <c r="H245" s="25">
        <v>136</v>
      </c>
      <c r="I245" s="25">
        <v>4</v>
      </c>
      <c r="J245" s="25">
        <v>38</v>
      </c>
      <c r="K245" s="25">
        <v>2</v>
      </c>
      <c r="L245" s="25">
        <v>12</v>
      </c>
      <c r="M245" s="25">
        <v>0</v>
      </c>
      <c r="N245" s="25">
        <v>13</v>
      </c>
      <c r="O245" s="25">
        <v>0</v>
      </c>
      <c r="P245" s="25">
        <v>10</v>
      </c>
      <c r="Q245" s="25">
        <v>0</v>
      </c>
      <c r="R245" s="25">
        <v>3</v>
      </c>
      <c r="S245" s="25">
        <v>0</v>
      </c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</row>
    <row r="246" spans="2:52" ht="17.25" customHeight="1" x14ac:dyDescent="0.25">
      <c r="B246" s="28" t="s">
        <v>50</v>
      </c>
      <c r="C246" s="24">
        <f t="shared" si="26"/>
        <v>254</v>
      </c>
      <c r="D246" s="25">
        <v>7</v>
      </c>
      <c r="E246" s="25">
        <v>3</v>
      </c>
      <c r="F246" s="25">
        <v>27</v>
      </c>
      <c r="G246" s="25">
        <v>8</v>
      </c>
      <c r="H246" s="25">
        <v>109</v>
      </c>
      <c r="I246" s="25">
        <v>7</v>
      </c>
      <c r="J246" s="25">
        <v>47</v>
      </c>
      <c r="K246" s="25">
        <v>1</v>
      </c>
      <c r="L246" s="25">
        <v>31</v>
      </c>
      <c r="M246" s="25">
        <v>0</v>
      </c>
      <c r="N246" s="25">
        <v>7</v>
      </c>
      <c r="O246" s="25">
        <v>0</v>
      </c>
      <c r="P246" s="25">
        <v>6</v>
      </c>
      <c r="Q246" s="25">
        <v>1</v>
      </c>
      <c r="R246" s="25">
        <v>0</v>
      </c>
      <c r="S246" s="25">
        <v>0</v>
      </c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</row>
    <row r="247" spans="2:52" ht="17.25" customHeight="1" x14ac:dyDescent="0.25">
      <c r="B247" s="28" t="s">
        <v>51</v>
      </c>
      <c r="C247" s="24">
        <f t="shared" si="26"/>
        <v>561</v>
      </c>
      <c r="D247" s="25">
        <v>12</v>
      </c>
      <c r="E247" s="25">
        <v>4</v>
      </c>
      <c r="F247" s="25">
        <v>54</v>
      </c>
      <c r="G247" s="25">
        <v>10</v>
      </c>
      <c r="H247" s="25">
        <v>218</v>
      </c>
      <c r="I247" s="25">
        <v>16</v>
      </c>
      <c r="J247" s="25">
        <v>112</v>
      </c>
      <c r="K247" s="25">
        <v>0</v>
      </c>
      <c r="L247" s="25">
        <v>71</v>
      </c>
      <c r="M247" s="25">
        <v>1</v>
      </c>
      <c r="N247" s="25">
        <v>33</v>
      </c>
      <c r="O247" s="25">
        <v>1</v>
      </c>
      <c r="P247" s="25">
        <v>22</v>
      </c>
      <c r="Q247" s="25">
        <v>0</v>
      </c>
      <c r="R247" s="25">
        <v>7</v>
      </c>
      <c r="S247" s="25">
        <v>0</v>
      </c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</row>
    <row r="248" spans="2:52" ht="17.25" customHeight="1" x14ac:dyDescent="0.25">
      <c r="B248" s="28" t="s">
        <v>52</v>
      </c>
      <c r="C248" s="24">
        <f t="shared" si="26"/>
        <v>108</v>
      </c>
      <c r="D248" s="25">
        <v>4</v>
      </c>
      <c r="E248" s="25">
        <v>0</v>
      </c>
      <c r="F248" s="25">
        <v>16</v>
      </c>
      <c r="G248" s="25">
        <v>0</v>
      </c>
      <c r="H248" s="25">
        <v>37</v>
      </c>
      <c r="I248" s="25">
        <v>0</v>
      </c>
      <c r="J248" s="25">
        <v>13</v>
      </c>
      <c r="K248" s="25">
        <v>0</v>
      </c>
      <c r="L248" s="25">
        <v>22</v>
      </c>
      <c r="M248" s="25">
        <v>0</v>
      </c>
      <c r="N248" s="25">
        <v>9</v>
      </c>
      <c r="O248" s="25">
        <v>0</v>
      </c>
      <c r="P248" s="25">
        <v>6</v>
      </c>
      <c r="Q248" s="25">
        <v>0</v>
      </c>
      <c r="R248" s="25">
        <v>1</v>
      </c>
      <c r="S248" s="25">
        <v>0</v>
      </c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</row>
    <row r="249" spans="2:52" ht="17.25" customHeight="1" x14ac:dyDescent="0.25">
      <c r="B249" s="28" t="s">
        <v>53</v>
      </c>
      <c r="C249" s="24">
        <f t="shared" si="26"/>
        <v>428</v>
      </c>
      <c r="D249" s="25">
        <v>9</v>
      </c>
      <c r="E249" s="25">
        <v>6</v>
      </c>
      <c r="F249" s="25">
        <v>47</v>
      </c>
      <c r="G249" s="25">
        <v>12</v>
      </c>
      <c r="H249" s="25">
        <v>213</v>
      </c>
      <c r="I249" s="25">
        <v>10</v>
      </c>
      <c r="J249" s="25">
        <v>58</v>
      </c>
      <c r="K249" s="25">
        <v>2</v>
      </c>
      <c r="L249" s="25">
        <v>39</v>
      </c>
      <c r="M249" s="25">
        <v>0</v>
      </c>
      <c r="N249" s="25">
        <v>16</v>
      </c>
      <c r="O249" s="25">
        <v>1</v>
      </c>
      <c r="P249" s="25">
        <v>13</v>
      </c>
      <c r="Q249" s="25">
        <v>0</v>
      </c>
      <c r="R249" s="25">
        <v>2</v>
      </c>
      <c r="S249" s="25">
        <v>0</v>
      </c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</row>
    <row r="250" spans="2:52" ht="17.25" customHeight="1" x14ac:dyDescent="0.25">
      <c r="B250" s="28" t="s">
        <v>54</v>
      </c>
      <c r="C250" s="24">
        <f t="shared" si="26"/>
        <v>388</v>
      </c>
      <c r="D250" s="25">
        <v>13</v>
      </c>
      <c r="E250" s="25">
        <v>6</v>
      </c>
      <c r="F250" s="25">
        <v>49</v>
      </c>
      <c r="G250" s="25">
        <v>8</v>
      </c>
      <c r="H250" s="25">
        <v>175</v>
      </c>
      <c r="I250" s="25">
        <v>13</v>
      </c>
      <c r="J250" s="25">
        <v>60</v>
      </c>
      <c r="K250" s="25">
        <v>5</v>
      </c>
      <c r="L250" s="25">
        <v>27</v>
      </c>
      <c r="M250" s="25">
        <v>0</v>
      </c>
      <c r="N250" s="25">
        <v>17</v>
      </c>
      <c r="O250" s="25">
        <v>0</v>
      </c>
      <c r="P250" s="25">
        <v>11</v>
      </c>
      <c r="Q250" s="25">
        <v>0</v>
      </c>
      <c r="R250" s="25">
        <v>4</v>
      </c>
      <c r="S250" s="25">
        <v>0</v>
      </c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</row>
    <row r="251" spans="2:52" ht="17.25" customHeight="1" x14ac:dyDescent="0.25">
      <c r="B251" s="28" t="s">
        <v>55</v>
      </c>
      <c r="C251" s="24">
        <f t="shared" si="26"/>
        <v>420</v>
      </c>
      <c r="D251" s="25">
        <v>11</v>
      </c>
      <c r="E251" s="25">
        <v>3</v>
      </c>
      <c r="F251" s="25">
        <v>55</v>
      </c>
      <c r="G251" s="25">
        <v>16</v>
      </c>
      <c r="H251" s="25">
        <v>181</v>
      </c>
      <c r="I251" s="25">
        <v>12</v>
      </c>
      <c r="J251" s="25">
        <v>76</v>
      </c>
      <c r="K251" s="25">
        <v>0</v>
      </c>
      <c r="L251" s="25">
        <v>36</v>
      </c>
      <c r="M251" s="25">
        <v>0</v>
      </c>
      <c r="N251" s="25">
        <v>17</v>
      </c>
      <c r="O251" s="25">
        <v>0</v>
      </c>
      <c r="P251" s="25">
        <v>13</v>
      </c>
      <c r="Q251" s="25">
        <v>0</v>
      </c>
      <c r="R251" s="25">
        <v>0</v>
      </c>
      <c r="S251" s="25">
        <v>0</v>
      </c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</row>
    <row r="252" spans="2:52" ht="17.25" customHeight="1" x14ac:dyDescent="0.25">
      <c r="B252" s="28" t="s">
        <v>56</v>
      </c>
      <c r="C252" s="24">
        <f t="shared" si="26"/>
        <v>408</v>
      </c>
      <c r="D252" s="25">
        <v>7</v>
      </c>
      <c r="E252" s="25">
        <v>2</v>
      </c>
      <c r="F252" s="25">
        <v>58</v>
      </c>
      <c r="G252" s="25">
        <v>5</v>
      </c>
      <c r="H252" s="25">
        <v>206</v>
      </c>
      <c r="I252" s="25">
        <v>10</v>
      </c>
      <c r="J252" s="25">
        <v>58</v>
      </c>
      <c r="K252" s="25">
        <v>0</v>
      </c>
      <c r="L252" s="25">
        <v>32</v>
      </c>
      <c r="M252" s="25">
        <v>1</v>
      </c>
      <c r="N252" s="25">
        <v>22</v>
      </c>
      <c r="O252" s="25">
        <v>0</v>
      </c>
      <c r="P252" s="25">
        <v>4</v>
      </c>
      <c r="Q252" s="25">
        <v>0</v>
      </c>
      <c r="R252" s="25">
        <v>3</v>
      </c>
      <c r="S252" s="25">
        <v>0</v>
      </c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</row>
    <row r="253" spans="2:52" ht="17.25" customHeight="1" x14ac:dyDescent="0.25">
      <c r="B253" s="28" t="s">
        <v>57</v>
      </c>
      <c r="C253" s="24">
        <f t="shared" si="26"/>
        <v>271</v>
      </c>
      <c r="D253" s="25">
        <v>4</v>
      </c>
      <c r="E253" s="25">
        <v>1</v>
      </c>
      <c r="F253" s="25">
        <v>44</v>
      </c>
      <c r="G253" s="25">
        <v>6</v>
      </c>
      <c r="H253" s="25">
        <v>122</v>
      </c>
      <c r="I253" s="25">
        <v>2</v>
      </c>
      <c r="J253" s="25">
        <v>47</v>
      </c>
      <c r="K253" s="25">
        <v>0</v>
      </c>
      <c r="L253" s="25">
        <v>26</v>
      </c>
      <c r="M253" s="25">
        <v>0</v>
      </c>
      <c r="N253" s="25">
        <v>11</v>
      </c>
      <c r="O253" s="25">
        <v>0</v>
      </c>
      <c r="P253" s="25">
        <v>8</v>
      </c>
      <c r="Q253" s="25">
        <v>0</v>
      </c>
      <c r="R253" s="25">
        <v>0</v>
      </c>
      <c r="S253" s="25">
        <v>0</v>
      </c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</row>
    <row r="254" spans="2:52" ht="17.25" customHeight="1" x14ac:dyDescent="0.25">
      <c r="B254" s="28" t="s">
        <v>58</v>
      </c>
      <c r="C254" s="24">
        <f t="shared" si="26"/>
        <v>3261</v>
      </c>
      <c r="D254" s="25">
        <v>96</v>
      </c>
      <c r="E254" s="25">
        <v>33</v>
      </c>
      <c r="F254" s="25">
        <v>402</v>
      </c>
      <c r="G254" s="25">
        <v>103</v>
      </c>
      <c r="H254" s="25">
        <v>1173</v>
      </c>
      <c r="I254" s="25">
        <v>65</v>
      </c>
      <c r="J254" s="25">
        <v>625</v>
      </c>
      <c r="K254" s="25">
        <v>16</v>
      </c>
      <c r="L254" s="25">
        <v>434</v>
      </c>
      <c r="M254" s="25">
        <v>8</v>
      </c>
      <c r="N254" s="25">
        <v>213</v>
      </c>
      <c r="O254" s="25">
        <v>3</v>
      </c>
      <c r="P254" s="25">
        <v>73</v>
      </c>
      <c r="Q254" s="25">
        <v>1</v>
      </c>
      <c r="R254" s="25">
        <v>15</v>
      </c>
      <c r="S254" s="25">
        <v>1</v>
      </c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</row>
    <row r="255" spans="2:52" ht="17.25" customHeight="1" x14ac:dyDescent="0.25">
      <c r="B255" s="28" t="s">
        <v>59</v>
      </c>
      <c r="C255" s="24">
        <f t="shared" si="26"/>
        <v>261</v>
      </c>
      <c r="D255" s="25">
        <v>8</v>
      </c>
      <c r="E255" s="25">
        <v>2</v>
      </c>
      <c r="F255" s="25">
        <v>48</v>
      </c>
      <c r="G255" s="25">
        <v>3</v>
      </c>
      <c r="H255" s="25">
        <v>142</v>
      </c>
      <c r="I255" s="25">
        <v>9</v>
      </c>
      <c r="J255" s="25">
        <v>25</v>
      </c>
      <c r="K255" s="25">
        <v>0</v>
      </c>
      <c r="L255" s="25">
        <v>13</v>
      </c>
      <c r="M255" s="25">
        <v>0</v>
      </c>
      <c r="N255" s="25">
        <v>8</v>
      </c>
      <c r="O255" s="25">
        <v>1</v>
      </c>
      <c r="P255" s="25">
        <v>2</v>
      </c>
      <c r="Q255" s="25">
        <v>0</v>
      </c>
      <c r="R255" s="25">
        <v>0</v>
      </c>
      <c r="S255" s="25">
        <v>0</v>
      </c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</row>
    <row r="256" spans="2:52" ht="17.25" customHeight="1" x14ac:dyDescent="0.25">
      <c r="B256" s="28" t="s">
        <v>60</v>
      </c>
      <c r="C256" s="24">
        <f t="shared" si="26"/>
        <v>85</v>
      </c>
      <c r="D256" s="25">
        <v>4</v>
      </c>
      <c r="E256" s="25">
        <v>1</v>
      </c>
      <c r="F256" s="25">
        <v>9</v>
      </c>
      <c r="G256" s="25">
        <v>2</v>
      </c>
      <c r="H256" s="25">
        <v>45</v>
      </c>
      <c r="I256" s="25">
        <v>1</v>
      </c>
      <c r="J256" s="25">
        <v>12</v>
      </c>
      <c r="K256" s="25">
        <v>0</v>
      </c>
      <c r="L256" s="25">
        <v>6</v>
      </c>
      <c r="M256" s="25">
        <v>0</v>
      </c>
      <c r="N256" s="25">
        <v>2</v>
      </c>
      <c r="O256" s="25">
        <v>0</v>
      </c>
      <c r="P256" s="25">
        <v>2</v>
      </c>
      <c r="Q256" s="25">
        <v>0</v>
      </c>
      <c r="R256" s="25">
        <v>1</v>
      </c>
      <c r="S256" s="25">
        <v>0</v>
      </c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</row>
    <row r="257" spans="2:52" ht="17.25" customHeight="1" x14ac:dyDescent="0.25">
      <c r="B257" s="28" t="s">
        <v>61</v>
      </c>
      <c r="C257" s="24">
        <f t="shared" si="26"/>
        <v>65</v>
      </c>
      <c r="D257" s="25">
        <v>1</v>
      </c>
      <c r="E257" s="25">
        <v>0</v>
      </c>
      <c r="F257" s="25">
        <v>7</v>
      </c>
      <c r="G257" s="25">
        <v>1</v>
      </c>
      <c r="H257" s="25">
        <v>21</v>
      </c>
      <c r="I257" s="25">
        <v>1</v>
      </c>
      <c r="J257" s="25">
        <v>11</v>
      </c>
      <c r="K257" s="25">
        <v>1</v>
      </c>
      <c r="L257" s="25">
        <v>10</v>
      </c>
      <c r="M257" s="25">
        <v>0</v>
      </c>
      <c r="N257" s="25">
        <v>7</v>
      </c>
      <c r="O257" s="25">
        <v>0</v>
      </c>
      <c r="P257" s="25">
        <v>4</v>
      </c>
      <c r="Q257" s="25">
        <v>0</v>
      </c>
      <c r="R257" s="25">
        <v>1</v>
      </c>
      <c r="S257" s="25">
        <v>0</v>
      </c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</row>
    <row r="258" spans="2:52" ht="17.25" customHeight="1" x14ac:dyDescent="0.25">
      <c r="B258" s="28" t="s">
        <v>62</v>
      </c>
      <c r="C258" s="24">
        <f t="shared" si="26"/>
        <v>75</v>
      </c>
      <c r="D258" s="25">
        <v>0</v>
      </c>
      <c r="E258" s="25">
        <v>0</v>
      </c>
      <c r="F258" s="25">
        <v>11</v>
      </c>
      <c r="G258" s="25">
        <v>4</v>
      </c>
      <c r="H258" s="25">
        <v>35</v>
      </c>
      <c r="I258" s="25">
        <v>0</v>
      </c>
      <c r="J258" s="25">
        <v>12</v>
      </c>
      <c r="K258" s="25">
        <v>0</v>
      </c>
      <c r="L258" s="25">
        <v>12</v>
      </c>
      <c r="M258" s="25">
        <v>0</v>
      </c>
      <c r="N258" s="25">
        <v>1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</row>
    <row r="259" spans="2:52" ht="17.25" customHeight="1" x14ac:dyDescent="0.25">
      <c r="B259" s="28" t="s">
        <v>63</v>
      </c>
      <c r="C259" s="24">
        <f t="shared" si="26"/>
        <v>351</v>
      </c>
      <c r="D259" s="25">
        <v>9</v>
      </c>
      <c r="E259" s="25">
        <v>3</v>
      </c>
      <c r="F259" s="25">
        <v>48</v>
      </c>
      <c r="G259" s="25">
        <v>13</v>
      </c>
      <c r="H259" s="25">
        <v>169</v>
      </c>
      <c r="I259" s="25">
        <v>9</v>
      </c>
      <c r="J259" s="25">
        <v>51</v>
      </c>
      <c r="K259" s="25">
        <v>1</v>
      </c>
      <c r="L259" s="25">
        <v>29</v>
      </c>
      <c r="M259" s="25">
        <v>0</v>
      </c>
      <c r="N259" s="25">
        <v>12</v>
      </c>
      <c r="O259" s="25">
        <v>0</v>
      </c>
      <c r="P259" s="25">
        <v>4</v>
      </c>
      <c r="Q259" s="25">
        <v>0</v>
      </c>
      <c r="R259" s="25">
        <v>3</v>
      </c>
      <c r="S259" s="25">
        <v>0</v>
      </c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</row>
    <row r="260" spans="2:52" ht="17.25" customHeight="1" x14ac:dyDescent="0.25">
      <c r="B260" s="28" t="s">
        <v>64</v>
      </c>
      <c r="C260" s="24">
        <f t="shared" si="26"/>
        <v>176</v>
      </c>
      <c r="D260" s="25">
        <v>2</v>
      </c>
      <c r="E260" s="25">
        <v>1</v>
      </c>
      <c r="F260" s="25">
        <v>17</v>
      </c>
      <c r="G260" s="25">
        <v>10</v>
      </c>
      <c r="H260" s="25">
        <v>78</v>
      </c>
      <c r="I260" s="25">
        <v>3</v>
      </c>
      <c r="J260" s="25">
        <v>30</v>
      </c>
      <c r="K260" s="25">
        <v>1</v>
      </c>
      <c r="L260" s="25">
        <v>17</v>
      </c>
      <c r="M260" s="25">
        <v>1</v>
      </c>
      <c r="N260" s="25">
        <v>9</v>
      </c>
      <c r="O260" s="25">
        <v>0</v>
      </c>
      <c r="P260" s="25">
        <v>3</v>
      </c>
      <c r="Q260" s="25">
        <v>0</v>
      </c>
      <c r="R260" s="25">
        <v>4</v>
      </c>
      <c r="S260" s="25">
        <v>0</v>
      </c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</row>
    <row r="261" spans="2:52" ht="17.25" customHeight="1" x14ac:dyDescent="0.25">
      <c r="B261" s="28" t="s">
        <v>65</v>
      </c>
      <c r="C261" s="24">
        <f t="shared" si="26"/>
        <v>497</v>
      </c>
      <c r="D261" s="25">
        <v>9</v>
      </c>
      <c r="E261" s="25">
        <v>2</v>
      </c>
      <c r="F261" s="25">
        <v>83</v>
      </c>
      <c r="G261" s="25">
        <v>13</v>
      </c>
      <c r="H261" s="25">
        <v>235</v>
      </c>
      <c r="I261" s="25">
        <v>10</v>
      </c>
      <c r="J261" s="25">
        <v>64</v>
      </c>
      <c r="K261" s="25">
        <v>8</v>
      </c>
      <c r="L261" s="25">
        <v>32</v>
      </c>
      <c r="M261" s="25">
        <v>1</v>
      </c>
      <c r="N261" s="25">
        <v>23</v>
      </c>
      <c r="O261" s="25">
        <v>3</v>
      </c>
      <c r="P261" s="25">
        <v>12</v>
      </c>
      <c r="Q261" s="25">
        <v>0</v>
      </c>
      <c r="R261" s="25">
        <v>2</v>
      </c>
      <c r="S261" s="25">
        <v>0</v>
      </c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</row>
    <row r="262" spans="2:52" ht="17.25" customHeight="1" x14ac:dyDescent="0.25">
      <c r="B262" s="28" t="s">
        <v>66</v>
      </c>
      <c r="C262" s="24">
        <f t="shared" si="26"/>
        <v>184</v>
      </c>
      <c r="D262" s="25">
        <v>5</v>
      </c>
      <c r="E262" s="25">
        <v>1</v>
      </c>
      <c r="F262" s="25">
        <v>15</v>
      </c>
      <c r="G262" s="25">
        <v>7</v>
      </c>
      <c r="H262" s="25">
        <v>82</v>
      </c>
      <c r="I262" s="25">
        <v>2</v>
      </c>
      <c r="J262" s="25">
        <v>40</v>
      </c>
      <c r="K262" s="25">
        <v>0</v>
      </c>
      <c r="L262" s="25">
        <v>24</v>
      </c>
      <c r="M262" s="25">
        <v>0</v>
      </c>
      <c r="N262" s="25">
        <v>3</v>
      </c>
      <c r="O262" s="25">
        <v>0</v>
      </c>
      <c r="P262" s="25">
        <v>3</v>
      </c>
      <c r="Q262" s="25">
        <v>0</v>
      </c>
      <c r="R262" s="25">
        <v>2</v>
      </c>
      <c r="S262" s="25">
        <v>0</v>
      </c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</row>
    <row r="263" spans="2:52" ht="17.25" customHeight="1" x14ac:dyDescent="0.25">
      <c r="B263" s="28" t="s">
        <v>67</v>
      </c>
      <c r="C263" s="24">
        <f t="shared" si="26"/>
        <v>80</v>
      </c>
      <c r="D263" s="25">
        <v>3</v>
      </c>
      <c r="E263" s="25">
        <v>0</v>
      </c>
      <c r="F263" s="25">
        <v>11</v>
      </c>
      <c r="G263" s="25">
        <v>5</v>
      </c>
      <c r="H263" s="25">
        <v>40</v>
      </c>
      <c r="I263" s="25">
        <v>0</v>
      </c>
      <c r="J263" s="25">
        <v>9</v>
      </c>
      <c r="K263" s="25">
        <v>1</v>
      </c>
      <c r="L263" s="25">
        <v>7</v>
      </c>
      <c r="M263" s="25">
        <v>0</v>
      </c>
      <c r="N263" s="25">
        <v>4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</row>
    <row r="264" spans="2:52" ht="17.25" customHeight="1" thickBot="1" x14ac:dyDescent="0.3">
      <c r="B264" s="64" t="s">
        <v>68</v>
      </c>
      <c r="C264" s="65">
        <f t="shared" si="26"/>
        <v>250</v>
      </c>
      <c r="D264" s="66">
        <v>10</v>
      </c>
      <c r="E264" s="66">
        <v>3</v>
      </c>
      <c r="F264" s="66">
        <v>37</v>
      </c>
      <c r="G264" s="66">
        <v>6</v>
      </c>
      <c r="H264" s="66">
        <v>130</v>
      </c>
      <c r="I264" s="66">
        <v>10</v>
      </c>
      <c r="J264" s="66">
        <v>32</v>
      </c>
      <c r="K264" s="66">
        <v>1</v>
      </c>
      <c r="L264" s="66">
        <v>14</v>
      </c>
      <c r="M264" s="66">
        <v>0</v>
      </c>
      <c r="N264" s="66">
        <v>4</v>
      </c>
      <c r="O264" s="66">
        <v>0</v>
      </c>
      <c r="P264" s="66">
        <v>3</v>
      </c>
      <c r="Q264" s="66">
        <v>0</v>
      </c>
      <c r="R264" s="66">
        <v>0</v>
      </c>
      <c r="S264" s="66">
        <v>0</v>
      </c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</row>
    <row r="265" spans="2:52" ht="20.25" customHeight="1" x14ac:dyDescent="0.25">
      <c r="B265" s="67" t="s">
        <v>1</v>
      </c>
      <c r="C265" s="68">
        <f t="shared" ref="C265:S265" si="27">SUM(C240:C264)</f>
        <v>10107</v>
      </c>
      <c r="D265" s="120">
        <f t="shared" si="27"/>
        <v>272</v>
      </c>
      <c r="E265" s="121">
        <f t="shared" si="27"/>
        <v>88</v>
      </c>
      <c r="F265" s="34">
        <f t="shared" si="27"/>
        <v>1285</v>
      </c>
      <c r="G265" s="34">
        <f t="shared" si="27"/>
        <v>286</v>
      </c>
      <c r="H265" s="120">
        <f t="shared" si="27"/>
        <v>4230</v>
      </c>
      <c r="I265" s="121">
        <f t="shared" si="27"/>
        <v>228</v>
      </c>
      <c r="J265" s="34">
        <f t="shared" si="27"/>
        <v>1705</v>
      </c>
      <c r="K265" s="34">
        <f t="shared" si="27"/>
        <v>48</v>
      </c>
      <c r="L265" s="120">
        <f t="shared" si="27"/>
        <v>1091</v>
      </c>
      <c r="M265" s="121">
        <f t="shared" si="27"/>
        <v>13</v>
      </c>
      <c r="N265" s="34">
        <f t="shared" si="27"/>
        <v>522</v>
      </c>
      <c r="O265" s="34">
        <f t="shared" si="27"/>
        <v>9</v>
      </c>
      <c r="P265" s="120">
        <f t="shared" si="27"/>
        <v>264</v>
      </c>
      <c r="Q265" s="121">
        <f t="shared" si="27"/>
        <v>2</v>
      </c>
      <c r="R265" s="34">
        <f t="shared" si="27"/>
        <v>63</v>
      </c>
      <c r="S265" s="34">
        <f t="shared" si="27"/>
        <v>1</v>
      </c>
    </row>
    <row r="266" spans="2:52" ht="15.75" thickBot="1" x14ac:dyDescent="0.3">
      <c r="B266" s="91" t="s">
        <v>15</v>
      </c>
      <c r="C266" s="40">
        <f>C265/$C27</f>
        <v>1</v>
      </c>
      <c r="D266" s="122">
        <f>D265/$C$265</f>
        <v>2.6912041159592361E-2</v>
      </c>
      <c r="E266" s="123">
        <f t="shared" ref="E266:S266" si="28">E265/$C$265</f>
        <v>8.7068368457504704E-3</v>
      </c>
      <c r="F266" s="40">
        <f t="shared" si="28"/>
        <v>0.12713960621351539</v>
      </c>
      <c r="G266" s="40">
        <f t="shared" si="28"/>
        <v>2.8297219748689026E-2</v>
      </c>
      <c r="H266" s="122">
        <f t="shared" si="28"/>
        <v>0.41852181656277826</v>
      </c>
      <c r="I266" s="123">
        <f t="shared" si="28"/>
        <v>2.2558622736717125E-2</v>
      </c>
      <c r="J266" s="40">
        <f t="shared" si="28"/>
        <v>0.16869496388641536</v>
      </c>
      <c r="K266" s="40">
        <f t="shared" si="28"/>
        <v>4.7491837340457111E-3</v>
      </c>
      <c r="L266" s="122">
        <f t="shared" si="28"/>
        <v>0.1079449886217473</v>
      </c>
      <c r="M266" s="123">
        <f t="shared" si="28"/>
        <v>1.2862372613040467E-3</v>
      </c>
      <c r="N266" s="40">
        <f t="shared" si="28"/>
        <v>5.1647373107747106E-2</v>
      </c>
      <c r="O266" s="40">
        <f t="shared" si="28"/>
        <v>8.9047195013357077E-4</v>
      </c>
      <c r="P266" s="122">
        <f t="shared" si="28"/>
        <v>2.612051053725141E-2</v>
      </c>
      <c r="Q266" s="123">
        <f t="shared" si="28"/>
        <v>1.9788265558523795E-4</v>
      </c>
      <c r="R266" s="40">
        <f t="shared" si="28"/>
        <v>6.2333036509349959E-3</v>
      </c>
      <c r="S266" s="40">
        <f t="shared" si="28"/>
        <v>9.8941327792618976E-5</v>
      </c>
    </row>
    <row r="267" spans="2:52" ht="16.5" x14ac:dyDescent="0.25">
      <c r="B267" s="81"/>
      <c r="C267" s="52"/>
      <c r="D267" s="51"/>
      <c r="E267" s="51"/>
      <c r="F267" s="82"/>
      <c r="G267" s="36"/>
      <c r="H267" s="52"/>
      <c r="I267" s="52"/>
      <c r="J267" s="52"/>
      <c r="K267" s="52"/>
      <c r="M267" s="54"/>
      <c r="N267" s="54"/>
      <c r="O267" s="54"/>
      <c r="P267" s="54"/>
      <c r="Q267" s="54"/>
      <c r="R267" s="54"/>
    </row>
    <row r="268" spans="2:52" ht="16.5" x14ac:dyDescent="0.25">
      <c r="B268" s="81"/>
      <c r="C268" s="52"/>
      <c r="D268" s="51"/>
      <c r="E268" s="51"/>
      <c r="F268" s="82"/>
      <c r="G268" s="36"/>
      <c r="H268" s="52"/>
      <c r="I268" s="52"/>
      <c r="J268" s="52"/>
      <c r="K268" s="52"/>
      <c r="M268" s="54"/>
      <c r="N268" s="54"/>
      <c r="O268" s="54"/>
      <c r="P268" s="54"/>
      <c r="Q268" s="54"/>
      <c r="R268" s="54"/>
    </row>
    <row r="269" spans="2:52" ht="27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M269" s="83"/>
      <c r="N269" s="11"/>
      <c r="O269" s="11"/>
      <c r="P269" s="11"/>
      <c r="Q269" s="11"/>
      <c r="R269" s="1"/>
    </row>
    <row r="270" spans="2:52" ht="107.25" customHeight="1" x14ac:dyDescent="0.25">
      <c r="B270" s="182" t="s">
        <v>42</v>
      </c>
      <c r="C270" s="193" t="s">
        <v>1</v>
      </c>
      <c r="D270" s="181" t="s">
        <v>69</v>
      </c>
      <c r="E270" s="181"/>
      <c r="F270" s="182"/>
      <c r="G270" s="195" t="s">
        <v>122</v>
      </c>
      <c r="H270" s="196"/>
      <c r="I270" s="190" t="s">
        <v>123</v>
      </c>
      <c r="J270" s="191"/>
      <c r="K270" s="73"/>
      <c r="L270" s="73"/>
      <c r="M270" s="11"/>
      <c r="N270" s="29"/>
      <c r="O270" s="29"/>
      <c r="P270" s="29"/>
      <c r="Q270" s="29"/>
      <c r="S270" s="94"/>
    </row>
    <row r="271" spans="2:52" ht="33.75" customHeight="1" x14ac:dyDescent="0.25">
      <c r="B271" s="192"/>
      <c r="C271" s="194"/>
      <c r="D271" s="86" t="s">
        <v>70</v>
      </c>
      <c r="E271" s="63" t="s">
        <v>71</v>
      </c>
      <c r="F271" s="87" t="s">
        <v>72</v>
      </c>
      <c r="G271" s="85" t="s">
        <v>73</v>
      </c>
      <c r="H271" s="88" t="s">
        <v>74</v>
      </c>
      <c r="I271" s="89" t="s">
        <v>73</v>
      </c>
      <c r="J271" s="62" t="s">
        <v>74</v>
      </c>
      <c r="K271" s="95"/>
      <c r="L271" s="158"/>
      <c r="M271" s="159"/>
      <c r="N271" s="159"/>
      <c r="O271" s="159"/>
      <c r="P271" s="48"/>
      <c r="Q271" s="48"/>
      <c r="R271" s="96"/>
      <c r="S271" s="94"/>
    </row>
    <row r="272" spans="2:52" ht="17.25" customHeight="1" x14ac:dyDescent="0.25">
      <c r="B272" s="28" t="s">
        <v>44</v>
      </c>
      <c r="C272" s="24">
        <f>SUM(D272:F272)</f>
        <v>236</v>
      </c>
      <c r="D272" s="90">
        <v>0</v>
      </c>
      <c r="E272" s="25">
        <v>54</v>
      </c>
      <c r="F272" s="25">
        <v>182</v>
      </c>
      <c r="G272" s="25">
        <v>55</v>
      </c>
      <c r="H272" s="25">
        <v>181</v>
      </c>
      <c r="I272" s="90">
        <v>37</v>
      </c>
      <c r="J272" s="90">
        <v>199</v>
      </c>
      <c r="K272" s="97"/>
      <c r="L272" s="97"/>
      <c r="M272" s="173" t="s">
        <v>61</v>
      </c>
      <c r="N272" s="173">
        <v>65</v>
      </c>
      <c r="O272" s="52"/>
      <c r="P272" s="51"/>
      <c r="Q272" s="51"/>
      <c r="S272" s="94"/>
    </row>
    <row r="273" spans="2:19" ht="17.25" customHeight="1" x14ac:dyDescent="0.25">
      <c r="B273" s="28" t="s">
        <v>45</v>
      </c>
      <c r="C273" s="24">
        <f t="shared" ref="C273:C295" si="29">SUM(D273:F273)</f>
        <v>306</v>
      </c>
      <c r="D273" s="25">
        <v>9</v>
      </c>
      <c r="E273" s="25">
        <v>104</v>
      </c>
      <c r="F273" s="25">
        <v>193</v>
      </c>
      <c r="G273" s="25">
        <v>27</v>
      </c>
      <c r="H273" s="25">
        <v>279</v>
      </c>
      <c r="I273" s="25">
        <v>25</v>
      </c>
      <c r="J273" s="25">
        <v>281</v>
      </c>
      <c r="K273" s="97"/>
      <c r="L273" s="97"/>
      <c r="M273" s="173" t="s">
        <v>62</v>
      </c>
      <c r="N273" s="173">
        <v>75</v>
      </c>
      <c r="O273" s="52"/>
      <c r="P273" s="51"/>
      <c r="Q273" s="51"/>
      <c r="S273" s="94"/>
    </row>
    <row r="274" spans="2:19" ht="17.25" customHeight="1" x14ac:dyDescent="0.25">
      <c r="B274" s="28" t="s">
        <v>46</v>
      </c>
      <c r="C274" s="24">
        <f t="shared" si="29"/>
        <v>130</v>
      </c>
      <c r="D274" s="25">
        <v>8</v>
      </c>
      <c r="E274" s="25">
        <v>67</v>
      </c>
      <c r="F274" s="25">
        <v>55</v>
      </c>
      <c r="G274" s="25">
        <v>8</v>
      </c>
      <c r="H274" s="25">
        <v>122</v>
      </c>
      <c r="I274" s="25">
        <v>5</v>
      </c>
      <c r="J274" s="25">
        <v>125</v>
      </c>
      <c r="K274" s="97"/>
      <c r="L274" s="97"/>
      <c r="M274" s="173" t="s">
        <v>67</v>
      </c>
      <c r="N274" s="173">
        <v>80</v>
      </c>
      <c r="O274" s="52"/>
      <c r="P274" s="51"/>
      <c r="Q274" s="51"/>
      <c r="S274" s="94"/>
    </row>
    <row r="275" spans="2:19" ht="17.25" customHeight="1" x14ac:dyDescent="0.25">
      <c r="B275" s="28" t="s">
        <v>47</v>
      </c>
      <c r="C275" s="24">
        <f t="shared" si="29"/>
        <v>753</v>
      </c>
      <c r="D275" s="25">
        <v>23</v>
      </c>
      <c r="E275" s="25">
        <v>418</v>
      </c>
      <c r="F275" s="25">
        <v>312</v>
      </c>
      <c r="G275" s="25">
        <v>30</v>
      </c>
      <c r="H275" s="25">
        <v>723</v>
      </c>
      <c r="I275" s="25">
        <v>73</v>
      </c>
      <c r="J275" s="25">
        <v>680</v>
      </c>
      <c r="K275" s="97"/>
      <c r="L275" s="97"/>
      <c r="M275" s="173" t="s">
        <v>60</v>
      </c>
      <c r="N275" s="173">
        <v>85</v>
      </c>
      <c r="O275" s="52"/>
      <c r="P275" s="51"/>
      <c r="Q275" s="51"/>
      <c r="S275" s="94"/>
    </row>
    <row r="276" spans="2:19" ht="17.25" customHeight="1" x14ac:dyDescent="0.25">
      <c r="B276" s="28" t="s">
        <v>48</v>
      </c>
      <c r="C276" s="24">
        <f t="shared" si="29"/>
        <v>283</v>
      </c>
      <c r="D276" s="25">
        <v>7</v>
      </c>
      <c r="E276" s="25">
        <v>89</v>
      </c>
      <c r="F276" s="25">
        <v>187</v>
      </c>
      <c r="G276" s="25">
        <v>39</v>
      </c>
      <c r="H276" s="25">
        <v>244</v>
      </c>
      <c r="I276" s="25">
        <v>26</v>
      </c>
      <c r="J276" s="25">
        <v>257</v>
      </c>
      <c r="K276" s="97"/>
      <c r="L276" s="97"/>
      <c r="M276" s="173" t="s">
        <v>52</v>
      </c>
      <c r="N276" s="173">
        <v>108</v>
      </c>
      <c r="O276" s="52"/>
      <c r="P276" s="52"/>
      <c r="Q276" s="52"/>
      <c r="S276" s="94"/>
    </row>
    <row r="277" spans="2:19" ht="17.25" customHeight="1" x14ac:dyDescent="0.25">
      <c r="B277" s="28" t="s">
        <v>49</v>
      </c>
      <c r="C277" s="24">
        <f t="shared" si="29"/>
        <v>276</v>
      </c>
      <c r="D277" s="25">
        <v>16</v>
      </c>
      <c r="E277" s="25">
        <v>92</v>
      </c>
      <c r="F277" s="25">
        <v>168</v>
      </c>
      <c r="G277" s="25">
        <v>11</v>
      </c>
      <c r="H277" s="25">
        <v>265</v>
      </c>
      <c r="I277" s="25">
        <v>36</v>
      </c>
      <c r="J277" s="25">
        <v>240</v>
      </c>
      <c r="K277" s="97"/>
      <c r="L277" s="97"/>
      <c r="M277" s="173" t="s">
        <v>46</v>
      </c>
      <c r="N277" s="173">
        <v>130</v>
      </c>
      <c r="O277" s="55"/>
      <c r="P277" s="55"/>
      <c r="Q277" s="55"/>
      <c r="S277" s="94"/>
    </row>
    <row r="278" spans="2:19" ht="17.25" customHeight="1" x14ac:dyDescent="0.25">
      <c r="B278" s="28" t="s">
        <v>50</v>
      </c>
      <c r="C278" s="24">
        <f t="shared" si="29"/>
        <v>254</v>
      </c>
      <c r="D278" s="25">
        <v>23</v>
      </c>
      <c r="E278" s="25">
        <v>135</v>
      </c>
      <c r="F278" s="25">
        <v>96</v>
      </c>
      <c r="G278" s="25">
        <v>29</v>
      </c>
      <c r="H278" s="25">
        <v>225</v>
      </c>
      <c r="I278" s="25">
        <v>34</v>
      </c>
      <c r="J278" s="25">
        <v>220</v>
      </c>
      <c r="K278" s="97"/>
      <c r="L278" s="97"/>
      <c r="M278" s="173" t="s">
        <v>64</v>
      </c>
      <c r="N278" s="173">
        <v>176</v>
      </c>
      <c r="O278" s="160"/>
      <c r="P278" s="29"/>
      <c r="Q278" s="29"/>
      <c r="S278" s="94"/>
    </row>
    <row r="279" spans="2:19" ht="17.25" customHeight="1" x14ac:dyDescent="0.25">
      <c r="B279" s="28" t="s">
        <v>51</v>
      </c>
      <c r="C279" s="24">
        <f t="shared" si="29"/>
        <v>561</v>
      </c>
      <c r="D279" s="25">
        <v>37</v>
      </c>
      <c r="E279" s="25">
        <v>332</v>
      </c>
      <c r="F279" s="25">
        <v>192</v>
      </c>
      <c r="G279" s="25">
        <v>28</v>
      </c>
      <c r="H279" s="25">
        <v>533</v>
      </c>
      <c r="I279" s="25">
        <v>49</v>
      </c>
      <c r="J279" s="25">
        <v>512</v>
      </c>
      <c r="K279" s="97"/>
      <c r="L279" s="97"/>
      <c r="M279" s="173" t="s">
        <v>66</v>
      </c>
      <c r="N279" s="173">
        <v>184</v>
      </c>
      <c r="O279" s="160"/>
      <c r="P279" s="29"/>
      <c r="Q279" s="29"/>
      <c r="S279" s="94"/>
    </row>
    <row r="280" spans="2:19" ht="17.25" customHeight="1" x14ac:dyDescent="0.25">
      <c r="B280" s="28" t="s">
        <v>52</v>
      </c>
      <c r="C280" s="24">
        <f t="shared" si="29"/>
        <v>108</v>
      </c>
      <c r="D280" s="25">
        <v>15</v>
      </c>
      <c r="E280" s="25">
        <v>38</v>
      </c>
      <c r="F280" s="25">
        <v>55</v>
      </c>
      <c r="G280" s="25">
        <v>28</v>
      </c>
      <c r="H280" s="25">
        <v>80</v>
      </c>
      <c r="I280" s="25">
        <v>11</v>
      </c>
      <c r="J280" s="25">
        <v>97</v>
      </c>
      <c r="K280" s="97"/>
      <c r="L280" s="97"/>
      <c r="M280" s="173" t="s">
        <v>44</v>
      </c>
      <c r="N280" s="173">
        <v>236</v>
      </c>
      <c r="O280" s="160"/>
      <c r="P280" s="29"/>
      <c r="Q280" s="29"/>
      <c r="S280" s="94"/>
    </row>
    <row r="281" spans="2:19" ht="17.25" customHeight="1" x14ac:dyDescent="0.25">
      <c r="B281" s="28" t="s">
        <v>53</v>
      </c>
      <c r="C281" s="24">
        <f t="shared" si="29"/>
        <v>428</v>
      </c>
      <c r="D281" s="25">
        <v>82</v>
      </c>
      <c r="E281" s="25">
        <v>249</v>
      </c>
      <c r="F281" s="25">
        <v>97</v>
      </c>
      <c r="G281" s="25">
        <v>43</v>
      </c>
      <c r="H281" s="25">
        <v>385</v>
      </c>
      <c r="I281" s="25">
        <v>25</v>
      </c>
      <c r="J281" s="25">
        <v>403</v>
      </c>
      <c r="K281" s="97"/>
      <c r="L281" s="97"/>
      <c r="M281" s="173" t="s">
        <v>68</v>
      </c>
      <c r="N281" s="173">
        <v>250</v>
      </c>
      <c r="O281" s="160"/>
      <c r="P281" s="29"/>
      <c r="Q281" s="29"/>
      <c r="S281" s="94"/>
    </row>
    <row r="282" spans="2:19" ht="17.25" customHeight="1" x14ac:dyDescent="0.25">
      <c r="B282" s="28" t="s">
        <v>54</v>
      </c>
      <c r="C282" s="24">
        <f t="shared" si="29"/>
        <v>388</v>
      </c>
      <c r="D282" s="25">
        <v>19</v>
      </c>
      <c r="E282" s="25">
        <v>104</v>
      </c>
      <c r="F282" s="25">
        <v>265</v>
      </c>
      <c r="G282" s="25">
        <v>24</v>
      </c>
      <c r="H282" s="25">
        <v>364</v>
      </c>
      <c r="I282" s="25">
        <v>27</v>
      </c>
      <c r="J282" s="25">
        <v>361</v>
      </c>
      <c r="K282" s="97"/>
      <c r="L282" s="97"/>
      <c r="M282" s="173" t="s">
        <v>50</v>
      </c>
      <c r="N282" s="173">
        <v>254</v>
      </c>
      <c r="O282" s="160"/>
      <c r="P282" s="29"/>
      <c r="Q282" s="29"/>
      <c r="S282" s="94"/>
    </row>
    <row r="283" spans="2:19" ht="17.25" customHeight="1" x14ac:dyDescent="0.25">
      <c r="B283" s="28" t="s">
        <v>55</v>
      </c>
      <c r="C283" s="24">
        <f t="shared" si="29"/>
        <v>420</v>
      </c>
      <c r="D283" s="25">
        <v>39</v>
      </c>
      <c r="E283" s="25">
        <v>225</v>
      </c>
      <c r="F283" s="25">
        <v>156</v>
      </c>
      <c r="G283" s="25">
        <v>18</v>
      </c>
      <c r="H283" s="25">
        <v>402</v>
      </c>
      <c r="I283" s="25">
        <v>51</v>
      </c>
      <c r="J283" s="25">
        <v>369</v>
      </c>
      <c r="K283" s="97"/>
      <c r="L283" s="97"/>
      <c r="M283" s="173" t="s">
        <v>59</v>
      </c>
      <c r="N283" s="173">
        <v>261</v>
      </c>
      <c r="O283" s="160"/>
      <c r="P283" s="29"/>
      <c r="Q283" s="29"/>
      <c r="S283" s="94"/>
    </row>
    <row r="284" spans="2:19" ht="17.25" customHeight="1" x14ac:dyDescent="0.25">
      <c r="B284" s="28" t="s">
        <v>56</v>
      </c>
      <c r="C284" s="24">
        <f t="shared" si="29"/>
        <v>408</v>
      </c>
      <c r="D284" s="25">
        <v>13</v>
      </c>
      <c r="E284" s="25">
        <v>128</v>
      </c>
      <c r="F284" s="25">
        <v>267</v>
      </c>
      <c r="G284" s="25">
        <v>94</v>
      </c>
      <c r="H284" s="25">
        <v>314</v>
      </c>
      <c r="I284" s="25">
        <v>40</v>
      </c>
      <c r="J284" s="25">
        <v>368</v>
      </c>
      <c r="K284" s="97"/>
      <c r="L284" s="97"/>
      <c r="M284" s="173" t="s">
        <v>57</v>
      </c>
      <c r="N284" s="173">
        <v>271</v>
      </c>
      <c r="O284" s="160"/>
      <c r="P284" s="29"/>
      <c r="Q284" s="29"/>
      <c r="S284" s="94"/>
    </row>
    <row r="285" spans="2:19" ht="17.25" customHeight="1" x14ac:dyDescent="0.25">
      <c r="B285" s="28" t="s">
        <v>57</v>
      </c>
      <c r="C285" s="24">
        <f t="shared" si="29"/>
        <v>271</v>
      </c>
      <c r="D285" s="25">
        <v>8</v>
      </c>
      <c r="E285" s="25">
        <v>127</v>
      </c>
      <c r="F285" s="25">
        <v>136</v>
      </c>
      <c r="G285" s="25">
        <v>9</v>
      </c>
      <c r="H285" s="25">
        <v>262</v>
      </c>
      <c r="I285" s="25">
        <v>31</v>
      </c>
      <c r="J285" s="25">
        <v>240</v>
      </c>
      <c r="K285" s="97"/>
      <c r="L285" s="97"/>
      <c r="M285" s="173" t="s">
        <v>49</v>
      </c>
      <c r="N285" s="173">
        <v>276</v>
      </c>
      <c r="O285" s="159"/>
      <c r="P285" s="48"/>
      <c r="Q285" s="48"/>
      <c r="S285" s="94"/>
    </row>
    <row r="286" spans="2:19" ht="17.25" customHeight="1" x14ac:dyDescent="0.25">
      <c r="B286" s="28" t="s">
        <v>58</v>
      </c>
      <c r="C286" s="24">
        <f t="shared" si="29"/>
        <v>3261</v>
      </c>
      <c r="D286" s="25">
        <v>215</v>
      </c>
      <c r="E286" s="25">
        <v>1811</v>
      </c>
      <c r="F286" s="25">
        <v>1235</v>
      </c>
      <c r="G286" s="25">
        <v>158</v>
      </c>
      <c r="H286" s="25">
        <v>3103</v>
      </c>
      <c r="I286" s="25">
        <v>298</v>
      </c>
      <c r="J286" s="25">
        <v>2963</v>
      </c>
      <c r="K286" s="97"/>
      <c r="L286" s="97"/>
      <c r="M286" s="173" t="s">
        <v>48</v>
      </c>
      <c r="N286" s="173">
        <v>283</v>
      </c>
      <c r="O286" s="159"/>
      <c r="P286" s="48"/>
      <c r="Q286" s="48"/>
      <c r="S286" s="94"/>
    </row>
    <row r="287" spans="2:19" ht="17.25" customHeight="1" x14ac:dyDescent="0.25">
      <c r="B287" s="28" t="s">
        <v>59</v>
      </c>
      <c r="C287" s="24">
        <f t="shared" si="29"/>
        <v>261</v>
      </c>
      <c r="D287" s="25">
        <v>6</v>
      </c>
      <c r="E287" s="25">
        <v>59</v>
      </c>
      <c r="F287" s="25">
        <v>196</v>
      </c>
      <c r="G287" s="25">
        <v>42</v>
      </c>
      <c r="H287" s="25">
        <v>219</v>
      </c>
      <c r="I287" s="25">
        <v>18</v>
      </c>
      <c r="J287" s="25">
        <v>243</v>
      </c>
      <c r="K287" s="97"/>
      <c r="L287" s="97"/>
      <c r="M287" s="173" t="s">
        <v>45</v>
      </c>
      <c r="N287" s="173">
        <v>306</v>
      </c>
      <c r="O287" s="52"/>
      <c r="P287" s="51"/>
      <c r="Q287" s="51"/>
      <c r="S287" s="94"/>
    </row>
    <row r="288" spans="2:19" ht="17.25" customHeight="1" x14ac:dyDescent="0.25">
      <c r="B288" s="28" t="s">
        <v>60</v>
      </c>
      <c r="C288" s="24">
        <f t="shared" si="29"/>
        <v>85</v>
      </c>
      <c r="D288" s="25">
        <v>1</v>
      </c>
      <c r="E288" s="25">
        <v>70</v>
      </c>
      <c r="F288" s="25">
        <v>14</v>
      </c>
      <c r="G288" s="25">
        <v>7</v>
      </c>
      <c r="H288" s="25">
        <v>78</v>
      </c>
      <c r="I288" s="25">
        <v>3</v>
      </c>
      <c r="J288" s="25">
        <v>82</v>
      </c>
      <c r="K288" s="97"/>
      <c r="L288" s="97"/>
      <c r="M288" s="173" t="s">
        <v>63</v>
      </c>
      <c r="N288" s="173">
        <v>351</v>
      </c>
      <c r="O288" s="52"/>
      <c r="P288" s="51"/>
      <c r="Q288" s="51"/>
      <c r="S288" s="94"/>
    </row>
    <row r="289" spans="2:19" ht="17.25" customHeight="1" x14ac:dyDescent="0.25">
      <c r="B289" s="28" t="s">
        <v>61</v>
      </c>
      <c r="C289" s="24">
        <f t="shared" si="29"/>
        <v>65</v>
      </c>
      <c r="D289" s="25">
        <v>1</v>
      </c>
      <c r="E289" s="25">
        <v>31</v>
      </c>
      <c r="F289" s="25">
        <v>33</v>
      </c>
      <c r="G289" s="25">
        <v>3</v>
      </c>
      <c r="H289" s="25">
        <v>62</v>
      </c>
      <c r="I289" s="25">
        <v>5</v>
      </c>
      <c r="J289" s="25">
        <v>60</v>
      </c>
      <c r="K289" s="97"/>
      <c r="L289" s="97"/>
      <c r="M289" s="173" t="s">
        <v>54</v>
      </c>
      <c r="N289" s="173">
        <v>388</v>
      </c>
      <c r="O289" s="52"/>
      <c r="P289" s="51"/>
      <c r="Q289" s="51"/>
      <c r="S289" s="94"/>
    </row>
    <row r="290" spans="2:19" ht="17.25" customHeight="1" x14ac:dyDescent="0.25">
      <c r="B290" s="28" t="s">
        <v>62</v>
      </c>
      <c r="C290" s="24">
        <f t="shared" si="29"/>
        <v>75</v>
      </c>
      <c r="D290" s="25">
        <v>12</v>
      </c>
      <c r="E290" s="25">
        <v>24</v>
      </c>
      <c r="F290" s="25">
        <v>39</v>
      </c>
      <c r="G290" s="25">
        <v>10</v>
      </c>
      <c r="H290" s="25">
        <v>65</v>
      </c>
      <c r="I290" s="25">
        <v>12</v>
      </c>
      <c r="J290" s="25">
        <v>63</v>
      </c>
      <c r="K290" s="97"/>
      <c r="L290" s="97"/>
      <c r="M290" s="173" t="s">
        <v>56</v>
      </c>
      <c r="N290" s="173">
        <v>408</v>
      </c>
      <c r="O290" s="52"/>
      <c r="P290" s="51"/>
      <c r="Q290" s="51"/>
      <c r="S290" s="94"/>
    </row>
    <row r="291" spans="2:19" ht="17.25" customHeight="1" x14ac:dyDescent="0.25">
      <c r="B291" s="28" t="s">
        <v>63</v>
      </c>
      <c r="C291" s="24">
        <f t="shared" si="29"/>
        <v>351</v>
      </c>
      <c r="D291" s="25">
        <v>22</v>
      </c>
      <c r="E291" s="25">
        <v>137</v>
      </c>
      <c r="F291" s="25">
        <v>192</v>
      </c>
      <c r="G291" s="25">
        <v>42</v>
      </c>
      <c r="H291" s="25">
        <v>309</v>
      </c>
      <c r="I291" s="25">
        <v>23</v>
      </c>
      <c r="J291" s="25">
        <v>328</v>
      </c>
      <c r="K291" s="97"/>
      <c r="L291" s="97"/>
      <c r="M291" s="173" t="s">
        <v>55</v>
      </c>
      <c r="N291" s="173">
        <v>420</v>
      </c>
      <c r="O291" s="52"/>
      <c r="P291" s="52"/>
      <c r="Q291" s="52"/>
      <c r="S291" s="94"/>
    </row>
    <row r="292" spans="2:19" ht="17.25" customHeight="1" x14ac:dyDescent="0.25">
      <c r="B292" s="28" t="s">
        <v>64</v>
      </c>
      <c r="C292" s="24">
        <f t="shared" si="29"/>
        <v>176</v>
      </c>
      <c r="D292" s="25">
        <v>13</v>
      </c>
      <c r="E292" s="25">
        <v>78</v>
      </c>
      <c r="F292" s="25">
        <v>85</v>
      </c>
      <c r="G292" s="25">
        <v>27</v>
      </c>
      <c r="H292" s="25">
        <v>149</v>
      </c>
      <c r="I292" s="25">
        <v>22</v>
      </c>
      <c r="J292" s="25">
        <v>154</v>
      </c>
      <c r="K292" s="97"/>
      <c r="L292" s="55"/>
      <c r="M292" s="173" t="s">
        <v>53</v>
      </c>
      <c r="N292" s="173">
        <v>428</v>
      </c>
      <c r="O292" s="55"/>
      <c r="P292" s="55"/>
      <c r="Q292" s="55"/>
      <c r="S292" s="94"/>
    </row>
    <row r="293" spans="2:19" ht="17.25" customHeight="1" x14ac:dyDescent="0.25">
      <c r="B293" s="28" t="s">
        <v>65</v>
      </c>
      <c r="C293" s="24">
        <f t="shared" si="29"/>
        <v>497</v>
      </c>
      <c r="D293" s="25">
        <v>14</v>
      </c>
      <c r="E293" s="25">
        <v>196</v>
      </c>
      <c r="F293" s="25">
        <v>287</v>
      </c>
      <c r="G293" s="25">
        <v>48</v>
      </c>
      <c r="H293" s="25">
        <v>449</v>
      </c>
      <c r="I293" s="25">
        <v>28</v>
      </c>
      <c r="J293" s="25">
        <v>469</v>
      </c>
      <c r="K293" s="97"/>
      <c r="L293" s="11"/>
      <c r="M293" s="173" t="s">
        <v>65</v>
      </c>
      <c r="N293" s="173">
        <v>497</v>
      </c>
      <c r="O293" s="11"/>
      <c r="P293" s="11"/>
      <c r="Q293" s="11"/>
      <c r="S293" s="94"/>
    </row>
    <row r="294" spans="2:19" ht="17.25" customHeight="1" x14ac:dyDescent="0.25">
      <c r="B294" s="28" t="s">
        <v>66</v>
      </c>
      <c r="C294" s="24">
        <f t="shared" si="29"/>
        <v>184</v>
      </c>
      <c r="D294" s="25">
        <v>4</v>
      </c>
      <c r="E294" s="25">
        <v>81</v>
      </c>
      <c r="F294" s="25">
        <v>99</v>
      </c>
      <c r="G294" s="25">
        <v>14</v>
      </c>
      <c r="H294" s="25">
        <v>170</v>
      </c>
      <c r="I294" s="25">
        <v>17</v>
      </c>
      <c r="J294" s="25">
        <v>167</v>
      </c>
      <c r="K294" s="97"/>
      <c r="L294" s="160"/>
      <c r="M294" s="173" t="s">
        <v>51</v>
      </c>
      <c r="N294" s="173">
        <v>561</v>
      </c>
      <c r="O294" s="160"/>
      <c r="P294" s="29"/>
      <c r="Q294" s="29"/>
      <c r="S294" s="94"/>
    </row>
    <row r="295" spans="2:19" ht="17.25" customHeight="1" x14ac:dyDescent="0.25">
      <c r="B295" s="28" t="s">
        <v>67</v>
      </c>
      <c r="C295" s="24">
        <f t="shared" si="29"/>
        <v>80</v>
      </c>
      <c r="D295" s="25">
        <v>1</v>
      </c>
      <c r="E295" s="25">
        <v>15</v>
      </c>
      <c r="F295" s="25">
        <v>64</v>
      </c>
      <c r="G295" s="25">
        <v>9</v>
      </c>
      <c r="H295" s="25">
        <v>71</v>
      </c>
      <c r="I295" s="25">
        <v>5</v>
      </c>
      <c r="J295" s="25">
        <v>75</v>
      </c>
      <c r="K295" s="97"/>
      <c r="L295" s="160"/>
      <c r="M295" s="173" t="s">
        <v>47</v>
      </c>
      <c r="N295" s="173">
        <v>753</v>
      </c>
      <c r="O295" s="160"/>
      <c r="P295" s="29"/>
      <c r="Q295" s="29"/>
      <c r="S295" s="94"/>
    </row>
    <row r="296" spans="2:19" ht="17.25" customHeight="1" thickBot="1" x14ac:dyDescent="0.3">
      <c r="B296" s="64" t="s">
        <v>68</v>
      </c>
      <c r="C296" s="65">
        <f>SUM(D296:F296)</f>
        <v>250</v>
      </c>
      <c r="D296" s="66">
        <v>5</v>
      </c>
      <c r="E296" s="66">
        <v>115</v>
      </c>
      <c r="F296" s="66">
        <v>130</v>
      </c>
      <c r="G296" s="66">
        <v>25</v>
      </c>
      <c r="H296" s="66">
        <v>225</v>
      </c>
      <c r="I296" s="66">
        <v>17</v>
      </c>
      <c r="J296" s="66">
        <v>233</v>
      </c>
      <c r="K296" s="97"/>
      <c r="L296" s="160"/>
      <c r="M296" s="173" t="s">
        <v>58</v>
      </c>
      <c r="N296" s="173">
        <v>3261</v>
      </c>
      <c r="O296" s="160"/>
      <c r="P296" s="29"/>
      <c r="Q296" s="29"/>
      <c r="S296" s="94"/>
    </row>
    <row r="297" spans="2:19" ht="20.25" customHeight="1" x14ac:dyDescent="0.25">
      <c r="B297" s="67" t="s">
        <v>1</v>
      </c>
      <c r="C297" s="68">
        <f t="shared" ref="C297:J297" si="30">SUM(C272:C296)</f>
        <v>10107</v>
      </c>
      <c r="D297" s="124">
        <f t="shared" si="30"/>
        <v>593</v>
      </c>
      <c r="E297" s="125">
        <f t="shared" si="30"/>
        <v>4779</v>
      </c>
      <c r="F297" s="126">
        <f t="shared" si="30"/>
        <v>4735</v>
      </c>
      <c r="G297" s="68">
        <f t="shared" si="30"/>
        <v>828</v>
      </c>
      <c r="H297" s="68">
        <f t="shared" si="30"/>
        <v>9279</v>
      </c>
      <c r="I297" s="124">
        <f t="shared" si="30"/>
        <v>918</v>
      </c>
      <c r="J297" s="125">
        <f t="shared" si="30"/>
        <v>9189</v>
      </c>
      <c r="K297" s="97"/>
      <c r="L297" s="103"/>
      <c r="M297" s="103"/>
      <c r="N297" s="103"/>
      <c r="O297" s="103"/>
      <c r="S297" s="94"/>
    </row>
    <row r="298" spans="2:19" ht="15.75" thickBot="1" x14ac:dyDescent="0.3">
      <c r="B298" s="91" t="s">
        <v>15</v>
      </c>
      <c r="C298" s="92">
        <f>SUM(D298:F298)</f>
        <v>1</v>
      </c>
      <c r="D298" s="127">
        <f>D297/$C$297</f>
        <v>5.867220738102305E-2</v>
      </c>
      <c r="E298" s="92">
        <f t="shared" ref="E298:J298" si="31">E297/$C$297</f>
        <v>0.4728406055209261</v>
      </c>
      <c r="F298" s="128">
        <f t="shared" si="31"/>
        <v>0.46848718709805087</v>
      </c>
      <c r="G298" s="92">
        <f t="shared" si="31"/>
        <v>8.1923419412288506E-2</v>
      </c>
      <c r="H298" s="92">
        <f t="shared" si="31"/>
        <v>0.91807658058771147</v>
      </c>
      <c r="I298" s="127">
        <f t="shared" si="31"/>
        <v>9.0828138913624221E-2</v>
      </c>
      <c r="J298" s="92">
        <f t="shared" si="31"/>
        <v>0.90917186108637582</v>
      </c>
      <c r="K298" s="98"/>
      <c r="S298" s="94"/>
    </row>
    <row r="299" spans="2:19" x14ac:dyDescent="0.25"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O299" s="93"/>
      <c r="P299" s="1"/>
      <c r="Q299" s="1"/>
      <c r="R299" s="1"/>
      <c r="S299" s="94"/>
    </row>
    <row r="300" spans="2:19" x14ac:dyDescent="0.25">
      <c r="C300" s="14"/>
      <c r="D300" s="1"/>
      <c r="E300" s="1"/>
      <c r="F300" s="1"/>
      <c r="G300" s="14"/>
      <c r="H300" s="14"/>
      <c r="I300" s="14"/>
      <c r="J300" s="14"/>
      <c r="K300" s="1"/>
      <c r="O300" s="99"/>
      <c r="P300" s="99"/>
      <c r="Q300" s="100"/>
      <c r="R300" s="54"/>
      <c r="S300" s="94"/>
    </row>
    <row r="301" spans="2:19" x14ac:dyDescent="0.25"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S301" s="94"/>
    </row>
    <row r="302" spans="2:19" x14ac:dyDescent="0.25"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S302" s="94"/>
    </row>
    <row r="303" spans="2:19" ht="15" customHeight="1" x14ac:dyDescent="0.25"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S303" s="94"/>
    </row>
    <row r="304" spans="2:19" ht="15" customHeight="1" x14ac:dyDescent="0.25"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S304" s="94"/>
    </row>
    <row r="305" spans="2:22" ht="27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83"/>
      <c r="N305" s="11"/>
      <c r="O305" s="11"/>
      <c r="P305" s="11"/>
      <c r="Q305" s="11"/>
      <c r="R305" s="1"/>
    </row>
    <row r="306" spans="2:22" ht="33.75" customHeight="1" x14ac:dyDescent="0.25">
      <c r="B306" s="102" t="s">
        <v>42</v>
      </c>
      <c r="C306" s="84" t="s">
        <v>1</v>
      </c>
      <c r="D306" s="86">
        <v>2022</v>
      </c>
      <c r="E306" s="63">
        <v>2023</v>
      </c>
      <c r="F306" s="86">
        <v>2024</v>
      </c>
      <c r="G306" s="63">
        <v>2025</v>
      </c>
      <c r="H306" s="63" t="s">
        <v>119</v>
      </c>
      <c r="I306" s="103"/>
      <c r="J306" s="103"/>
      <c r="K306" s="103"/>
      <c r="L306" s="103"/>
    </row>
    <row r="307" spans="2:22" ht="17.25" customHeight="1" x14ac:dyDescent="0.25">
      <c r="B307" s="28" t="s">
        <v>44</v>
      </c>
      <c r="C307" s="24">
        <f>SUM(D307:H307)</f>
        <v>2308</v>
      </c>
      <c r="D307" s="25">
        <v>377</v>
      </c>
      <c r="E307" s="90">
        <v>429</v>
      </c>
      <c r="F307" s="90">
        <v>605</v>
      </c>
      <c r="G307" s="90">
        <v>661</v>
      </c>
      <c r="H307" s="90">
        <f>C272</f>
        <v>236</v>
      </c>
      <c r="I307" s="103"/>
      <c r="J307" s="173" t="s">
        <v>61</v>
      </c>
      <c r="K307" s="173">
        <v>868</v>
      </c>
      <c r="L307" s="157"/>
      <c r="Q307" s="104"/>
      <c r="V307" s="104"/>
    </row>
    <row r="308" spans="2:22" ht="17.25" customHeight="1" x14ac:dyDescent="0.25">
      <c r="B308" s="28" t="s">
        <v>45</v>
      </c>
      <c r="C308" s="24">
        <f t="shared" ref="C308:C330" si="32">SUM(D308:H308)</f>
        <v>4776</v>
      </c>
      <c r="D308" s="25">
        <v>1053</v>
      </c>
      <c r="E308" s="25">
        <v>1161</v>
      </c>
      <c r="F308" s="25">
        <v>1212</v>
      </c>
      <c r="G308" s="25">
        <v>1044</v>
      </c>
      <c r="H308" s="25">
        <f t="shared" ref="H308:H330" si="33">C273</f>
        <v>306</v>
      </c>
      <c r="I308" s="103"/>
      <c r="J308" s="173" t="s">
        <v>62</v>
      </c>
      <c r="K308" s="173">
        <v>1075</v>
      </c>
      <c r="L308" s="157"/>
      <c r="Q308" s="104"/>
      <c r="V308" s="104"/>
    </row>
    <row r="309" spans="2:22" ht="17.25" customHeight="1" x14ac:dyDescent="0.25">
      <c r="B309" s="28" t="s">
        <v>46</v>
      </c>
      <c r="C309" s="24">
        <f t="shared" si="32"/>
        <v>1607</v>
      </c>
      <c r="D309" s="25">
        <v>344</v>
      </c>
      <c r="E309" s="25">
        <v>379</v>
      </c>
      <c r="F309" s="25">
        <v>394</v>
      </c>
      <c r="G309" s="25">
        <v>360</v>
      </c>
      <c r="H309" s="25">
        <f t="shared" si="33"/>
        <v>130</v>
      </c>
      <c r="I309" s="103"/>
      <c r="J309" s="173" t="s">
        <v>67</v>
      </c>
      <c r="K309" s="173">
        <v>1111</v>
      </c>
      <c r="L309" s="157"/>
      <c r="Q309" s="104"/>
      <c r="V309" s="104"/>
    </row>
    <row r="310" spans="2:22" ht="17.25" customHeight="1" x14ac:dyDescent="0.25">
      <c r="B310" s="28" t="s">
        <v>47</v>
      </c>
      <c r="C310" s="24">
        <f t="shared" si="32"/>
        <v>10616</v>
      </c>
      <c r="D310" s="25">
        <v>2350</v>
      </c>
      <c r="E310" s="25">
        <v>2531</v>
      </c>
      <c r="F310" s="25">
        <v>2511</v>
      </c>
      <c r="G310" s="25">
        <v>2471</v>
      </c>
      <c r="H310" s="25">
        <f t="shared" si="33"/>
        <v>753</v>
      </c>
      <c r="I310" s="103"/>
      <c r="J310" s="173" t="s">
        <v>60</v>
      </c>
      <c r="K310" s="173">
        <v>1201</v>
      </c>
      <c r="L310" s="157"/>
      <c r="Q310" s="104"/>
      <c r="V310" s="104"/>
    </row>
    <row r="311" spans="2:22" ht="17.25" customHeight="1" x14ac:dyDescent="0.25">
      <c r="B311" s="28" t="s">
        <v>48</v>
      </c>
      <c r="C311" s="24">
        <f t="shared" si="32"/>
        <v>3921</v>
      </c>
      <c r="D311" s="25">
        <v>763</v>
      </c>
      <c r="E311" s="25">
        <v>954</v>
      </c>
      <c r="F311" s="25">
        <v>941</v>
      </c>
      <c r="G311" s="25">
        <v>980</v>
      </c>
      <c r="H311" s="25">
        <f t="shared" si="33"/>
        <v>283</v>
      </c>
      <c r="I311" s="103"/>
      <c r="J311" s="173" t="s">
        <v>46</v>
      </c>
      <c r="K311" s="173">
        <v>1607</v>
      </c>
      <c r="L311" s="157"/>
      <c r="Q311" s="104"/>
      <c r="V311" s="104"/>
    </row>
    <row r="312" spans="2:22" ht="17.25" customHeight="1" x14ac:dyDescent="0.25">
      <c r="B312" s="28" t="s">
        <v>49</v>
      </c>
      <c r="C312" s="24">
        <f t="shared" si="32"/>
        <v>3214</v>
      </c>
      <c r="D312" s="25">
        <v>640</v>
      </c>
      <c r="E312" s="25">
        <v>661</v>
      </c>
      <c r="F312" s="25">
        <v>795</v>
      </c>
      <c r="G312" s="25">
        <v>842</v>
      </c>
      <c r="H312" s="25">
        <f t="shared" si="33"/>
        <v>276</v>
      </c>
      <c r="I312" s="103"/>
      <c r="J312" s="173" t="s">
        <v>52</v>
      </c>
      <c r="K312" s="173">
        <v>1736</v>
      </c>
      <c r="L312" s="157"/>
      <c r="Q312" s="104"/>
      <c r="V312" s="104"/>
    </row>
    <row r="313" spans="2:22" ht="17.25" customHeight="1" x14ac:dyDescent="0.25">
      <c r="B313" s="28" t="s">
        <v>50</v>
      </c>
      <c r="C313" s="24">
        <f t="shared" si="32"/>
        <v>3234</v>
      </c>
      <c r="D313" s="25">
        <v>707</v>
      </c>
      <c r="E313" s="25">
        <v>751</v>
      </c>
      <c r="F313" s="25">
        <v>756</v>
      </c>
      <c r="G313" s="25">
        <v>766</v>
      </c>
      <c r="H313" s="25">
        <f t="shared" si="33"/>
        <v>254</v>
      </c>
      <c r="I313" s="103"/>
      <c r="J313" s="173" t="s">
        <v>44</v>
      </c>
      <c r="K313" s="173">
        <v>2308</v>
      </c>
      <c r="L313" s="157"/>
      <c r="Q313" s="104"/>
      <c r="V313" s="104"/>
    </row>
    <row r="314" spans="2:22" ht="17.25" customHeight="1" x14ac:dyDescent="0.25">
      <c r="B314" s="28" t="s">
        <v>51</v>
      </c>
      <c r="C314" s="24">
        <f t="shared" si="32"/>
        <v>6911</v>
      </c>
      <c r="D314" s="25">
        <v>1351</v>
      </c>
      <c r="E314" s="25">
        <v>1458</v>
      </c>
      <c r="F314" s="25">
        <v>1696</v>
      </c>
      <c r="G314" s="25">
        <v>1845</v>
      </c>
      <c r="H314" s="25">
        <f t="shared" si="33"/>
        <v>561</v>
      </c>
      <c r="I314" s="103"/>
      <c r="J314" s="173" t="s">
        <v>66</v>
      </c>
      <c r="K314" s="173">
        <v>2351</v>
      </c>
      <c r="L314" s="157"/>
      <c r="Q314" s="104"/>
      <c r="V314" s="104"/>
    </row>
    <row r="315" spans="2:22" ht="17.25" customHeight="1" x14ac:dyDescent="0.25">
      <c r="B315" s="28" t="s">
        <v>52</v>
      </c>
      <c r="C315" s="24">
        <f t="shared" si="32"/>
        <v>1736</v>
      </c>
      <c r="D315" s="25">
        <v>401</v>
      </c>
      <c r="E315" s="25">
        <v>426</v>
      </c>
      <c r="F315" s="25">
        <v>430</v>
      </c>
      <c r="G315" s="25">
        <v>371</v>
      </c>
      <c r="H315" s="25">
        <f t="shared" si="33"/>
        <v>108</v>
      </c>
      <c r="I315" s="103"/>
      <c r="J315" s="173" t="s">
        <v>64</v>
      </c>
      <c r="K315" s="173">
        <v>2722</v>
      </c>
      <c r="L315" s="157"/>
      <c r="Q315" s="104"/>
      <c r="V315" s="104"/>
    </row>
    <row r="316" spans="2:22" ht="17.25" customHeight="1" x14ac:dyDescent="0.25">
      <c r="B316" s="28" t="s">
        <v>53</v>
      </c>
      <c r="C316" s="24">
        <f t="shared" si="32"/>
        <v>4891</v>
      </c>
      <c r="D316" s="25">
        <v>1018</v>
      </c>
      <c r="E316" s="25">
        <v>1086</v>
      </c>
      <c r="F316" s="25">
        <v>1178</v>
      </c>
      <c r="G316" s="25">
        <v>1181</v>
      </c>
      <c r="H316" s="25">
        <f t="shared" si="33"/>
        <v>428</v>
      </c>
      <c r="I316" s="103"/>
      <c r="J316" s="173" t="s">
        <v>49</v>
      </c>
      <c r="K316" s="173">
        <v>3214</v>
      </c>
      <c r="L316" s="157"/>
      <c r="Q316" s="104"/>
      <c r="V316" s="104"/>
    </row>
    <row r="317" spans="2:22" ht="17.25" customHeight="1" x14ac:dyDescent="0.25">
      <c r="B317" s="28" t="s">
        <v>54</v>
      </c>
      <c r="C317" s="24">
        <f t="shared" si="32"/>
        <v>5275</v>
      </c>
      <c r="D317" s="25">
        <v>1040</v>
      </c>
      <c r="E317" s="25">
        <v>1284</v>
      </c>
      <c r="F317" s="25">
        <v>1333</v>
      </c>
      <c r="G317" s="25">
        <v>1230</v>
      </c>
      <c r="H317" s="25">
        <f t="shared" si="33"/>
        <v>388</v>
      </c>
      <c r="I317" s="103"/>
      <c r="J317" s="173" t="s">
        <v>59</v>
      </c>
      <c r="K317" s="173">
        <v>3218</v>
      </c>
      <c r="L317" s="157"/>
      <c r="Q317" s="104"/>
      <c r="V317" s="104"/>
    </row>
    <row r="318" spans="2:22" ht="17.25" customHeight="1" x14ac:dyDescent="0.25">
      <c r="B318" s="28" t="s">
        <v>55</v>
      </c>
      <c r="C318" s="24">
        <f t="shared" si="32"/>
        <v>5940</v>
      </c>
      <c r="D318" s="25">
        <v>1230</v>
      </c>
      <c r="E318" s="25">
        <v>1361</v>
      </c>
      <c r="F318" s="25">
        <v>1465</v>
      </c>
      <c r="G318" s="25">
        <v>1464</v>
      </c>
      <c r="H318" s="25">
        <f t="shared" si="33"/>
        <v>420</v>
      </c>
      <c r="I318" s="103"/>
      <c r="J318" s="173" t="s">
        <v>50</v>
      </c>
      <c r="K318" s="173">
        <v>3234</v>
      </c>
      <c r="L318" s="157"/>
      <c r="Q318" s="104"/>
      <c r="V318" s="104"/>
    </row>
    <row r="319" spans="2:22" ht="17.25" customHeight="1" x14ac:dyDescent="0.25">
      <c r="B319" s="28" t="s">
        <v>56</v>
      </c>
      <c r="C319" s="24">
        <f t="shared" si="32"/>
        <v>6290</v>
      </c>
      <c r="D319" s="25">
        <v>1330</v>
      </c>
      <c r="E319" s="25">
        <v>1512</v>
      </c>
      <c r="F319" s="25">
        <v>1605</v>
      </c>
      <c r="G319" s="25">
        <v>1435</v>
      </c>
      <c r="H319" s="25">
        <f t="shared" si="33"/>
        <v>408</v>
      </c>
      <c r="I319" s="103"/>
      <c r="J319" s="173" t="s">
        <v>57</v>
      </c>
      <c r="K319" s="173">
        <v>3440</v>
      </c>
      <c r="L319" s="157"/>
      <c r="Q319" s="104"/>
      <c r="V319" s="104"/>
    </row>
    <row r="320" spans="2:22" ht="17.25" customHeight="1" x14ac:dyDescent="0.25">
      <c r="B320" s="28" t="s">
        <v>57</v>
      </c>
      <c r="C320" s="24">
        <f t="shared" si="32"/>
        <v>3440</v>
      </c>
      <c r="D320" s="25">
        <v>635</v>
      </c>
      <c r="E320" s="25">
        <v>791</v>
      </c>
      <c r="F320" s="25">
        <v>844</v>
      </c>
      <c r="G320" s="25">
        <v>899</v>
      </c>
      <c r="H320" s="25">
        <f t="shared" si="33"/>
        <v>271</v>
      </c>
      <c r="I320" s="103"/>
      <c r="J320" s="173" t="s">
        <v>68</v>
      </c>
      <c r="K320" s="173">
        <v>3784</v>
      </c>
      <c r="L320" s="157"/>
      <c r="Q320" s="104"/>
      <c r="V320" s="104"/>
    </row>
    <row r="321" spans="2:22" ht="17.25" customHeight="1" x14ac:dyDescent="0.25">
      <c r="B321" s="28" t="s">
        <v>58</v>
      </c>
      <c r="C321" s="24">
        <f t="shared" si="32"/>
        <v>41924</v>
      </c>
      <c r="D321" s="25">
        <v>8696</v>
      </c>
      <c r="E321" s="25">
        <v>10096</v>
      </c>
      <c r="F321" s="25">
        <v>9995</v>
      </c>
      <c r="G321" s="25">
        <v>9876</v>
      </c>
      <c r="H321" s="25">
        <f t="shared" si="33"/>
        <v>3261</v>
      </c>
      <c r="I321" s="103"/>
      <c r="J321" s="173" t="s">
        <v>48</v>
      </c>
      <c r="K321" s="173">
        <v>3921</v>
      </c>
      <c r="L321" s="157"/>
      <c r="Q321" s="104"/>
      <c r="V321" s="104"/>
    </row>
    <row r="322" spans="2:22" ht="17.25" customHeight="1" x14ac:dyDescent="0.25">
      <c r="B322" s="28" t="s">
        <v>59</v>
      </c>
      <c r="C322" s="24">
        <f t="shared" si="32"/>
        <v>3218</v>
      </c>
      <c r="D322" s="25">
        <v>622</v>
      </c>
      <c r="E322" s="25">
        <v>691</v>
      </c>
      <c r="F322" s="25">
        <v>801</v>
      </c>
      <c r="G322" s="25">
        <v>843</v>
      </c>
      <c r="H322" s="25">
        <f t="shared" si="33"/>
        <v>261</v>
      </c>
      <c r="I322" s="103"/>
      <c r="J322" s="173" t="s">
        <v>63</v>
      </c>
      <c r="K322" s="173">
        <v>4681</v>
      </c>
      <c r="L322" s="157"/>
      <c r="Q322" s="104"/>
      <c r="V322" s="104"/>
    </row>
    <row r="323" spans="2:22" ht="17.25" customHeight="1" x14ac:dyDescent="0.25">
      <c r="B323" s="28" t="s">
        <v>60</v>
      </c>
      <c r="C323" s="24">
        <f t="shared" si="32"/>
        <v>1201</v>
      </c>
      <c r="D323" s="25">
        <v>259</v>
      </c>
      <c r="E323" s="25">
        <v>240</v>
      </c>
      <c r="F323" s="25">
        <v>291</v>
      </c>
      <c r="G323" s="25">
        <v>326</v>
      </c>
      <c r="H323" s="25">
        <f t="shared" si="33"/>
        <v>85</v>
      </c>
      <c r="I323" s="103"/>
      <c r="J323" s="173" t="s">
        <v>45</v>
      </c>
      <c r="K323" s="173">
        <v>4776</v>
      </c>
      <c r="L323" s="157"/>
      <c r="Q323" s="104"/>
      <c r="V323" s="104"/>
    </row>
    <row r="324" spans="2:22" ht="17.25" customHeight="1" x14ac:dyDescent="0.25">
      <c r="B324" s="28" t="s">
        <v>61</v>
      </c>
      <c r="C324" s="24">
        <f t="shared" si="32"/>
        <v>868</v>
      </c>
      <c r="D324" s="25">
        <v>171</v>
      </c>
      <c r="E324" s="25">
        <v>208</v>
      </c>
      <c r="F324" s="25">
        <v>211</v>
      </c>
      <c r="G324" s="25">
        <v>213</v>
      </c>
      <c r="H324" s="25">
        <f t="shared" si="33"/>
        <v>65</v>
      </c>
      <c r="I324" s="103"/>
      <c r="J324" s="173" t="s">
        <v>53</v>
      </c>
      <c r="K324" s="173">
        <v>4891</v>
      </c>
      <c r="L324" s="157"/>
      <c r="Q324" s="104"/>
      <c r="V324" s="104"/>
    </row>
    <row r="325" spans="2:22" ht="17.25" customHeight="1" x14ac:dyDescent="0.25">
      <c r="B325" s="28" t="s">
        <v>62</v>
      </c>
      <c r="C325" s="24">
        <f t="shared" si="32"/>
        <v>1075</v>
      </c>
      <c r="D325" s="25">
        <v>243</v>
      </c>
      <c r="E325" s="25">
        <v>225</v>
      </c>
      <c r="F325" s="25">
        <v>249</v>
      </c>
      <c r="G325" s="25">
        <v>283</v>
      </c>
      <c r="H325" s="25">
        <f t="shared" si="33"/>
        <v>75</v>
      </c>
      <c r="I325" s="103"/>
      <c r="J325" s="173" t="s">
        <v>54</v>
      </c>
      <c r="K325" s="173">
        <v>5275</v>
      </c>
      <c r="L325" s="157"/>
      <c r="Q325" s="104"/>
      <c r="V325" s="104"/>
    </row>
    <row r="326" spans="2:22" ht="17.25" customHeight="1" x14ac:dyDescent="0.25">
      <c r="B326" s="28" t="s">
        <v>63</v>
      </c>
      <c r="C326" s="24">
        <f t="shared" si="32"/>
        <v>4681</v>
      </c>
      <c r="D326" s="25">
        <v>1012</v>
      </c>
      <c r="E326" s="25">
        <v>976</v>
      </c>
      <c r="F326" s="25">
        <v>1146</v>
      </c>
      <c r="G326" s="25">
        <v>1196</v>
      </c>
      <c r="H326" s="25">
        <f t="shared" si="33"/>
        <v>351</v>
      </c>
      <c r="I326" s="103"/>
      <c r="J326" s="173" t="s">
        <v>65</v>
      </c>
      <c r="K326" s="173">
        <v>5780</v>
      </c>
      <c r="L326" s="157"/>
      <c r="Q326" s="104"/>
      <c r="V326" s="104"/>
    </row>
    <row r="327" spans="2:22" ht="17.25" customHeight="1" x14ac:dyDescent="0.25">
      <c r="B327" s="28" t="s">
        <v>64</v>
      </c>
      <c r="C327" s="24">
        <f t="shared" si="32"/>
        <v>2722</v>
      </c>
      <c r="D327" s="25">
        <v>556</v>
      </c>
      <c r="E327" s="25">
        <v>620</v>
      </c>
      <c r="F327" s="25">
        <v>676</v>
      </c>
      <c r="G327" s="25">
        <v>694</v>
      </c>
      <c r="H327" s="25">
        <f t="shared" si="33"/>
        <v>176</v>
      </c>
      <c r="I327" s="103"/>
      <c r="J327" s="173" t="s">
        <v>55</v>
      </c>
      <c r="K327" s="173">
        <v>5940</v>
      </c>
      <c r="L327" s="157"/>
      <c r="Q327" s="104"/>
      <c r="V327" s="104"/>
    </row>
    <row r="328" spans="2:22" ht="17.25" customHeight="1" x14ac:dyDescent="0.25">
      <c r="B328" s="28" t="s">
        <v>65</v>
      </c>
      <c r="C328" s="24">
        <f>SUM(D328:H328)</f>
        <v>5780</v>
      </c>
      <c r="D328" s="25">
        <v>1108</v>
      </c>
      <c r="E328" s="25">
        <v>1277</v>
      </c>
      <c r="F328" s="25">
        <v>1446</v>
      </c>
      <c r="G328" s="25">
        <v>1452</v>
      </c>
      <c r="H328" s="25">
        <f t="shared" si="33"/>
        <v>497</v>
      </c>
      <c r="I328" s="103"/>
      <c r="J328" s="173" t="s">
        <v>56</v>
      </c>
      <c r="K328" s="173">
        <v>6290</v>
      </c>
      <c r="L328" s="157"/>
      <c r="Q328" s="104"/>
      <c r="V328" s="104"/>
    </row>
    <row r="329" spans="2:22" ht="17.25" customHeight="1" x14ac:dyDescent="0.25">
      <c r="B329" s="28" t="s">
        <v>66</v>
      </c>
      <c r="C329" s="24">
        <f t="shared" si="32"/>
        <v>2351</v>
      </c>
      <c r="D329" s="25">
        <v>484</v>
      </c>
      <c r="E329" s="25">
        <v>570</v>
      </c>
      <c r="F329" s="25">
        <v>574</v>
      </c>
      <c r="G329" s="25">
        <v>539</v>
      </c>
      <c r="H329" s="25">
        <f t="shared" si="33"/>
        <v>184</v>
      </c>
      <c r="I329" s="103"/>
      <c r="J329" s="173" t="s">
        <v>51</v>
      </c>
      <c r="K329" s="173">
        <v>6911</v>
      </c>
      <c r="L329" s="157"/>
      <c r="Q329" s="104"/>
      <c r="V329" s="104"/>
    </row>
    <row r="330" spans="2:22" ht="17.25" customHeight="1" x14ac:dyDescent="0.25">
      <c r="B330" s="28" t="s">
        <v>67</v>
      </c>
      <c r="C330" s="24">
        <f t="shared" si="32"/>
        <v>1111</v>
      </c>
      <c r="D330" s="25">
        <v>223</v>
      </c>
      <c r="E330" s="25">
        <v>239</v>
      </c>
      <c r="F330" s="25">
        <v>271</v>
      </c>
      <c r="G330" s="25">
        <v>298</v>
      </c>
      <c r="H330" s="25">
        <f t="shared" si="33"/>
        <v>80</v>
      </c>
      <c r="I330" s="103"/>
      <c r="J330" s="173" t="s">
        <v>47</v>
      </c>
      <c r="K330" s="173">
        <v>10616</v>
      </c>
      <c r="L330" s="157"/>
      <c r="Q330" s="104"/>
      <c r="V330" s="104"/>
    </row>
    <row r="331" spans="2:22" ht="17.25" customHeight="1" thickBot="1" x14ac:dyDescent="0.3">
      <c r="B331" s="64" t="s">
        <v>68</v>
      </c>
      <c r="C331" s="65">
        <f>SUM(D331:H331)</f>
        <v>3784</v>
      </c>
      <c r="D331" s="66">
        <v>749</v>
      </c>
      <c r="E331" s="66">
        <v>911</v>
      </c>
      <c r="F331" s="66">
        <v>963</v>
      </c>
      <c r="G331" s="66">
        <v>911</v>
      </c>
      <c r="H331" s="66">
        <f>C296</f>
        <v>250</v>
      </c>
      <c r="I331" s="103"/>
      <c r="J331" s="173" t="s">
        <v>58</v>
      </c>
      <c r="K331" s="173">
        <v>41924</v>
      </c>
      <c r="L331" s="157"/>
      <c r="Q331" s="104"/>
      <c r="V331" s="104"/>
    </row>
    <row r="332" spans="2:22" ht="20.25" customHeight="1" x14ac:dyDescent="0.25">
      <c r="B332" s="67" t="s">
        <v>1</v>
      </c>
      <c r="C332" s="68">
        <f t="shared" ref="C332:H332" si="34">SUM(C307:C331)</f>
        <v>132874</v>
      </c>
      <c r="D332" s="69">
        <v>27362</v>
      </c>
      <c r="E332" s="69">
        <v>30837</v>
      </c>
      <c r="F332" s="69">
        <v>32388</v>
      </c>
      <c r="G332" s="69">
        <v>32180</v>
      </c>
      <c r="H332" s="69">
        <f t="shared" si="34"/>
        <v>10107</v>
      </c>
      <c r="I332" s="103"/>
      <c r="J332" s="103"/>
      <c r="K332" s="103"/>
      <c r="L332" s="103"/>
    </row>
    <row r="333" spans="2:22" ht="15.75" thickBot="1" x14ac:dyDescent="0.3">
      <c r="B333" s="91" t="s">
        <v>15</v>
      </c>
      <c r="C333" s="92">
        <f>SUM(D333:H333)</f>
        <v>1</v>
      </c>
      <c r="D333" s="92">
        <f>D332/$C$332</f>
        <v>0.20592440959104114</v>
      </c>
      <c r="E333" s="92">
        <f>E332/$C$332</f>
        <v>0.23207700528320063</v>
      </c>
      <c r="F333" s="92">
        <f>F332/$C$332</f>
        <v>0.24374971777774432</v>
      </c>
      <c r="G333" s="92">
        <f>G332/$C$332</f>
        <v>0.2421843249996237</v>
      </c>
      <c r="H333" s="92">
        <f>H332/$C$332</f>
        <v>7.6064542348390204E-2</v>
      </c>
      <c r="I333" s="103"/>
      <c r="J333" s="103"/>
      <c r="K333" s="103"/>
      <c r="L333" s="103"/>
    </row>
    <row r="334" spans="2:22" x14ac:dyDescent="0.25">
      <c r="B334" s="178" t="s">
        <v>128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2:22" x14ac:dyDescent="0.25">
      <c r="B335" s="105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2:22" x14ac:dyDescent="0.25">
      <c r="B336" s="105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2:18" x14ac:dyDescent="0.25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2:18" ht="16.5" customHeight="1" x14ac:dyDescent="0.25">
      <c r="B338" s="1"/>
      <c r="C338" s="1"/>
      <c r="D338" s="1"/>
      <c r="E338" s="1"/>
      <c r="F338" s="1"/>
      <c r="G338" s="1"/>
    </row>
    <row r="339" spans="2:18" ht="23.25" customHeight="1" x14ac:dyDescent="0.25">
      <c r="B339" s="41"/>
      <c r="C339" s="41"/>
      <c r="D339" s="41"/>
      <c r="E339" s="41"/>
      <c r="F339" s="41"/>
      <c r="G339" s="12"/>
    </row>
    <row r="340" spans="2:18" ht="43.5" customHeight="1" x14ac:dyDescent="0.25">
      <c r="B340" s="181" t="s">
        <v>19</v>
      </c>
      <c r="C340" s="182"/>
      <c r="D340" s="84">
        <v>2025</v>
      </c>
      <c r="E340" s="84">
        <v>2026</v>
      </c>
      <c r="F340" s="22" t="s">
        <v>75</v>
      </c>
    </row>
    <row r="341" spans="2:18" ht="24" customHeight="1" x14ac:dyDescent="0.25">
      <c r="B341" s="204" t="s">
        <v>4</v>
      </c>
      <c r="C341" s="205"/>
      <c r="D341" s="106">
        <v>2686</v>
      </c>
      <c r="E341" s="106">
        <f t="shared" ref="E341:E352" si="35">+C15</f>
        <v>2269</v>
      </c>
      <c r="F341" s="163">
        <f t="shared" ref="F341:F352" si="36">E341/D341-1</f>
        <v>-0.15524944154877141</v>
      </c>
    </row>
    <row r="342" spans="2:18" ht="24" customHeight="1" x14ac:dyDescent="0.25">
      <c r="B342" s="204" t="s">
        <v>5</v>
      </c>
      <c r="C342" s="205"/>
      <c r="D342" s="106">
        <v>2413</v>
      </c>
      <c r="E342" s="106">
        <f t="shared" si="35"/>
        <v>2395</v>
      </c>
      <c r="F342" s="172">
        <f t="shared" si="36"/>
        <v>-7.4595938665561468E-3</v>
      </c>
    </row>
    <row r="343" spans="2:18" ht="19.5" customHeight="1" x14ac:dyDescent="0.25">
      <c r="B343" s="204" t="s">
        <v>6</v>
      </c>
      <c r="C343" s="205"/>
      <c r="D343" s="106">
        <v>2629</v>
      </c>
      <c r="E343" s="106">
        <f t="shared" si="35"/>
        <v>2596</v>
      </c>
      <c r="F343" s="172">
        <f t="shared" si="36"/>
        <v>-1.2552301255230103E-2</v>
      </c>
    </row>
    <row r="344" spans="2:18" ht="19.5" customHeight="1" thickBot="1" x14ac:dyDescent="0.3">
      <c r="B344" s="204" t="s">
        <v>7</v>
      </c>
      <c r="C344" s="205"/>
      <c r="D344" s="106">
        <v>2707</v>
      </c>
      <c r="E344" s="106">
        <f t="shared" si="35"/>
        <v>2847</v>
      </c>
      <c r="F344" s="172">
        <f t="shared" si="36"/>
        <v>5.1717768747691073E-2</v>
      </c>
    </row>
    <row r="345" spans="2:18" ht="19.5" hidden="1" customHeight="1" x14ac:dyDescent="0.25">
      <c r="B345" s="204" t="s">
        <v>8</v>
      </c>
      <c r="C345" s="205"/>
      <c r="D345" s="106">
        <v>2691</v>
      </c>
      <c r="E345" s="106">
        <f t="shared" si="35"/>
        <v>0</v>
      </c>
      <c r="F345" s="172">
        <f t="shared" si="36"/>
        <v>-1</v>
      </c>
    </row>
    <row r="346" spans="2:18" ht="19.5" hidden="1" customHeight="1" x14ac:dyDescent="0.25">
      <c r="B346" s="204" t="s">
        <v>9</v>
      </c>
      <c r="C346" s="205"/>
      <c r="D346" s="106">
        <v>2835</v>
      </c>
      <c r="E346" s="106">
        <f t="shared" si="35"/>
        <v>0</v>
      </c>
      <c r="F346" s="172">
        <f t="shared" si="36"/>
        <v>-1</v>
      </c>
    </row>
    <row r="347" spans="2:18" ht="19.5" hidden="1" customHeight="1" x14ac:dyDescent="0.25">
      <c r="B347" s="204" t="s">
        <v>10</v>
      </c>
      <c r="C347" s="205"/>
      <c r="D347" s="106">
        <v>2590</v>
      </c>
      <c r="E347" s="106">
        <f t="shared" si="35"/>
        <v>0</v>
      </c>
      <c r="F347" s="172">
        <f t="shared" si="36"/>
        <v>-1</v>
      </c>
    </row>
    <row r="348" spans="2:18" ht="19.5" hidden="1" customHeight="1" x14ac:dyDescent="0.25">
      <c r="B348" s="204" t="s">
        <v>11</v>
      </c>
      <c r="C348" s="205"/>
      <c r="D348" s="106">
        <v>2660</v>
      </c>
      <c r="E348" s="106">
        <f t="shared" si="35"/>
        <v>0</v>
      </c>
      <c r="F348" s="172">
        <f t="shared" si="36"/>
        <v>-1</v>
      </c>
    </row>
    <row r="349" spans="2:18" ht="19.5" hidden="1" customHeight="1" x14ac:dyDescent="0.25">
      <c r="B349" s="204" t="s">
        <v>116</v>
      </c>
      <c r="C349" s="205"/>
      <c r="D349" s="106">
        <v>3022</v>
      </c>
      <c r="E349" s="106">
        <f t="shared" si="35"/>
        <v>0</v>
      </c>
      <c r="F349" s="172">
        <f t="shared" si="36"/>
        <v>-1</v>
      </c>
      <c r="G349" s="74"/>
    </row>
    <row r="350" spans="2:18" ht="19.5" hidden="1" customHeight="1" x14ac:dyDescent="0.25">
      <c r="B350" s="204" t="s">
        <v>12</v>
      </c>
      <c r="C350" s="205"/>
      <c r="D350" s="106">
        <v>2827</v>
      </c>
      <c r="E350" s="106">
        <f t="shared" si="35"/>
        <v>0</v>
      </c>
      <c r="F350" s="172">
        <f t="shared" si="36"/>
        <v>-1</v>
      </c>
      <c r="G350" s="74"/>
    </row>
    <row r="351" spans="2:18" ht="19.5" hidden="1" customHeight="1" x14ac:dyDescent="0.25">
      <c r="B351" s="204" t="s">
        <v>13</v>
      </c>
      <c r="C351" s="205"/>
      <c r="D351" s="106">
        <v>2891</v>
      </c>
      <c r="E351" s="106">
        <f t="shared" si="35"/>
        <v>0</v>
      </c>
      <c r="F351" s="172">
        <f t="shared" si="36"/>
        <v>-1</v>
      </c>
      <c r="G351" s="74"/>
    </row>
    <row r="352" spans="2:18" ht="19.5" hidden="1" customHeight="1" thickBot="1" x14ac:dyDescent="0.3">
      <c r="B352" s="213" t="s">
        <v>14</v>
      </c>
      <c r="C352" s="214"/>
      <c r="D352" s="107">
        <v>2229</v>
      </c>
      <c r="E352" s="107">
        <f t="shared" si="35"/>
        <v>0</v>
      </c>
      <c r="F352" s="108">
        <f t="shared" si="36"/>
        <v>-1</v>
      </c>
      <c r="G352" s="74"/>
    </row>
    <row r="353" spans="2:18" ht="24.75" customHeight="1" x14ac:dyDescent="0.25">
      <c r="B353" s="215" t="s">
        <v>1</v>
      </c>
      <c r="C353" s="215"/>
      <c r="D353" s="175">
        <f>SUM(D341:D344)</f>
        <v>10435</v>
      </c>
      <c r="E353" s="175">
        <f>SUM(E341:E344)</f>
        <v>10107</v>
      </c>
      <c r="F353" s="176">
        <f>E353/D353-1</f>
        <v>-3.143267848586484E-2</v>
      </c>
      <c r="G353" s="74"/>
    </row>
    <row r="354" spans="2:18" ht="17.25" customHeight="1" x14ac:dyDescent="0.25">
      <c r="B354" s="112" t="s">
        <v>117</v>
      </c>
      <c r="C354" s="12"/>
      <c r="D354" s="12"/>
      <c r="E354" s="12"/>
      <c r="F354" s="21"/>
      <c r="G354" s="109"/>
      <c r="H354" s="11"/>
      <c r="I354" s="11"/>
      <c r="J354" s="11"/>
      <c r="K354" s="11"/>
      <c r="L354" s="75"/>
      <c r="M354" s="110"/>
      <c r="N354" s="110"/>
      <c r="O354" s="110"/>
      <c r="P354" s="11"/>
      <c r="Q354" s="11"/>
      <c r="R354" s="56"/>
    </row>
    <row r="355" spans="2:18" ht="17.25" customHeight="1" x14ac:dyDescent="0.25">
      <c r="B355" s="12"/>
      <c r="C355" s="12"/>
      <c r="D355" s="12"/>
      <c r="E355" s="12"/>
      <c r="F355" s="21"/>
      <c r="G355" s="109"/>
      <c r="H355" s="11"/>
      <c r="I355" s="11"/>
      <c r="J355" s="11"/>
      <c r="K355" s="11"/>
      <c r="L355" s="75"/>
      <c r="M355" s="110"/>
      <c r="N355" s="110"/>
      <c r="O355" s="110"/>
      <c r="P355" s="11"/>
      <c r="Q355" s="11"/>
      <c r="R355" s="56"/>
    </row>
    <row r="356" spans="2:18" ht="17.25" customHeight="1" x14ac:dyDescent="0.25">
      <c r="C356" s="12"/>
      <c r="D356" s="12"/>
      <c r="E356" s="12"/>
      <c r="F356" s="21"/>
      <c r="G356" s="109"/>
      <c r="H356" s="11"/>
      <c r="I356" s="11"/>
      <c r="J356" s="11"/>
      <c r="K356" s="11"/>
      <c r="L356" s="75"/>
      <c r="M356" s="110"/>
      <c r="N356" s="110"/>
      <c r="O356" s="110"/>
      <c r="P356" s="11"/>
      <c r="Q356" s="11"/>
      <c r="R356" s="56"/>
    </row>
    <row r="357" spans="2:18" ht="17.25" customHeight="1" x14ac:dyDescent="0.25">
      <c r="B357" s="12"/>
      <c r="C357" s="12"/>
      <c r="D357" s="12"/>
      <c r="E357" s="12"/>
      <c r="F357" s="21"/>
      <c r="G357" s="109"/>
      <c r="H357" s="11"/>
      <c r="I357" s="11"/>
      <c r="J357" s="11"/>
      <c r="K357" s="11"/>
      <c r="L357" s="75"/>
      <c r="M357" s="110"/>
      <c r="N357" s="110"/>
      <c r="O357" s="110"/>
      <c r="P357" s="11"/>
      <c r="Q357" s="11"/>
      <c r="R357" s="56"/>
    </row>
    <row r="358" spans="2:18" ht="17.25" customHeight="1" x14ac:dyDescent="0.25">
      <c r="B358" s="12"/>
      <c r="C358" s="12"/>
      <c r="D358" s="12"/>
      <c r="E358" s="12"/>
      <c r="F358" s="21"/>
      <c r="G358" s="109"/>
      <c r="H358" s="11"/>
      <c r="I358" s="11"/>
      <c r="J358" s="11"/>
      <c r="K358" s="11"/>
      <c r="L358" s="75"/>
      <c r="M358" s="110"/>
      <c r="N358" s="110"/>
      <c r="O358" s="110"/>
      <c r="P358" s="11"/>
      <c r="Q358" s="11"/>
      <c r="R358" s="56"/>
    </row>
    <row r="359" spans="2:18" ht="17.25" customHeight="1" x14ac:dyDescent="0.25">
      <c r="B359" s="12"/>
      <c r="C359" s="12"/>
      <c r="D359" s="12"/>
      <c r="E359" s="12"/>
      <c r="F359" s="21"/>
      <c r="G359" s="109"/>
      <c r="H359" s="11"/>
      <c r="I359" s="11"/>
      <c r="J359" s="11"/>
      <c r="K359" s="11"/>
      <c r="L359" s="75"/>
      <c r="M359" s="110"/>
      <c r="N359" s="110"/>
      <c r="O359" s="110"/>
      <c r="P359" s="11"/>
      <c r="Q359" s="11"/>
      <c r="R359" s="56"/>
    </row>
    <row r="360" spans="2:18" ht="17.25" customHeight="1" x14ac:dyDescent="0.25">
      <c r="B360" s="12"/>
      <c r="C360" s="12"/>
      <c r="D360" s="12"/>
      <c r="E360" s="12"/>
      <c r="F360" s="21"/>
      <c r="G360" s="109"/>
      <c r="H360" s="11"/>
      <c r="I360" s="11"/>
      <c r="J360" s="11"/>
      <c r="K360" s="11"/>
      <c r="L360" s="75"/>
      <c r="M360" s="110"/>
      <c r="N360" s="110"/>
      <c r="O360" s="110"/>
      <c r="P360" s="11"/>
      <c r="Q360" s="11"/>
      <c r="R360" s="56"/>
    </row>
    <row r="361" spans="2:18" ht="17.25" customHeight="1" x14ac:dyDescent="0.25">
      <c r="B361" s="12"/>
      <c r="C361" s="12"/>
      <c r="D361" s="12"/>
      <c r="E361" s="12"/>
      <c r="F361" s="21"/>
      <c r="G361" s="109"/>
      <c r="H361" s="11"/>
      <c r="I361" s="11"/>
      <c r="J361" s="11"/>
      <c r="K361" s="11"/>
      <c r="L361" s="75"/>
      <c r="M361" s="110"/>
      <c r="N361" s="110"/>
      <c r="O361" s="110"/>
      <c r="P361" s="11"/>
      <c r="Q361" s="11"/>
      <c r="R361" s="56"/>
    </row>
    <row r="362" spans="2:18" ht="17.25" customHeight="1" x14ac:dyDescent="0.25">
      <c r="B362" s="12"/>
      <c r="C362" s="12"/>
      <c r="D362" s="12"/>
      <c r="E362" s="12"/>
      <c r="F362" s="21"/>
      <c r="G362" s="109"/>
      <c r="H362" s="11"/>
      <c r="I362" s="11"/>
      <c r="J362" s="11"/>
      <c r="K362" s="11"/>
      <c r="L362" s="75"/>
      <c r="M362" s="110"/>
      <c r="N362" s="110"/>
      <c r="O362" s="110"/>
      <c r="P362" s="11"/>
      <c r="Q362" s="11"/>
      <c r="R362" s="56"/>
    </row>
    <row r="363" spans="2:18" ht="17.25" customHeight="1" x14ac:dyDescent="0.25">
      <c r="B363" s="12"/>
      <c r="C363" s="12"/>
      <c r="D363" s="12"/>
      <c r="E363" s="12"/>
      <c r="F363" s="21"/>
      <c r="G363" s="109"/>
      <c r="H363" s="11"/>
      <c r="I363" s="11"/>
      <c r="J363" s="11"/>
      <c r="K363" s="11"/>
      <c r="L363" s="75"/>
      <c r="M363" s="110"/>
      <c r="N363" s="110"/>
      <c r="O363" s="110"/>
      <c r="P363" s="11"/>
      <c r="Q363" s="11"/>
      <c r="R363" s="56"/>
    </row>
    <row r="364" spans="2:18" ht="17.25" customHeight="1" x14ac:dyDescent="0.25">
      <c r="C364" s="12"/>
      <c r="D364" s="12"/>
      <c r="E364" s="12"/>
      <c r="F364" s="21"/>
      <c r="G364" s="109"/>
      <c r="H364" s="11"/>
      <c r="I364" s="11"/>
      <c r="J364" s="11"/>
      <c r="K364" s="11"/>
      <c r="L364" s="75"/>
      <c r="M364" s="110"/>
      <c r="N364" s="110"/>
      <c r="O364" s="110"/>
      <c r="P364" s="11"/>
      <c r="Q364" s="11"/>
      <c r="R364" s="56"/>
    </row>
    <row r="365" spans="2:18" ht="17.25" customHeight="1" x14ac:dyDescent="0.25">
      <c r="B365" s="12"/>
      <c r="C365" s="12"/>
      <c r="D365" s="12"/>
      <c r="E365" s="12"/>
      <c r="F365" s="21"/>
      <c r="G365" s="109"/>
      <c r="H365" s="11"/>
      <c r="I365" s="11"/>
      <c r="J365" s="11"/>
      <c r="K365" s="11"/>
      <c r="L365" s="75"/>
      <c r="M365" s="110"/>
      <c r="N365" s="110"/>
      <c r="O365" s="110"/>
      <c r="P365" s="11"/>
      <c r="Q365" s="11"/>
      <c r="R365" s="56"/>
    </row>
    <row r="366" spans="2:18" ht="17.25" customHeight="1" x14ac:dyDescent="0.25">
      <c r="B366" s="12"/>
      <c r="C366" s="12"/>
      <c r="D366" s="12"/>
      <c r="E366" s="12"/>
      <c r="F366" s="21"/>
      <c r="G366" s="109"/>
      <c r="H366" s="11"/>
      <c r="I366" s="11"/>
      <c r="J366" s="11"/>
      <c r="K366" s="11"/>
      <c r="L366" s="75"/>
      <c r="M366" s="110"/>
      <c r="N366" s="110"/>
      <c r="O366" s="110"/>
      <c r="P366" s="11"/>
      <c r="Q366" s="11"/>
      <c r="R366" s="56"/>
    </row>
    <row r="367" spans="2:18" ht="17.25" customHeight="1" x14ac:dyDescent="0.25">
      <c r="B367" s="12"/>
      <c r="C367" s="12"/>
      <c r="D367" s="12"/>
      <c r="E367" s="12"/>
      <c r="F367" s="21"/>
      <c r="G367" s="109"/>
      <c r="H367" s="11"/>
      <c r="I367" s="11"/>
      <c r="J367" s="11"/>
      <c r="K367" s="11"/>
      <c r="L367" s="75"/>
      <c r="M367" s="110"/>
      <c r="N367" s="110"/>
      <c r="O367" s="110"/>
      <c r="P367" s="11"/>
      <c r="Q367" s="11"/>
      <c r="R367" s="56"/>
    </row>
    <row r="368" spans="2:18" ht="17.25" customHeight="1" x14ac:dyDescent="0.25">
      <c r="B368" s="12"/>
      <c r="C368" s="12"/>
      <c r="D368" s="12"/>
      <c r="E368" s="12"/>
      <c r="F368" s="21"/>
      <c r="G368" s="109"/>
      <c r="H368" s="11"/>
      <c r="I368" s="11"/>
      <c r="J368" s="11"/>
      <c r="K368" s="11"/>
      <c r="L368" s="75"/>
      <c r="M368" s="110"/>
      <c r="N368" s="110"/>
      <c r="O368" s="110"/>
      <c r="P368" s="11"/>
      <c r="Q368" s="11"/>
      <c r="R368" s="56"/>
    </row>
    <row r="369" spans="2:18" ht="17.25" customHeight="1" x14ac:dyDescent="0.25">
      <c r="B369" s="12"/>
      <c r="C369" s="12"/>
      <c r="D369" s="12"/>
      <c r="E369" s="12"/>
      <c r="F369" s="21"/>
      <c r="G369" s="109"/>
      <c r="H369" s="11"/>
      <c r="I369" s="11"/>
      <c r="J369" s="11"/>
      <c r="K369" s="11"/>
      <c r="L369" s="75"/>
      <c r="M369" s="110"/>
      <c r="N369" s="110"/>
      <c r="O369" s="110"/>
      <c r="P369" s="11"/>
      <c r="Q369" s="11"/>
      <c r="R369" s="56"/>
    </row>
    <row r="370" spans="2:18" ht="17.25" customHeight="1" x14ac:dyDescent="0.25">
      <c r="B370" s="12"/>
      <c r="C370" s="12"/>
      <c r="D370" s="12"/>
      <c r="E370" s="12"/>
      <c r="F370" s="21"/>
      <c r="G370" s="109"/>
      <c r="H370" s="11"/>
      <c r="I370" s="11"/>
      <c r="J370" s="11"/>
      <c r="K370" s="11"/>
      <c r="L370" s="75"/>
      <c r="M370" s="110"/>
      <c r="N370" s="110"/>
      <c r="O370" s="110"/>
      <c r="P370" s="11"/>
      <c r="Q370" s="11"/>
      <c r="R370" s="56"/>
    </row>
    <row r="371" spans="2:18" ht="17.25" customHeight="1" x14ac:dyDescent="0.25">
      <c r="B371" s="12"/>
      <c r="C371" s="12"/>
      <c r="D371" s="12"/>
      <c r="E371" s="12"/>
      <c r="F371" s="21"/>
      <c r="G371" s="109"/>
      <c r="H371" s="11"/>
      <c r="I371" s="11"/>
      <c r="J371" s="11"/>
      <c r="K371" s="11"/>
      <c r="L371" s="75"/>
      <c r="M371" s="110"/>
      <c r="N371" s="110"/>
      <c r="O371" s="110"/>
      <c r="P371" s="11"/>
      <c r="Q371" s="11"/>
      <c r="R371" s="56"/>
    </row>
    <row r="372" spans="2:18" ht="17.25" customHeight="1" x14ac:dyDescent="0.25">
      <c r="B372" s="12"/>
      <c r="C372" s="12"/>
      <c r="D372" s="12"/>
      <c r="E372" s="12"/>
      <c r="F372" s="21"/>
      <c r="G372" s="109"/>
      <c r="H372" s="11"/>
      <c r="I372" s="11"/>
      <c r="J372" s="11"/>
      <c r="K372" s="11"/>
      <c r="L372" s="75"/>
      <c r="M372" s="110"/>
      <c r="N372" s="110"/>
      <c r="O372" s="110"/>
      <c r="P372" s="11"/>
      <c r="Q372" s="11"/>
      <c r="R372" s="56"/>
    </row>
    <row r="373" spans="2:18" ht="17.25" customHeight="1" x14ac:dyDescent="0.25">
      <c r="B373" s="12"/>
      <c r="C373" s="12"/>
      <c r="D373" s="12"/>
      <c r="E373" s="12"/>
      <c r="F373" s="21"/>
      <c r="G373" s="109"/>
      <c r="H373" s="11"/>
      <c r="I373" s="11"/>
      <c r="J373" s="11"/>
      <c r="K373" s="11"/>
      <c r="L373" s="75"/>
      <c r="M373" s="110"/>
      <c r="N373" s="110"/>
      <c r="O373" s="110"/>
      <c r="P373" s="11"/>
      <c r="Q373" s="11"/>
      <c r="R373" s="56"/>
    </row>
    <row r="374" spans="2:18" ht="17.25" customHeight="1" x14ac:dyDescent="0.25">
      <c r="B374" s="12"/>
      <c r="C374" s="12"/>
      <c r="D374" s="12"/>
      <c r="E374" s="12"/>
      <c r="F374" s="21"/>
      <c r="G374" s="109"/>
      <c r="H374" s="11"/>
      <c r="I374" s="11"/>
      <c r="J374" s="11"/>
      <c r="K374" s="11"/>
      <c r="L374" s="75"/>
      <c r="M374" s="110"/>
      <c r="N374" s="110"/>
      <c r="O374" s="110"/>
      <c r="P374" s="11"/>
      <c r="Q374" s="11"/>
      <c r="R374" s="56"/>
    </row>
    <row r="375" spans="2:18" ht="17.25" customHeight="1" x14ac:dyDescent="0.25">
      <c r="B375" s="12"/>
      <c r="C375" s="12"/>
      <c r="D375" s="12"/>
      <c r="E375" s="12"/>
      <c r="F375" s="21"/>
      <c r="G375" s="109"/>
      <c r="H375" s="11"/>
      <c r="I375" s="11"/>
      <c r="J375" s="11"/>
      <c r="K375" s="11"/>
      <c r="L375" s="75"/>
      <c r="M375" s="110"/>
      <c r="N375" s="110"/>
      <c r="O375" s="110"/>
      <c r="P375" s="11"/>
      <c r="Q375" s="11"/>
      <c r="R375" s="56"/>
    </row>
    <row r="376" spans="2:18" ht="17.25" customHeight="1" x14ac:dyDescent="0.25">
      <c r="B376" s="12"/>
      <c r="C376" s="12"/>
      <c r="D376" s="12"/>
      <c r="E376" s="12"/>
      <c r="F376" s="21"/>
      <c r="G376" s="109"/>
      <c r="H376" s="11"/>
      <c r="I376" s="11"/>
      <c r="J376" s="11"/>
      <c r="K376" s="11"/>
      <c r="L376" s="75"/>
      <c r="M376" s="110"/>
      <c r="N376" s="110"/>
      <c r="O376" s="110"/>
      <c r="P376" s="11"/>
      <c r="Q376" s="11"/>
      <c r="R376" s="56"/>
    </row>
    <row r="377" spans="2:18" ht="17.25" customHeight="1" x14ac:dyDescent="0.25">
      <c r="B377" s="12"/>
      <c r="C377" s="12"/>
      <c r="D377" s="12"/>
      <c r="E377" s="12"/>
      <c r="F377" s="21"/>
      <c r="G377" s="109"/>
      <c r="H377" s="11"/>
      <c r="I377" s="11"/>
      <c r="J377" s="11"/>
      <c r="K377" s="11"/>
      <c r="L377" s="75"/>
      <c r="M377" s="110"/>
      <c r="N377" s="110"/>
      <c r="O377" s="110"/>
      <c r="P377" s="11"/>
      <c r="Q377" s="11"/>
      <c r="R377" s="56"/>
    </row>
    <row r="378" spans="2:18" ht="17.25" customHeight="1" x14ac:dyDescent="0.25">
      <c r="B378" s="12"/>
      <c r="C378" s="12"/>
      <c r="D378" s="12"/>
      <c r="E378" s="12"/>
      <c r="F378" s="21"/>
      <c r="G378" s="109"/>
      <c r="H378" s="11"/>
      <c r="I378" s="11"/>
      <c r="J378" s="11"/>
      <c r="K378" s="11"/>
      <c r="L378" s="75"/>
      <c r="M378" s="110"/>
      <c r="N378" s="110"/>
      <c r="O378" s="110"/>
      <c r="P378" s="11"/>
      <c r="Q378" s="11"/>
      <c r="R378" s="56"/>
    </row>
    <row r="379" spans="2:18" ht="17.25" customHeight="1" x14ac:dyDescent="0.25">
      <c r="B379" s="12"/>
      <c r="C379" s="12"/>
      <c r="D379" s="12"/>
      <c r="E379" s="12"/>
      <c r="F379" s="21"/>
      <c r="G379" s="109"/>
      <c r="H379" s="11"/>
      <c r="I379" s="11"/>
      <c r="J379" s="11"/>
      <c r="K379" s="11"/>
      <c r="L379" s="75"/>
      <c r="M379" s="110"/>
      <c r="N379" s="110"/>
      <c r="O379" s="110"/>
      <c r="P379" s="11"/>
      <c r="Q379" s="11"/>
      <c r="R379" s="56"/>
    </row>
    <row r="380" spans="2:18" ht="17.25" customHeight="1" x14ac:dyDescent="0.25">
      <c r="B380" s="12"/>
      <c r="C380" s="12"/>
      <c r="D380" s="12"/>
      <c r="E380" s="12"/>
      <c r="F380" s="21"/>
      <c r="G380" s="109"/>
      <c r="H380" s="11"/>
      <c r="I380" s="11"/>
      <c r="J380" s="11"/>
      <c r="K380" s="11"/>
      <c r="L380" s="75"/>
      <c r="M380" s="110"/>
      <c r="N380" s="110"/>
      <c r="O380" s="110"/>
      <c r="P380" s="11"/>
      <c r="Q380" s="11"/>
      <c r="R380" s="56"/>
    </row>
    <row r="381" spans="2:18" ht="17.25" customHeight="1" x14ac:dyDescent="0.25">
      <c r="B381" s="12"/>
      <c r="C381" s="12"/>
      <c r="D381" s="12"/>
      <c r="E381" s="12"/>
      <c r="F381" s="21"/>
      <c r="G381" s="109"/>
      <c r="H381" s="11"/>
      <c r="I381" s="11"/>
      <c r="J381" s="11"/>
      <c r="K381" s="11"/>
      <c r="L381" s="75"/>
      <c r="M381" s="110"/>
      <c r="N381" s="110"/>
      <c r="O381" s="110"/>
      <c r="P381" s="11"/>
      <c r="Q381" s="11"/>
      <c r="R381" s="56"/>
    </row>
    <row r="382" spans="2:18" ht="17.25" customHeight="1" x14ac:dyDescent="0.25">
      <c r="B382" s="12"/>
      <c r="C382" s="12"/>
      <c r="D382" s="12"/>
      <c r="E382" s="12"/>
      <c r="F382" s="21"/>
      <c r="G382" s="109"/>
      <c r="H382" s="11"/>
      <c r="I382" s="11"/>
      <c r="J382" s="11"/>
      <c r="K382" s="11"/>
      <c r="L382" s="75"/>
      <c r="M382" s="110"/>
      <c r="N382" s="110"/>
      <c r="O382" s="110"/>
      <c r="P382" s="11"/>
      <c r="Q382" s="11"/>
      <c r="R382" s="56"/>
    </row>
    <row r="383" spans="2:18" ht="17.25" customHeight="1" x14ac:dyDescent="0.25">
      <c r="B383" s="12"/>
      <c r="C383" s="12"/>
      <c r="D383" s="12"/>
      <c r="E383" s="12"/>
      <c r="F383" s="21"/>
      <c r="G383" s="109"/>
      <c r="H383" s="11"/>
      <c r="I383" s="11"/>
      <c r="J383" s="11"/>
      <c r="K383" s="11"/>
      <c r="L383" s="75"/>
      <c r="M383" s="110"/>
      <c r="N383" s="110"/>
      <c r="O383" s="110"/>
      <c r="P383" s="11"/>
      <c r="Q383" s="11"/>
      <c r="R383" s="56"/>
    </row>
    <row r="384" spans="2:18" ht="17.25" customHeight="1" x14ac:dyDescent="0.25">
      <c r="B384" s="12"/>
      <c r="C384" s="12"/>
      <c r="D384" s="12"/>
      <c r="E384" s="12"/>
      <c r="F384" s="21"/>
      <c r="G384" s="109"/>
      <c r="H384" s="11"/>
      <c r="I384" s="11"/>
      <c r="J384" s="11"/>
      <c r="K384" s="11"/>
      <c r="L384" s="75"/>
      <c r="M384" s="110"/>
      <c r="N384" s="110"/>
      <c r="O384" s="110"/>
      <c r="P384" s="11"/>
      <c r="Q384" s="11"/>
      <c r="R384" s="56"/>
    </row>
    <row r="385" spans="2:18" ht="17.25" customHeight="1" x14ac:dyDescent="0.25">
      <c r="B385" s="12"/>
      <c r="C385" s="12"/>
      <c r="D385" s="12"/>
      <c r="E385" s="12"/>
      <c r="F385" s="21"/>
      <c r="G385" s="109"/>
      <c r="H385" s="11"/>
      <c r="I385" s="11"/>
      <c r="J385" s="11"/>
      <c r="K385" s="11"/>
      <c r="L385" s="75"/>
      <c r="M385" s="110"/>
      <c r="N385" s="110"/>
      <c r="O385" s="110"/>
      <c r="P385" s="11"/>
      <c r="Q385" s="11"/>
      <c r="R385" s="56"/>
    </row>
    <row r="386" spans="2:18" ht="17.25" customHeight="1" x14ac:dyDescent="0.25">
      <c r="B386" s="12"/>
      <c r="C386" s="12"/>
      <c r="D386" s="12"/>
      <c r="E386" s="12"/>
      <c r="F386" s="21"/>
      <c r="G386" s="109"/>
      <c r="H386" s="11"/>
      <c r="I386" s="11"/>
      <c r="J386" s="11"/>
      <c r="K386" s="11"/>
      <c r="L386" s="75"/>
      <c r="M386" s="110"/>
      <c r="N386" s="110"/>
      <c r="O386" s="110"/>
      <c r="P386" s="11"/>
      <c r="Q386" s="11"/>
      <c r="R386" s="56"/>
    </row>
    <row r="387" spans="2:18" ht="17.25" customHeight="1" x14ac:dyDescent="0.25">
      <c r="B387" s="12"/>
      <c r="C387" s="12"/>
      <c r="D387" s="12"/>
      <c r="E387" s="12"/>
      <c r="F387" s="21"/>
      <c r="G387" s="109"/>
      <c r="H387" s="11"/>
      <c r="I387" s="11"/>
      <c r="J387" s="11"/>
      <c r="K387" s="11"/>
      <c r="L387" s="75"/>
      <c r="M387" s="110"/>
      <c r="N387" s="110"/>
      <c r="O387" s="110"/>
      <c r="P387" s="11"/>
      <c r="Q387" s="11"/>
      <c r="R387" s="56"/>
    </row>
    <row r="388" spans="2:18" x14ac:dyDescent="0.25">
      <c r="B388" s="21"/>
      <c r="C388" s="21"/>
      <c r="D388" s="21"/>
      <c r="E388" s="21"/>
      <c r="F388" s="21"/>
      <c r="G388" s="109"/>
      <c r="H388" s="11"/>
      <c r="I388" s="99"/>
      <c r="J388" s="99"/>
    </row>
    <row r="389" spans="2:18" x14ac:dyDescent="0.25">
      <c r="B389" s="21"/>
      <c r="C389" s="21"/>
      <c r="D389" s="21"/>
      <c r="E389" s="21"/>
      <c r="F389" s="21"/>
      <c r="G389" s="109"/>
      <c r="H389" s="11"/>
    </row>
    <row r="390" spans="2:18" x14ac:dyDescent="0.25">
      <c r="B390" s="21"/>
      <c r="C390" s="21"/>
      <c r="D390" s="21"/>
      <c r="E390" s="21"/>
      <c r="F390" s="21"/>
      <c r="G390" s="109"/>
      <c r="H390" s="11"/>
    </row>
    <row r="391" spans="2:18" x14ac:dyDescent="0.25">
      <c r="B391" s="21"/>
      <c r="C391" s="21"/>
      <c r="D391" s="21"/>
      <c r="E391" s="21"/>
      <c r="F391" s="21"/>
      <c r="G391" s="109"/>
      <c r="H391" s="11"/>
    </row>
    <row r="392" spans="2:18" x14ac:dyDescent="0.25">
      <c r="B392" s="21"/>
      <c r="C392" s="21"/>
      <c r="D392" s="21"/>
      <c r="E392" s="21"/>
      <c r="F392" s="21"/>
      <c r="G392" s="109"/>
      <c r="H392" s="11"/>
    </row>
    <row r="393" spans="2:18" x14ac:dyDescent="0.25">
      <c r="B393" s="21"/>
      <c r="C393" s="21"/>
      <c r="D393" s="21"/>
      <c r="E393" s="21"/>
      <c r="F393" s="21"/>
      <c r="G393" s="109"/>
      <c r="H393" s="11"/>
    </row>
    <row r="394" spans="2:18" x14ac:dyDescent="0.25">
      <c r="B394" s="21"/>
      <c r="C394" s="21"/>
      <c r="D394" s="21"/>
      <c r="E394" s="21"/>
      <c r="F394" s="21"/>
      <c r="G394" s="109"/>
      <c r="H394" s="11"/>
    </row>
    <row r="395" spans="2:18" x14ac:dyDescent="0.25">
      <c r="B395" s="21"/>
      <c r="C395" s="21"/>
      <c r="D395" s="21"/>
      <c r="E395" s="21"/>
      <c r="F395" s="21"/>
      <c r="G395" s="109"/>
      <c r="H395" s="11"/>
    </row>
    <row r="396" spans="2:18" x14ac:dyDescent="0.25">
      <c r="B396" s="21"/>
      <c r="C396" s="21"/>
      <c r="D396" s="21"/>
      <c r="E396" s="21"/>
      <c r="F396" s="21"/>
      <c r="G396" s="109"/>
      <c r="H396" s="11"/>
    </row>
    <row r="397" spans="2:18" x14ac:dyDescent="0.25">
      <c r="C397" s="99"/>
      <c r="D397" s="99"/>
      <c r="E397" s="99"/>
      <c r="F397" s="113"/>
      <c r="G397" s="99"/>
      <c r="H397" s="99"/>
    </row>
  </sheetData>
  <sortState xmlns:xlrd2="http://schemas.microsoft.com/office/spreadsheetml/2017/richdata2" ref="M272:N296">
    <sortCondition ref="N272:N296"/>
  </sortState>
  <mergeCells count="91">
    <mergeCell ref="E128:F128"/>
    <mergeCell ref="B130:B133"/>
    <mergeCell ref="H128:H129"/>
    <mergeCell ref="I128:I129"/>
    <mergeCell ref="B166:B169"/>
    <mergeCell ref="B138:B141"/>
    <mergeCell ref="B134:B137"/>
    <mergeCell ref="B128:B129"/>
    <mergeCell ref="C128:C129"/>
    <mergeCell ref="D128:D129"/>
    <mergeCell ref="B162:B165"/>
    <mergeCell ref="B158:B161"/>
    <mergeCell ref="B154:B157"/>
    <mergeCell ref="B150:B153"/>
    <mergeCell ref="B146:B149"/>
    <mergeCell ref="B142:B145"/>
    <mergeCell ref="B194:B197"/>
    <mergeCell ref="B198:B201"/>
    <mergeCell ref="B202:B205"/>
    <mergeCell ref="B190:B193"/>
    <mergeCell ref="B170:B173"/>
    <mergeCell ref="B174:B177"/>
    <mergeCell ref="B178:B181"/>
    <mergeCell ref="B182:B185"/>
    <mergeCell ref="B186:B189"/>
    <mergeCell ref="B234:C234"/>
    <mergeCell ref="B206:B209"/>
    <mergeCell ref="B210:B213"/>
    <mergeCell ref="B214:B217"/>
    <mergeCell ref="B218:B221"/>
    <mergeCell ref="B222:B225"/>
    <mergeCell ref="B226:B229"/>
    <mergeCell ref="B230:B233"/>
    <mergeCell ref="B340:C340"/>
    <mergeCell ref="B341:C341"/>
    <mergeCell ref="B342:C342"/>
    <mergeCell ref="B343:C343"/>
    <mergeCell ref="B344:C344"/>
    <mergeCell ref="B352:C352"/>
    <mergeCell ref="B353:C353"/>
    <mergeCell ref="B346:C346"/>
    <mergeCell ref="B347:C347"/>
    <mergeCell ref="B348:C348"/>
    <mergeCell ref="B349:C349"/>
    <mergeCell ref="B350:C350"/>
    <mergeCell ref="B351:C351"/>
    <mergeCell ref="B345:C345"/>
    <mergeCell ref="B2:R2"/>
    <mergeCell ref="B11:R11"/>
    <mergeCell ref="J52:L52"/>
    <mergeCell ref="B95:B96"/>
    <mergeCell ref="C95:C96"/>
    <mergeCell ref="D95:E95"/>
    <mergeCell ref="J55:L55"/>
    <mergeCell ref="D33:E33"/>
    <mergeCell ref="F33:G33"/>
    <mergeCell ref="H33:I33"/>
    <mergeCell ref="J33:K33"/>
    <mergeCell ref="N33:O33"/>
    <mergeCell ref="P33:Q33"/>
    <mergeCell ref="R33:S33"/>
    <mergeCell ref="B33:B34"/>
    <mergeCell ref="C33:C34"/>
    <mergeCell ref="L33:M33"/>
    <mergeCell ref="B6:S6"/>
    <mergeCell ref="B7:S7"/>
    <mergeCell ref="B8:S8"/>
    <mergeCell ref="I270:J270"/>
    <mergeCell ref="B238:B239"/>
    <mergeCell ref="C238:C239"/>
    <mergeCell ref="D238:E238"/>
    <mergeCell ref="F238:G238"/>
    <mergeCell ref="B270:B271"/>
    <mergeCell ref="C270:C271"/>
    <mergeCell ref="D270:F270"/>
    <mergeCell ref="G270:H270"/>
    <mergeCell ref="H238:I238"/>
    <mergeCell ref="J238:K238"/>
    <mergeCell ref="L238:M238"/>
    <mergeCell ref="N238:O238"/>
    <mergeCell ref="P238:Q238"/>
    <mergeCell ref="M128:O129"/>
    <mergeCell ref="P128:P129"/>
    <mergeCell ref="Q128:R128"/>
    <mergeCell ref="M144:O144"/>
    <mergeCell ref="R238:S238"/>
    <mergeCell ref="M167:P167"/>
    <mergeCell ref="M143:O143"/>
    <mergeCell ref="M154:P154"/>
    <mergeCell ref="M166:P166"/>
    <mergeCell ref="M145:R147"/>
  </mergeCells>
  <phoneticPr fontId="34" type="noConversion"/>
  <printOptions horizontalCentered="1"/>
  <pageMargins left="0" right="0" top="0.39370078740157483" bottom="0.39370078740157483" header="0.31496062992125984" footer="0.31496062992125984"/>
  <pageSetup paperSize="9" scale="31" fitToHeight="4" orientation="portrait" r:id="rId1"/>
  <rowBreaks count="3" manualBreakCount="3">
    <brk id="123" max="19" man="1"/>
    <brk id="235" max="19" man="1"/>
    <brk id="303" max="19" man="1"/>
  </rowBreaks>
  <ignoredErrors>
    <ignoredError sqref="C297 C332 C86:L86 C122:E122" formula="1"/>
    <ignoredError sqref="C35 C272:C29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CEMF</vt:lpstr>
      <vt:lpstr>'Casos del CEMF'!Área_de_impresión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Genaro Humberto Araujo Salas</cp:lastModifiedBy>
  <cp:lastPrinted>2023-12-15T19:26:48Z</cp:lastPrinted>
  <dcterms:created xsi:type="dcterms:W3CDTF">2023-08-14T13:39:38Z</dcterms:created>
  <dcterms:modified xsi:type="dcterms:W3CDTF">2026-05-18T19:38:11Z</dcterms:modified>
</cp:coreProperties>
</file>