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UMENES VIOLENCIA SEXUAL\L100\VIOLENCIA SEXUAL\"/>
    </mc:Choice>
  </mc:AlternateContent>
  <xr:revisionPtr revIDLastSave="0" documentId="13_ncr:1_{64CDAB9F-06C4-47BF-9049-A81F274DC287}" xr6:coauthVersionLast="47" xr6:coauthVersionMax="47" xr10:uidLastSave="{00000000-0000-0000-0000-000000000000}"/>
  <bookViews>
    <workbookView xWindow="-120" yWindow="-120" windowWidth="29040" windowHeight="15720" tabRatio="770" xr2:uid="{BCD547BF-A473-4E1A-BB6E-C7C8A27D36B9}"/>
  </bookViews>
  <sheets>
    <sheet name="Linea 100" sheetId="2" r:id="rId1"/>
  </sheets>
  <definedNames>
    <definedName name="_xlnm.Print_Area" localSheetId="0">'Linea 100'!$A$1:$V$313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9" i="2" l="1"/>
  <c r="E312" i="2"/>
  <c r="D312" i="2"/>
  <c r="D257" i="2" l="1"/>
  <c r="E257" i="2"/>
  <c r="F257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E194" i="2" l="1"/>
  <c r="F194" i="2"/>
  <c r="D81" i="2"/>
  <c r="E81" i="2"/>
  <c r="H194" i="2" l="1"/>
  <c r="R101" i="2" l="1"/>
  <c r="S102" i="2"/>
  <c r="T102" i="2"/>
  <c r="D27" i="2" l="1"/>
  <c r="E27" i="2"/>
  <c r="C26" i="2"/>
  <c r="E311" i="2" s="1"/>
  <c r="C25" i="2" l="1"/>
  <c r="E310" i="2" s="1"/>
  <c r="C24" i="2" l="1"/>
  <c r="E309" i="2" s="1"/>
  <c r="C23" i="2"/>
  <c r="E308" i="2" s="1"/>
  <c r="D153" i="2"/>
  <c r="I153" i="2" s="1"/>
  <c r="D152" i="2"/>
  <c r="I152" i="2" s="1"/>
  <c r="D151" i="2"/>
  <c r="I151" i="2" s="1"/>
  <c r="D150" i="2"/>
  <c r="I150" i="2" s="1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00" i="2"/>
  <c r="C38" i="2"/>
  <c r="C39" i="2"/>
  <c r="C40" i="2"/>
  <c r="C41" i="2"/>
  <c r="C42" i="2"/>
  <c r="C43" i="2"/>
  <c r="C44" i="2"/>
  <c r="C45" i="2"/>
  <c r="C46" i="2"/>
  <c r="C47" i="2"/>
  <c r="C48" i="2"/>
  <c r="C37" i="2"/>
  <c r="S49" i="2" l="1"/>
  <c r="R49" i="2"/>
  <c r="U49" i="2"/>
  <c r="T49" i="2"/>
  <c r="D193" i="2"/>
  <c r="I193" i="2" s="1"/>
  <c r="D192" i="2"/>
  <c r="I192" i="2" s="1"/>
  <c r="D191" i="2"/>
  <c r="I191" i="2" s="1"/>
  <c r="D190" i="2"/>
  <c r="D189" i="2"/>
  <c r="I189" i="2" s="1"/>
  <c r="D188" i="2"/>
  <c r="I188" i="2" s="1"/>
  <c r="D187" i="2"/>
  <c r="I187" i="2" s="1"/>
  <c r="D186" i="2"/>
  <c r="I186" i="2" s="1"/>
  <c r="D185" i="2"/>
  <c r="I185" i="2" s="1"/>
  <c r="D184" i="2"/>
  <c r="I184" i="2" s="1"/>
  <c r="D183" i="2"/>
  <c r="I183" i="2" s="1"/>
  <c r="D182" i="2"/>
  <c r="I182" i="2" s="1"/>
  <c r="D181" i="2"/>
  <c r="I181" i="2" s="1"/>
  <c r="D180" i="2"/>
  <c r="I180" i="2" s="1"/>
  <c r="D179" i="2"/>
  <c r="I179" i="2" s="1"/>
  <c r="D178" i="2"/>
  <c r="I178" i="2" s="1"/>
  <c r="D177" i="2"/>
  <c r="I177" i="2" s="1"/>
  <c r="D176" i="2"/>
  <c r="I176" i="2" s="1"/>
  <c r="D175" i="2"/>
  <c r="I175" i="2" s="1"/>
  <c r="D174" i="2"/>
  <c r="I174" i="2" s="1"/>
  <c r="D173" i="2"/>
  <c r="I173" i="2" s="1"/>
  <c r="D172" i="2"/>
  <c r="I172" i="2" s="1"/>
  <c r="D171" i="2"/>
  <c r="I171" i="2" s="1"/>
  <c r="D170" i="2"/>
  <c r="I170" i="2" s="1"/>
  <c r="D169" i="2"/>
  <c r="I169" i="2" s="1"/>
  <c r="D168" i="2"/>
  <c r="I168" i="2" s="1"/>
  <c r="D167" i="2"/>
  <c r="I167" i="2" s="1"/>
  <c r="D166" i="2"/>
  <c r="D165" i="2"/>
  <c r="I165" i="2" s="1"/>
  <c r="D164" i="2"/>
  <c r="I164" i="2" s="1"/>
  <c r="D163" i="2"/>
  <c r="I163" i="2" s="1"/>
  <c r="D162" i="2"/>
  <c r="I162" i="2" s="1"/>
  <c r="D161" i="2"/>
  <c r="I161" i="2" s="1"/>
  <c r="D160" i="2"/>
  <c r="I160" i="2" s="1"/>
  <c r="D159" i="2"/>
  <c r="I159" i="2" s="1"/>
  <c r="D158" i="2"/>
  <c r="I158" i="2" s="1"/>
  <c r="D157" i="2"/>
  <c r="I157" i="2" s="1"/>
  <c r="D156" i="2"/>
  <c r="I156" i="2" s="1"/>
  <c r="D155" i="2"/>
  <c r="I155" i="2" s="1"/>
  <c r="D154" i="2"/>
  <c r="I154" i="2" s="1"/>
  <c r="D149" i="2"/>
  <c r="I149" i="2" s="1"/>
  <c r="D148" i="2"/>
  <c r="I148" i="2" s="1"/>
  <c r="D147" i="2"/>
  <c r="I147" i="2" s="1"/>
  <c r="D146" i="2"/>
  <c r="I146" i="2" s="1"/>
  <c r="D145" i="2"/>
  <c r="I145" i="2" s="1"/>
  <c r="D144" i="2"/>
  <c r="I144" i="2" s="1"/>
  <c r="D143" i="2"/>
  <c r="I143" i="2" s="1"/>
  <c r="D142" i="2"/>
  <c r="I142" i="2" s="1"/>
  <c r="D141" i="2"/>
  <c r="I141" i="2" s="1"/>
  <c r="D140" i="2"/>
  <c r="I140" i="2" s="1"/>
  <c r="D139" i="2"/>
  <c r="I139" i="2" s="1"/>
  <c r="D138" i="2"/>
  <c r="I138" i="2" s="1"/>
  <c r="D137" i="2"/>
  <c r="I137" i="2" s="1"/>
  <c r="D136" i="2"/>
  <c r="I136" i="2" s="1"/>
  <c r="D135" i="2"/>
  <c r="I135" i="2" s="1"/>
  <c r="D134" i="2"/>
  <c r="I134" i="2" s="1"/>
  <c r="D133" i="2"/>
  <c r="I133" i="2" s="1"/>
  <c r="D132" i="2"/>
  <c r="I132" i="2" s="1"/>
  <c r="D131" i="2"/>
  <c r="I131" i="2" s="1"/>
  <c r="D130" i="2"/>
  <c r="I130" i="2" s="1"/>
  <c r="D129" i="2"/>
  <c r="I129" i="2" s="1"/>
  <c r="D128" i="2"/>
  <c r="I128" i="2" s="1"/>
  <c r="R93" i="2"/>
  <c r="D127" i="2"/>
  <c r="I127" i="2" s="1"/>
  <c r="D126" i="2"/>
  <c r="I126" i="2" s="1"/>
  <c r="D125" i="2"/>
  <c r="I125" i="2" s="1"/>
  <c r="D124" i="2"/>
  <c r="I124" i="2" s="1"/>
  <c r="D123" i="2"/>
  <c r="I123" i="2" s="1"/>
  <c r="D122" i="2"/>
  <c r="I122" i="2" s="1"/>
  <c r="R99" i="2"/>
  <c r="D121" i="2"/>
  <c r="I121" i="2" s="1"/>
  <c r="D120" i="2"/>
  <c r="I120" i="2" s="1"/>
  <c r="R94" i="2"/>
  <c r="D119" i="2"/>
  <c r="I119" i="2" s="1"/>
  <c r="R100" i="2"/>
  <c r="D118" i="2"/>
  <c r="I118" i="2" s="1"/>
  <c r="D117" i="2"/>
  <c r="I117" i="2" s="1"/>
  <c r="D116" i="2"/>
  <c r="I116" i="2" s="1"/>
  <c r="D115" i="2"/>
  <c r="I115" i="2" s="1"/>
  <c r="D114" i="2"/>
  <c r="I114" i="2" s="1"/>
  <c r="R95" i="2"/>
  <c r="D113" i="2"/>
  <c r="I113" i="2" s="1"/>
  <c r="D112" i="2"/>
  <c r="I112" i="2" s="1"/>
  <c r="D111" i="2"/>
  <c r="I111" i="2" s="1"/>
  <c r="D110" i="2"/>
  <c r="I110" i="2" s="1"/>
  <c r="R92" i="2"/>
  <c r="D109" i="2"/>
  <c r="I109" i="2" s="1"/>
  <c r="D108" i="2"/>
  <c r="I108" i="2" s="1"/>
  <c r="D107" i="2"/>
  <c r="I107" i="2" s="1"/>
  <c r="D106" i="2"/>
  <c r="I106" i="2" s="1"/>
  <c r="R96" i="2"/>
  <c r="D105" i="2"/>
  <c r="I105" i="2" s="1"/>
  <c r="R97" i="2"/>
  <c r="D104" i="2"/>
  <c r="I104" i="2" s="1"/>
  <c r="D103" i="2"/>
  <c r="I103" i="2" s="1"/>
  <c r="D102" i="2"/>
  <c r="I102" i="2" s="1"/>
  <c r="R91" i="2"/>
  <c r="D101" i="2"/>
  <c r="R90" i="2"/>
  <c r="D100" i="2"/>
  <c r="I100" i="2" s="1"/>
  <c r="D99" i="2"/>
  <c r="D98" i="2"/>
  <c r="D97" i="2"/>
  <c r="I97" i="2" s="1"/>
  <c r="D96" i="2"/>
  <c r="I96" i="2" s="1"/>
  <c r="D95" i="2"/>
  <c r="I95" i="2" s="1"/>
  <c r="R98" i="2"/>
  <c r="D94" i="2"/>
  <c r="I94" i="2" s="1"/>
  <c r="D93" i="2"/>
  <c r="I93" i="2" s="1"/>
  <c r="D92" i="2"/>
  <c r="I92" i="2" s="1"/>
  <c r="D91" i="2"/>
  <c r="I91" i="2" s="1"/>
  <c r="D90" i="2"/>
  <c r="P31" i="2" l="1"/>
  <c r="P32" i="2"/>
  <c r="R102" i="2"/>
  <c r="S103" i="2" s="1"/>
  <c r="D194" i="2"/>
  <c r="I194" i="2" s="1"/>
  <c r="R103" i="2" l="1"/>
  <c r="T103" i="2"/>
  <c r="E49" i="2" l="1"/>
  <c r="F49" i="2"/>
  <c r="G49" i="2"/>
  <c r="H49" i="2"/>
  <c r="I49" i="2"/>
  <c r="J49" i="2"/>
  <c r="K49" i="2"/>
  <c r="L49" i="2"/>
  <c r="M49" i="2"/>
  <c r="N49" i="2"/>
  <c r="O49" i="2"/>
  <c r="P49" i="2"/>
  <c r="Q49" i="2"/>
  <c r="F308" i="2"/>
  <c r="F309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H268" i="2" s="1"/>
  <c r="C232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F311" i="2"/>
  <c r="F310" i="2"/>
  <c r="D49" i="2"/>
  <c r="C22" i="2"/>
  <c r="E307" i="2" s="1"/>
  <c r="C21" i="2"/>
  <c r="E306" i="2" s="1"/>
  <c r="F306" i="2" s="1"/>
  <c r="C20" i="2"/>
  <c r="E305" i="2" s="1"/>
  <c r="C19" i="2"/>
  <c r="E304" i="2" s="1"/>
  <c r="C18" i="2"/>
  <c r="E303" i="2" s="1"/>
  <c r="C17" i="2"/>
  <c r="E302" i="2" s="1"/>
  <c r="C16" i="2"/>
  <c r="E301" i="2" s="1"/>
  <c r="C15" i="2"/>
  <c r="H281" i="2" l="1"/>
  <c r="C281" i="2" s="1"/>
  <c r="H272" i="2"/>
  <c r="C272" i="2" s="1"/>
  <c r="H277" i="2"/>
  <c r="C277" i="2" s="1"/>
  <c r="H279" i="2"/>
  <c r="C279" i="2" s="1"/>
  <c r="H282" i="2"/>
  <c r="C282" i="2" s="1"/>
  <c r="H283" i="2"/>
  <c r="C283" i="2" s="1"/>
  <c r="H284" i="2"/>
  <c r="C284" i="2" s="1"/>
  <c r="H285" i="2"/>
  <c r="C285" i="2" s="1"/>
  <c r="H267" i="2"/>
  <c r="C267" i="2" s="1"/>
  <c r="H287" i="2"/>
  <c r="C287" i="2" s="1"/>
  <c r="H288" i="2"/>
  <c r="C288" i="2" s="1"/>
  <c r="H289" i="2"/>
  <c r="C289" i="2" s="1"/>
  <c r="H270" i="2"/>
  <c r="C270" i="2" s="1"/>
  <c r="H290" i="2"/>
  <c r="C290" i="2" s="1"/>
  <c r="H273" i="2"/>
  <c r="C273" i="2" s="1"/>
  <c r="H274" i="2"/>
  <c r="C274" i="2" s="1"/>
  <c r="H275" i="2"/>
  <c r="C275" i="2" s="1"/>
  <c r="H276" i="2"/>
  <c r="C276" i="2" s="1"/>
  <c r="H278" i="2"/>
  <c r="C278" i="2" s="1"/>
  <c r="H280" i="2"/>
  <c r="C280" i="2" s="1"/>
  <c r="H286" i="2"/>
  <c r="C286" i="2" s="1"/>
  <c r="H269" i="2"/>
  <c r="C269" i="2" s="1"/>
  <c r="H271" i="2"/>
  <c r="C271" i="2" s="1"/>
  <c r="H291" i="2"/>
  <c r="C291" i="2" s="1"/>
  <c r="C27" i="2"/>
  <c r="E300" i="2"/>
  <c r="F307" i="2"/>
  <c r="P29" i="2"/>
  <c r="C225" i="2"/>
  <c r="R226" i="2" s="1"/>
  <c r="P28" i="2"/>
  <c r="P30" i="2"/>
  <c r="F303" i="2"/>
  <c r="F301" i="2"/>
  <c r="F304" i="2"/>
  <c r="F305" i="2"/>
  <c r="F302" i="2"/>
  <c r="C49" i="2"/>
  <c r="D50" i="2" s="1"/>
  <c r="C81" i="2"/>
  <c r="C257" i="2"/>
  <c r="C268" i="2"/>
  <c r="C292" i="2" l="1"/>
  <c r="G293" i="2" s="1"/>
  <c r="K226" i="2"/>
  <c r="L226" i="2"/>
  <c r="M226" i="2"/>
  <c r="D226" i="2"/>
  <c r="N226" i="2"/>
  <c r="O226" i="2"/>
  <c r="Q226" i="2"/>
  <c r="E226" i="2"/>
  <c r="F226" i="2"/>
  <c r="G226" i="2"/>
  <c r="H226" i="2"/>
  <c r="I226" i="2"/>
  <c r="J226" i="2"/>
  <c r="P226" i="2"/>
  <c r="U226" i="2"/>
  <c r="T226" i="2"/>
  <c r="S226" i="2"/>
  <c r="J50" i="2"/>
  <c r="L50" i="2"/>
  <c r="M50" i="2"/>
  <c r="N50" i="2"/>
  <c r="O50" i="2"/>
  <c r="P50" i="2"/>
  <c r="R50" i="2"/>
  <c r="U50" i="2"/>
  <c r="S50" i="2"/>
  <c r="T50" i="2"/>
  <c r="H50" i="2"/>
  <c r="K50" i="2"/>
  <c r="E50" i="2"/>
  <c r="I50" i="2"/>
  <c r="Q50" i="2"/>
  <c r="F50" i="2"/>
  <c r="G50" i="2"/>
  <c r="F300" i="2"/>
  <c r="F312" i="2"/>
  <c r="C226" i="2"/>
  <c r="C50" i="2"/>
  <c r="E258" i="2"/>
  <c r="D258" i="2"/>
  <c r="F258" i="2"/>
  <c r="D82" i="2"/>
  <c r="E82" i="2"/>
  <c r="D28" i="2"/>
  <c r="C28" i="2"/>
  <c r="E28" i="2"/>
  <c r="H292" i="2"/>
  <c r="R34" i="2"/>
  <c r="S27" i="2" s="1"/>
  <c r="H293" i="2" l="1"/>
  <c r="E293" i="2"/>
  <c r="F293" i="2"/>
  <c r="D293" i="2"/>
  <c r="C258" i="2"/>
  <c r="C82" i="2"/>
  <c r="S28" i="2"/>
  <c r="S33" i="2"/>
  <c r="C293" i="2" l="1"/>
  <c r="S34" i="2"/>
</calcChain>
</file>

<file path=xl/sharedStrings.xml><?xml version="1.0" encoding="utf-8"?>
<sst xmlns="http://schemas.openxmlformats.org/spreadsheetml/2006/main" count="503" uniqueCount="99">
  <si>
    <t xml:space="preserve">Mes </t>
  </si>
  <si>
    <t>Total</t>
  </si>
  <si>
    <t>Mujer</t>
  </si>
  <si>
    <t>Hombre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</si>
  <si>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</si>
  <si>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</si>
  <si>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</si>
  <si>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</si>
  <si>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</si>
  <si>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</si>
  <si>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</si>
  <si>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</si>
  <si>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</si>
  <si>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</si>
  <si>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</si>
  <si>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%</t>
  </si>
  <si>
    <t>Niños y niñas</t>
  </si>
  <si>
    <t>Adolescentes</t>
  </si>
  <si>
    <t>Personas Adultas</t>
  </si>
  <si>
    <t>Mes</t>
  </si>
  <si>
    <t>0 a 5
años</t>
  </si>
  <si>
    <t>6 a 11
años</t>
  </si>
  <si>
    <t>12 a 17
años</t>
  </si>
  <si>
    <t>18 a 25
años</t>
  </si>
  <si>
    <t>26 a 35
años</t>
  </si>
  <si>
    <t>36 a 45
años</t>
  </si>
  <si>
    <t>46 a 59
años</t>
  </si>
  <si>
    <t>60 a más
años</t>
  </si>
  <si>
    <t>Personas Adultas Mayores</t>
  </si>
  <si>
    <t>Departamento</t>
  </si>
  <si>
    <t>Sexo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</si>
  <si>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</si>
  <si>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</si>
  <si>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</si>
  <si>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</si>
  <si>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</si>
  <si>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</si>
  <si>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</si>
  <si>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</si>
  <si>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</si>
  <si>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</si>
  <si>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</si>
  <si>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</si>
  <si>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</si>
  <si>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</si>
  <si>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</si>
  <si>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</si>
  <si>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</si>
  <si>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</si>
  <si>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</si>
  <si>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</si>
  <si>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</si>
  <si>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</si>
  <si>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</si>
  <si>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</si>
  <si>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</si>
  <si>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Leve</t>
  </si>
  <si>
    <t>Moderado</t>
  </si>
  <si>
    <t>Severo</t>
  </si>
  <si>
    <t>Variación porcentual</t>
  </si>
  <si>
    <t>Edades</t>
  </si>
  <si>
    <t>0 a 5 años</t>
  </si>
  <si>
    <t>6 a 11 años</t>
  </si>
  <si>
    <t>12 a 17 años</t>
  </si>
  <si>
    <t>Apurímac</t>
  </si>
  <si>
    <t>Huánuco</t>
  </si>
  <si>
    <t>Junín</t>
  </si>
  <si>
    <t>La libertad</t>
  </si>
  <si>
    <t>Sin información</t>
  </si>
  <si>
    <t>Madre de dios</t>
  </si>
  <si>
    <t>San Martín</t>
  </si>
  <si>
    <r>
      <t xml:space="preserve"> REPORTE ESTADÍSTICO DE CONSULTAS TELEFÓNICAS DE </t>
    </r>
    <r>
      <rPr>
        <b/>
        <sz val="24"/>
        <color rgb="FFFFFF00"/>
        <rFont val="Arial"/>
        <family val="2"/>
      </rPr>
      <t>VIOLENCIA SEXUAL</t>
    </r>
    <r>
      <rPr>
        <b/>
        <sz val="18"/>
        <color theme="0"/>
        <rFont val="Arial"/>
        <family val="2"/>
      </rPr>
      <t xml:space="preserve"> ATENDIDAS</t>
    </r>
    <r>
      <rPr>
        <b/>
        <sz val="18"/>
        <color indexed="9"/>
        <rFont val="Arial"/>
        <family val="2"/>
      </rPr>
      <t xml:space="preserve"> </t>
    </r>
    <r>
      <rPr>
        <b/>
        <sz val="18"/>
        <color theme="0"/>
        <rFont val="Arial"/>
        <family val="2"/>
      </rPr>
      <t>POR LA LINEA 100</t>
    </r>
  </si>
  <si>
    <t>Valoración del riesgo</t>
  </si>
  <si>
    <t>Lima metropolitana</t>
  </si>
  <si>
    <t>Lima provincia</t>
  </si>
  <si>
    <t>Región</t>
  </si>
  <si>
    <t>Vinculo de la presunta persona agresora con el/la NNA</t>
  </si>
  <si>
    <t>Sexo de NNA</t>
  </si>
  <si>
    <t>Padrastro</t>
  </si>
  <si>
    <t>Tío</t>
  </si>
  <si>
    <t>Desconocido</t>
  </si>
  <si>
    <t>Primo</t>
  </si>
  <si>
    <t>Otro*</t>
  </si>
  <si>
    <t>Vecino</t>
  </si>
  <si>
    <t>Padre</t>
  </si>
  <si>
    <t>Abuelo</t>
  </si>
  <si>
    <t>2025*</t>
  </si>
  <si>
    <t>-</t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</si>
  <si>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Registro de consultas telefónicas atendidas por la Linea 100 / SGIC / Warmi Ñan / MIMP</t>
    </r>
  </si>
  <si>
    <t>Septiembre</t>
  </si>
  <si>
    <t>Enamorado</t>
  </si>
  <si>
    <t>Variación porcentual 2026/2025</t>
  </si>
  <si>
    <t>2026*</t>
  </si>
  <si>
    <t>Madre</t>
  </si>
  <si>
    <t>Periodo: Enero - abril, 2026</t>
  </si>
  <si>
    <t>Hermano</t>
  </si>
  <si>
    <t>* Abuela;Bisabuelo;Compañera de estudios;Compañero de estudios;Conviviente;Cuñado;Desconocida;Docente;Empleado de trabajo;Empleador de trabajo;Enamorada;Ex conviviente;Ex enamorado;Ex novio;Habita en el mismo hogar (Sin mediar relaciones contractuales o laborales);Hermanastro;Hijo;Otro tipo de relación sexo-afectiva;Progenitor de su hijo/a (sin convivencia con la pareja);Sobrino;Tía;Tío – abuelo;Vecina.</t>
  </si>
  <si>
    <t>* Informacion preliminar enero - abril</t>
  </si>
  <si>
    <t>Total 2025 (enero - abril)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</si>
</sst>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###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5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8"/>
      <color theme="0"/>
      <name val="Arial"/>
      <family val="2"/>
    </font>
    <font>
      <b/>
      <sz val="18"/>
      <color indexed="9"/>
      <name val="Arial"/>
      <family val="2"/>
    </font>
    <font>
      <b/>
      <u/>
      <sz val="15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 Narrow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name val="Univers"/>
      <family val="2"/>
    </font>
    <font>
      <sz val="10"/>
      <color theme="1"/>
      <name val="Arial"/>
      <family val="2"/>
    </font>
    <font>
      <sz val="1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b/>
      <sz val="24"/>
      <color rgb="FFFFFF00"/>
      <name val="Arial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51">
    <border>
      <left/>
      <right/>
      <top/>
      <bottom/>
      <diagonal/>
    </border>
    <border>
      <left/>
      <right style="thin">
        <color theme="0"/>
      </right>
      <top/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/>
      <bottom style="dotted">
        <color theme="2" tint="-9.9978637043366805E-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dotted">
        <color theme="2" tint="-9.9978637043366805E-2"/>
      </top>
      <bottom/>
      <diagonal/>
    </border>
    <border>
      <left/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theme="1" tint="0.34998626667073579"/>
      </bottom>
      <diagonal/>
    </border>
    <border>
      <left/>
      <right style="thin">
        <color theme="0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 style="medium">
        <color rgb="FFE6000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/>
      <right/>
      <top style="thin">
        <color theme="0"/>
      </top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/>
      <diagonal/>
    </border>
    <border>
      <left/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dotted">
        <color theme="2" tint="-9.9978637043366805E-2"/>
      </left>
      <right/>
      <top style="dotted">
        <color theme="2" tint="-9.9978637043366805E-2"/>
      </top>
      <bottom style="medium">
        <color rgb="FFFF0000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medium">
        <color rgb="FFFF0000"/>
      </bottom>
      <diagonal/>
    </border>
    <border>
      <left style="dotted">
        <color theme="2" tint="-9.9978637043366805E-2"/>
      </left>
      <right style="dotted">
        <color theme="2" tint="-9.9978637043366805E-2"/>
      </right>
      <top/>
      <bottom style="medium">
        <color rgb="FFFF0000"/>
      </bottom>
      <diagonal/>
    </border>
    <border>
      <left/>
      <right/>
      <top/>
      <bottom style="dotted">
        <color theme="2" tint="-9.9978637043366805E-2"/>
      </bottom>
      <diagonal/>
    </border>
    <border>
      <left style="dotted">
        <color theme="2" tint="-9.9978637043366805E-2"/>
      </left>
      <right/>
      <top/>
      <bottom/>
      <diagonal/>
    </border>
    <border>
      <left/>
      <right style="dotted">
        <color theme="2" tint="-9.9978637043366805E-2"/>
      </right>
      <top/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hair">
        <color rgb="FFFF0000"/>
      </left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/>
      <top/>
      <bottom style="medium">
        <color theme="1" tint="0.34998626667073579"/>
      </bottom>
      <diagonal/>
    </border>
    <border>
      <left/>
      <right style="hair">
        <color rgb="FFFF0000"/>
      </right>
      <top/>
      <bottom style="medium">
        <color theme="1" tint="0.34998626667073579"/>
      </bottom>
      <diagonal/>
    </border>
    <border>
      <left style="hair">
        <color rgb="FFE60008"/>
      </left>
      <right/>
      <top style="medium">
        <color rgb="FFE60008"/>
      </top>
      <bottom/>
      <diagonal/>
    </border>
    <border>
      <left/>
      <right/>
      <top style="medium">
        <color rgb="FFE60008"/>
      </top>
      <bottom/>
      <diagonal/>
    </border>
    <border>
      <left style="hair">
        <color rgb="FFE60008"/>
      </left>
      <right/>
      <top/>
      <bottom style="medium">
        <color theme="1" tint="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theme="2" tint="-9.9978637043366805E-2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theme="1" tint="0.34998626667073579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dotted">
        <color theme="2" tint="-9.9978637043366805E-2"/>
      </left>
      <right style="dotted">
        <color theme="2" tint="-9.9978637043366805E-2"/>
      </right>
      <top/>
      <bottom/>
      <diagonal/>
    </border>
  </borders>
  <cellStyleXfs count="31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4" fillId="0" borderId="0" applyBorder="0"/>
    <xf numFmtId="0" fontId="26" fillId="0" borderId="0"/>
    <xf numFmtId="0" fontId="1" fillId="0" borderId="0"/>
    <xf numFmtId="0" fontId="3" fillId="0" borderId="0"/>
    <xf numFmtId="0" fontId="24" fillId="0" borderId="0" applyBorder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4" fillId="0" borderId="0" applyBorder="0"/>
    <xf numFmtId="0" fontId="31" fillId="0" borderId="0"/>
    <xf numFmtId="43" fontId="1" fillId="0" borderId="0" applyFont="0" applyFill="0" applyBorder="0" applyAlignment="0" applyProtection="0"/>
    <xf numFmtId="0" fontId="3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9">
    <xf numFmtId="0" fontId="0" fillId="0" borderId="0" xfId="0"/>
    <xf numFmtId="0" fontId="3" fillId="2" borderId="0" xfId="2" applyFill="1" applyAlignment="1">
      <alignment vertical="center"/>
    </xf>
    <xf numFmtId="0" fontId="0" fillId="0" borderId="0" xfId="0" applyAlignment="1">
      <alignment vertical="center"/>
    </xf>
    <xf numFmtId="0" fontId="4" fillId="2" borderId="0" xfId="2" applyFont="1" applyFill="1" applyAlignment="1">
      <alignment horizontal="center" vertical="center" wrapText="1"/>
    </xf>
    <xf numFmtId="0" fontId="5" fillId="2" borderId="0" xfId="3" applyFont="1" applyFill="1" applyAlignment="1">
      <alignment horizontal="centerContinuous" vertical="center"/>
    </xf>
    <xf numFmtId="0" fontId="3" fillId="2" borderId="0" xfId="2" applyFill="1" applyAlignment="1">
      <alignment horizontal="centerContinuous" vertical="center"/>
    </xf>
    <xf numFmtId="0" fontId="3" fillId="3" borderId="0" xfId="2" applyFill="1" applyAlignment="1">
      <alignment vertical="center"/>
    </xf>
    <xf numFmtId="0" fontId="0" fillId="0" borderId="0" xfId="0" applyAlignment="1">
      <alignment horizontal="center" vertical="center" wrapText="1"/>
    </xf>
    <xf numFmtId="0" fontId="3" fillId="4" borderId="0" xfId="2" applyFill="1" applyAlignment="1">
      <alignment vertical="center"/>
    </xf>
    <xf numFmtId="0" fontId="14" fillId="2" borderId="0" xfId="2" applyFont="1" applyFill="1" applyAlignment="1">
      <alignment vertical="center"/>
    </xf>
    <xf numFmtId="0" fontId="14" fillId="4" borderId="0" xfId="2" applyFont="1" applyFill="1" applyAlignment="1">
      <alignment vertical="center"/>
    </xf>
    <xf numFmtId="3" fontId="3" fillId="2" borderId="0" xfId="2" applyNumberFormat="1" applyFill="1" applyAlignment="1">
      <alignment vertical="center"/>
    </xf>
    <xf numFmtId="0" fontId="5" fillId="2" borderId="0" xfId="2" applyFont="1" applyFill="1" applyAlignment="1">
      <alignment vertical="center"/>
    </xf>
    <xf numFmtId="0" fontId="15" fillId="5" borderId="1" xfId="2" applyFont="1" applyFill="1" applyBorder="1" applyAlignment="1">
      <alignment horizontal="center" vertical="center"/>
    </xf>
    <xf numFmtId="0" fontId="15" fillId="6" borderId="2" xfId="2" applyFont="1" applyFill="1" applyBorder="1" applyAlignment="1">
      <alignment horizontal="center" vertical="center"/>
    </xf>
    <xf numFmtId="0" fontId="15" fillId="5" borderId="2" xfId="2" applyFont="1" applyFill="1" applyBorder="1" applyAlignment="1">
      <alignment horizontal="center" vertical="center"/>
    </xf>
    <xf numFmtId="0" fontId="15" fillId="5" borderId="0" xfId="2" applyFont="1" applyFill="1" applyAlignment="1">
      <alignment horizontal="center" vertical="center"/>
    </xf>
    <xf numFmtId="0" fontId="16" fillId="4" borderId="0" xfId="2" applyFont="1" applyFill="1" applyAlignment="1">
      <alignment vertical="center"/>
    </xf>
    <xf numFmtId="0" fontId="12" fillId="4" borderId="0" xfId="2" applyFont="1" applyFill="1" applyAlignment="1">
      <alignment horizontal="center" vertical="center" wrapText="1"/>
    </xf>
    <xf numFmtId="0" fontId="15" fillId="5" borderId="0" xfId="2" applyFont="1" applyFill="1" applyAlignment="1">
      <alignment horizontal="center" vertical="center" wrapText="1"/>
    </xf>
    <xf numFmtId="0" fontId="17" fillId="0" borderId="5" xfId="2" applyFont="1" applyBorder="1" applyAlignment="1">
      <alignment horizontal="left" vertical="center"/>
    </xf>
    <xf numFmtId="3" fontId="18" fillId="0" borderId="5" xfId="2" applyNumberFormat="1" applyFont="1" applyBorder="1" applyAlignment="1">
      <alignment horizontal="center" vertical="center"/>
    </xf>
    <xf numFmtId="3" fontId="19" fillId="0" borderId="5" xfId="2" applyNumberFormat="1" applyFont="1" applyBorder="1" applyAlignment="1">
      <alignment horizontal="center" vertical="center"/>
    </xf>
    <xf numFmtId="3" fontId="3" fillId="4" borderId="0" xfId="2" applyNumberFormat="1" applyFill="1" applyAlignment="1">
      <alignment horizontal="center" vertical="center"/>
    </xf>
    <xf numFmtId="0" fontId="20" fillId="4" borderId="0" xfId="2" applyFont="1" applyFill="1" applyAlignment="1">
      <alignment horizontal="left" vertical="center"/>
    </xf>
    <xf numFmtId="3" fontId="17" fillId="0" borderId="5" xfId="2" applyNumberFormat="1" applyFont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3" fillId="4" borderId="0" xfId="2" applyFill="1" applyAlignment="1">
      <alignment horizontal="center" vertical="center"/>
    </xf>
    <xf numFmtId="3" fontId="17" fillId="0" borderId="6" xfId="2" applyNumberFormat="1" applyFont="1" applyBorder="1" applyAlignment="1">
      <alignment horizontal="left" vertical="center"/>
    </xf>
    <xf numFmtId="3" fontId="19" fillId="0" borderId="6" xfId="2" applyNumberFormat="1" applyFont="1" applyBorder="1" applyAlignment="1">
      <alignment horizontal="center" vertical="center"/>
    </xf>
    <xf numFmtId="0" fontId="17" fillId="7" borderId="7" xfId="2" applyFont="1" applyFill="1" applyBorder="1" applyAlignment="1">
      <alignment horizontal="center" vertical="center"/>
    </xf>
    <xf numFmtId="3" fontId="18" fillId="8" borderId="7" xfId="2" applyNumberFormat="1" applyFont="1" applyFill="1" applyBorder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18" fillId="7" borderId="7" xfId="2" applyFont="1" applyFill="1" applyBorder="1" applyAlignment="1">
      <alignment horizontal="center" vertical="center"/>
    </xf>
    <xf numFmtId="0" fontId="18" fillId="8" borderId="8" xfId="2" applyFont="1" applyFill="1" applyBorder="1" applyAlignment="1">
      <alignment horizontal="center" vertical="center"/>
    </xf>
    <xf numFmtId="164" fontId="18" fillId="0" borderId="8" xfId="4" applyNumberFormat="1" applyFont="1" applyFill="1" applyBorder="1" applyAlignment="1">
      <alignment horizontal="center" vertical="center"/>
    </xf>
    <xf numFmtId="164" fontId="18" fillId="9" borderId="8" xfId="4" applyNumberFormat="1" applyFont="1" applyFill="1" applyBorder="1" applyAlignment="1">
      <alignment horizontal="center" vertical="center"/>
    </xf>
    <xf numFmtId="0" fontId="21" fillId="2" borderId="0" xfId="2" applyFont="1" applyFill="1" applyAlignment="1">
      <alignment vertical="center"/>
    </xf>
    <xf numFmtId="3" fontId="19" fillId="0" borderId="9" xfId="2" applyNumberFormat="1" applyFont="1" applyBorder="1" applyAlignment="1">
      <alignment horizontal="center" vertical="center"/>
    </xf>
    <xf numFmtId="0" fontId="15" fillId="4" borderId="0" xfId="2" applyFont="1" applyFill="1" applyAlignment="1">
      <alignment horizontal="center" vertical="center" wrapText="1"/>
    </xf>
    <xf numFmtId="3" fontId="19" fillId="4" borderId="0" xfId="2" applyNumberFormat="1" applyFont="1" applyFill="1" applyAlignment="1">
      <alignment horizontal="center" vertical="center"/>
    </xf>
    <xf numFmtId="3" fontId="18" fillId="4" borderId="0" xfId="2" applyNumberFormat="1" applyFont="1" applyFill="1" applyAlignment="1">
      <alignment horizontal="center" vertical="center"/>
    </xf>
    <xf numFmtId="0" fontId="3" fillId="2" borderId="0" xfId="2" applyFill="1" applyAlignment="1">
      <alignment horizontal="center" vertical="center"/>
    </xf>
    <xf numFmtId="164" fontId="18" fillId="4" borderId="0" xfId="1" applyNumberFormat="1" applyFont="1" applyFill="1" applyBorder="1" applyAlignment="1">
      <alignment horizontal="center" vertical="center"/>
    </xf>
    <xf numFmtId="3" fontId="5" fillId="4" borderId="0" xfId="2" applyNumberFormat="1" applyFont="1" applyFill="1" applyAlignment="1">
      <alignment horizontal="center" vertical="center"/>
    </xf>
    <xf numFmtId="0" fontId="15" fillId="5" borderId="12" xfId="2" applyFont="1" applyFill="1" applyBorder="1" applyAlignment="1">
      <alignment horizontal="center" vertical="center" wrapText="1"/>
    </xf>
    <xf numFmtId="3" fontId="17" fillId="0" borderId="13" xfId="2" applyNumberFormat="1" applyFont="1" applyBorder="1" applyAlignment="1">
      <alignment horizontal="left" vertical="center"/>
    </xf>
    <xf numFmtId="3" fontId="18" fillId="0" borderId="13" xfId="2" applyNumberFormat="1" applyFont="1" applyBorder="1" applyAlignment="1">
      <alignment horizontal="center" vertical="center"/>
    </xf>
    <xf numFmtId="3" fontId="19" fillId="0" borderId="13" xfId="2" applyNumberFormat="1" applyFont="1" applyBorder="1" applyAlignment="1">
      <alignment horizontal="center" vertical="center"/>
    </xf>
    <xf numFmtId="0" fontId="18" fillId="7" borderId="0" xfId="2" applyFont="1" applyFill="1" applyAlignment="1">
      <alignment horizontal="center" vertical="center"/>
    </xf>
    <xf numFmtId="3" fontId="18" fillId="8" borderId="0" xfId="2" applyNumberFormat="1" applyFont="1" applyFill="1" applyAlignment="1">
      <alignment horizontal="center" vertical="center"/>
    </xf>
    <xf numFmtId="3" fontId="18" fillId="7" borderId="0" xfId="2" applyNumberFormat="1" applyFont="1" applyFill="1" applyAlignment="1">
      <alignment horizontal="center" vertical="center"/>
    </xf>
    <xf numFmtId="0" fontId="15" fillId="4" borderId="0" xfId="2" applyFont="1" applyFill="1" applyAlignment="1">
      <alignment vertical="center" wrapText="1"/>
    </xf>
    <xf numFmtId="0" fontId="3" fillId="4" borderId="0" xfId="5" applyFill="1" applyAlignment="1">
      <alignment vertical="center"/>
    </xf>
    <xf numFmtId="3" fontId="17" fillId="4" borderId="0" xfId="2" applyNumberFormat="1" applyFont="1" applyFill="1" applyAlignment="1">
      <alignment vertical="center"/>
    </xf>
    <xf numFmtId="3" fontId="17" fillId="4" borderId="0" xfId="2" applyNumberFormat="1" applyFont="1" applyFill="1" applyAlignment="1">
      <alignment horizontal="left" vertical="center"/>
    </xf>
    <xf numFmtId="0" fontId="17" fillId="4" borderId="0" xfId="2" applyFont="1" applyFill="1" applyAlignment="1">
      <alignment horizontal="left" vertical="center"/>
    </xf>
    <xf numFmtId="3" fontId="3" fillId="2" borderId="0" xfId="2" applyNumberFormat="1" applyFill="1" applyAlignment="1">
      <alignment horizontal="center" vertical="center"/>
    </xf>
    <xf numFmtId="0" fontId="5" fillId="4" borderId="0" xfId="2" applyFont="1" applyFill="1" applyAlignment="1">
      <alignment vertical="center"/>
    </xf>
    <xf numFmtId="0" fontId="15" fillId="6" borderId="4" xfId="2" applyFont="1" applyFill="1" applyBorder="1" applyAlignment="1">
      <alignment horizontal="center" vertical="center" wrapText="1"/>
    </xf>
    <xf numFmtId="0" fontId="15" fillId="5" borderId="14" xfId="2" applyFont="1" applyFill="1" applyBorder="1" applyAlignment="1">
      <alignment horizontal="center" vertical="center" wrapText="1"/>
    </xf>
    <xf numFmtId="0" fontId="15" fillId="5" borderId="15" xfId="2" applyFont="1" applyFill="1" applyBorder="1" applyAlignment="1">
      <alignment horizontal="center" vertical="center" wrapText="1"/>
    </xf>
    <xf numFmtId="3" fontId="19" fillId="0" borderId="0" xfId="2" applyNumberFormat="1" applyFont="1" applyAlignment="1">
      <alignment horizontal="center" vertical="center"/>
    </xf>
    <xf numFmtId="3" fontId="18" fillId="8" borderId="8" xfId="2" applyNumberFormat="1" applyFont="1" applyFill="1" applyBorder="1" applyAlignment="1">
      <alignment horizontal="center" vertical="center"/>
    </xf>
    <xf numFmtId="164" fontId="18" fillId="9" borderId="8" xfId="1" applyNumberFormat="1" applyFont="1" applyFill="1" applyBorder="1" applyAlignment="1">
      <alignment horizontal="center" vertical="center"/>
    </xf>
    <xf numFmtId="0" fontId="23" fillId="2" borderId="0" xfId="2" applyFont="1" applyFill="1" applyAlignment="1">
      <alignment horizontal="left" vertical="center" wrapText="1"/>
    </xf>
    <xf numFmtId="0" fontId="25" fillId="0" borderId="0" xfId="6" applyFont="1"/>
    <xf numFmtId="0" fontId="3" fillId="4" borderId="16" xfId="2" applyFill="1" applyBorder="1" applyAlignment="1">
      <alignment vertical="center"/>
    </xf>
    <xf numFmtId="0" fontId="0" fillId="0" borderId="16" xfId="0" applyBorder="1" applyAlignment="1">
      <alignment vertical="center"/>
    </xf>
    <xf numFmtId="3" fontId="18" fillId="4" borderId="0" xfId="2" applyNumberFormat="1" applyFont="1" applyFill="1" applyAlignment="1">
      <alignment vertical="center"/>
    </xf>
    <xf numFmtId="164" fontId="18" fillId="4" borderId="0" xfId="2" applyNumberFormat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27" fillId="2" borderId="0" xfId="2" applyFont="1" applyFill="1" applyAlignment="1">
      <alignment vertical="center"/>
    </xf>
    <xf numFmtId="0" fontId="3" fillId="2" borderId="0" xfId="2" applyFill="1" applyAlignment="1">
      <alignment horizontal="left" vertical="center" wrapText="1"/>
    </xf>
    <xf numFmtId="3" fontId="2" fillId="0" borderId="0" xfId="0" applyNumberFormat="1" applyFont="1" applyAlignment="1">
      <alignment vertical="center"/>
    </xf>
    <xf numFmtId="0" fontId="15" fillId="5" borderId="3" xfId="2" applyFont="1" applyFill="1" applyBorder="1" applyAlignment="1">
      <alignment vertical="center" wrapText="1"/>
    </xf>
    <xf numFmtId="0" fontId="25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22" fillId="2" borderId="0" xfId="2" applyFont="1" applyFill="1" applyAlignment="1">
      <alignment vertical="center"/>
    </xf>
    <xf numFmtId="164" fontId="17" fillId="0" borderId="19" xfId="1" applyNumberFormat="1" applyFont="1" applyFill="1" applyBorder="1" applyAlignment="1">
      <alignment horizontal="center" vertical="center"/>
    </xf>
    <xf numFmtId="3" fontId="28" fillId="0" borderId="19" xfId="2" applyNumberFormat="1" applyFont="1" applyBorder="1" applyAlignment="1">
      <alignment horizontal="center" vertical="center"/>
    </xf>
    <xf numFmtId="164" fontId="17" fillId="0" borderId="22" xfId="1" applyNumberFormat="1" applyFont="1" applyFill="1" applyBorder="1" applyAlignment="1">
      <alignment horizontal="center" vertical="center"/>
    </xf>
    <xf numFmtId="0" fontId="12" fillId="4" borderId="0" xfId="2" applyFont="1" applyFill="1" applyAlignment="1">
      <alignment horizontal="center" vertical="center"/>
    </xf>
    <xf numFmtId="3" fontId="17" fillId="4" borderId="0" xfId="2" applyNumberFormat="1" applyFont="1" applyFill="1" applyAlignment="1">
      <alignment vertical="center" wrapText="1"/>
    </xf>
    <xf numFmtId="0" fontId="29" fillId="2" borderId="0" xfId="0" applyFont="1" applyFill="1" applyAlignment="1">
      <alignment vertical="center"/>
    </xf>
    <xf numFmtId="3" fontId="0" fillId="2" borderId="0" xfId="0" applyNumberFormat="1" applyFill="1" applyAlignment="1">
      <alignment vertical="center"/>
    </xf>
    <xf numFmtId="0" fontId="15" fillId="5" borderId="26" xfId="2" applyFont="1" applyFill="1" applyBorder="1" applyAlignment="1">
      <alignment horizontal="center" vertical="center" wrapText="1"/>
    </xf>
    <xf numFmtId="0" fontId="15" fillId="5" borderId="27" xfId="2" applyFont="1" applyFill="1" applyBorder="1" applyAlignment="1">
      <alignment horizontal="center" vertical="center" wrapText="1"/>
    </xf>
    <xf numFmtId="0" fontId="15" fillId="6" borderId="26" xfId="2" applyFont="1" applyFill="1" applyBorder="1" applyAlignment="1">
      <alignment horizontal="center" vertical="center" wrapText="1"/>
    </xf>
    <xf numFmtId="0" fontId="15" fillId="6" borderId="27" xfId="2" applyFont="1" applyFill="1" applyBorder="1" applyAlignment="1">
      <alignment horizontal="center" vertical="center" wrapText="1"/>
    </xf>
    <xf numFmtId="3" fontId="18" fillId="8" borderId="28" xfId="2" applyNumberFormat="1" applyFont="1" applyFill="1" applyBorder="1" applyAlignment="1">
      <alignment horizontal="center" vertical="center"/>
    </xf>
    <xf numFmtId="3" fontId="18" fillId="8" borderId="29" xfId="2" applyNumberFormat="1" applyFont="1" applyFill="1" applyBorder="1" applyAlignment="1">
      <alignment horizontal="center" vertical="center"/>
    </xf>
    <xf numFmtId="164" fontId="18" fillId="9" borderId="30" xfId="4" applyNumberFormat="1" applyFont="1" applyFill="1" applyBorder="1" applyAlignment="1">
      <alignment horizontal="center" vertical="center"/>
    </xf>
    <xf numFmtId="164" fontId="18" fillId="9" borderId="31" xfId="4" applyNumberFormat="1" applyFont="1" applyFill="1" applyBorder="1" applyAlignment="1">
      <alignment horizontal="center" vertical="center"/>
    </xf>
    <xf numFmtId="3" fontId="18" fillId="7" borderId="32" xfId="2" applyNumberFormat="1" applyFont="1" applyFill="1" applyBorder="1" applyAlignment="1">
      <alignment horizontal="center" vertical="center"/>
    </xf>
    <xf numFmtId="3" fontId="18" fillId="7" borderId="33" xfId="2" applyNumberFormat="1" applyFont="1" applyFill="1" applyBorder="1" applyAlignment="1">
      <alignment horizontal="center" vertical="center"/>
    </xf>
    <xf numFmtId="164" fontId="18" fillId="9" borderId="34" xfId="1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3" fontId="6" fillId="2" borderId="0" xfId="2" applyNumberFormat="1" applyFont="1" applyFill="1" applyAlignment="1">
      <alignment horizontal="center" vertical="center"/>
    </xf>
    <xf numFmtId="9" fontId="6" fillId="2" borderId="0" xfId="4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164" fontId="6" fillId="2" borderId="0" xfId="4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2" fillId="5" borderId="35" xfId="2" applyFont="1" applyFill="1" applyBorder="1" applyAlignment="1">
      <alignment horizontal="center" vertical="center" wrapText="1"/>
    </xf>
    <xf numFmtId="0" fontId="12" fillId="5" borderId="36" xfId="2" applyFont="1" applyFill="1" applyBorder="1" applyAlignment="1">
      <alignment horizontal="center" vertical="center" wrapText="1"/>
    </xf>
    <xf numFmtId="3" fontId="34" fillId="0" borderId="38" xfId="2" applyNumberFormat="1" applyFont="1" applyBorder="1" applyAlignment="1">
      <alignment horizontal="left" vertical="center"/>
    </xf>
    <xf numFmtId="3" fontId="5" fillId="0" borderId="38" xfId="2" applyNumberFormat="1" applyFont="1" applyBorder="1" applyAlignment="1">
      <alignment horizontal="center" vertical="center"/>
    </xf>
    <xf numFmtId="3" fontId="3" fillId="0" borderId="38" xfId="2" applyNumberFormat="1" applyBorder="1" applyAlignment="1">
      <alignment horizontal="center" vertical="center"/>
    </xf>
    <xf numFmtId="3" fontId="34" fillId="10" borderId="38" xfId="2" applyNumberFormat="1" applyFont="1" applyFill="1" applyBorder="1" applyAlignment="1">
      <alignment vertical="center"/>
    </xf>
    <xf numFmtId="3" fontId="5" fillId="10" borderId="38" xfId="2" applyNumberFormat="1" applyFont="1" applyFill="1" applyBorder="1" applyAlignment="1">
      <alignment horizontal="center" vertical="center"/>
    </xf>
    <xf numFmtId="3" fontId="34" fillId="10" borderId="37" xfId="2" applyNumberFormat="1" applyFont="1" applyFill="1" applyBorder="1" applyAlignment="1">
      <alignment vertical="center"/>
    </xf>
    <xf numFmtId="3" fontId="5" fillId="10" borderId="37" xfId="2" applyNumberFormat="1" applyFont="1" applyFill="1" applyBorder="1" applyAlignment="1">
      <alignment horizontal="center" vertical="center"/>
    </xf>
    <xf numFmtId="3" fontId="12" fillId="11" borderId="43" xfId="2" applyNumberFormat="1" applyFont="1" applyFill="1" applyBorder="1" applyAlignment="1">
      <alignment horizontal="center" vertical="center"/>
    </xf>
    <xf numFmtId="0" fontId="17" fillId="0" borderId="39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6" fillId="3" borderId="0" xfId="2" applyFont="1" applyFill="1" applyAlignment="1">
      <alignment horizontal="center" vertical="center"/>
    </xf>
    <xf numFmtId="0" fontId="11" fillId="3" borderId="0" xfId="2" applyFont="1" applyFill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0" fontId="13" fillId="2" borderId="0" xfId="2" applyFont="1" applyFill="1" applyAlignment="1">
      <alignment vertical="center" wrapText="1"/>
    </xf>
    <xf numFmtId="3" fontId="18" fillId="0" borderId="40" xfId="2" applyNumberFormat="1" applyFont="1" applyBorder="1" applyAlignment="1">
      <alignment horizontal="center" vertical="center"/>
    </xf>
    <xf numFmtId="164" fontId="5" fillId="0" borderId="38" xfId="2" applyNumberFormat="1" applyFont="1" applyBorder="1" applyAlignment="1">
      <alignment horizontal="center" vertical="center"/>
    </xf>
    <xf numFmtId="164" fontId="5" fillId="10" borderId="38" xfId="2" applyNumberFormat="1" applyFont="1" applyFill="1" applyBorder="1" applyAlignment="1">
      <alignment horizontal="center" vertical="center"/>
    </xf>
    <xf numFmtId="164" fontId="5" fillId="10" borderId="37" xfId="2" applyNumberFormat="1" applyFont="1" applyFill="1" applyBorder="1" applyAlignment="1">
      <alignment horizontal="center" vertical="center"/>
    </xf>
    <xf numFmtId="164" fontId="12" fillId="11" borderId="43" xfId="2" applyNumberFormat="1" applyFont="1" applyFill="1" applyBorder="1" applyAlignment="1">
      <alignment horizontal="center" vertical="center"/>
    </xf>
    <xf numFmtId="3" fontId="28" fillId="0" borderId="22" xfId="2" applyNumberFormat="1" applyFont="1" applyBorder="1" applyAlignment="1">
      <alignment horizontal="center" vertical="center"/>
    </xf>
    <xf numFmtId="0" fontId="36" fillId="4" borderId="0" xfId="2" applyFont="1" applyFill="1" applyAlignment="1">
      <alignment vertical="center" wrapText="1"/>
    </xf>
    <xf numFmtId="0" fontId="18" fillId="4" borderId="0" xfId="2" applyFont="1" applyFill="1" applyAlignment="1">
      <alignment horizontal="center" vertical="center" wrapText="1"/>
    </xf>
    <xf numFmtId="0" fontId="25" fillId="4" borderId="0" xfId="0" applyFont="1" applyFill="1" applyAlignment="1">
      <alignment vertical="center"/>
    </xf>
    <xf numFmtId="164" fontId="18" fillId="0" borderId="0" xfId="4" applyNumberFormat="1" applyFont="1" applyFill="1" applyBorder="1" applyAlignment="1">
      <alignment horizontal="center" vertical="center"/>
    </xf>
    <xf numFmtId="3" fontId="28" fillId="0" borderId="50" xfId="2" applyNumberFormat="1" applyFont="1" applyBorder="1" applyAlignment="1">
      <alignment horizontal="center" vertical="center"/>
    </xf>
    <xf numFmtId="164" fontId="17" fillId="0" borderId="50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3" fontId="18" fillId="8" borderId="7" xfId="2" applyNumberFormat="1" applyFont="1" applyFill="1" applyBorder="1" applyAlignment="1">
      <alignment vertical="center"/>
    </xf>
    <xf numFmtId="0" fontId="3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8" fillId="0" borderId="0" xfId="0" applyFont="1" applyAlignment="1">
      <alignment horizontal="center" vertical="center"/>
    </xf>
    <xf numFmtId="165" fontId="19" fillId="0" borderId="40" xfId="2" applyNumberFormat="1" applyFont="1" applyBorder="1" applyAlignment="1">
      <alignment horizontal="center" vertical="center"/>
    </xf>
    <xf numFmtId="3" fontId="5" fillId="0" borderId="47" xfId="2" applyNumberFormat="1" applyFont="1" applyBorder="1" applyAlignment="1">
      <alignment horizontal="center" vertical="center"/>
    </xf>
    <xf numFmtId="3" fontId="5" fillId="10" borderId="47" xfId="2" applyNumberFormat="1" applyFont="1" applyFill="1" applyBorder="1" applyAlignment="1">
      <alignment horizontal="center" vertical="center"/>
    </xf>
    <xf numFmtId="3" fontId="5" fillId="10" borderId="48" xfId="2" applyNumberFormat="1" applyFont="1" applyFill="1" applyBorder="1" applyAlignment="1">
      <alignment horizontal="center" vertical="center"/>
    </xf>
    <xf numFmtId="0" fontId="39" fillId="0" borderId="0" xfId="0" applyFont="1" applyAlignment="1">
      <alignment vertical="center"/>
    </xf>
    <xf numFmtId="3" fontId="40" fillId="0" borderId="5" xfId="2" applyNumberFormat="1" applyFont="1" applyBorder="1" applyAlignment="1">
      <alignment horizontal="left" vertical="center"/>
    </xf>
    <xf numFmtId="3" fontId="40" fillId="0" borderId="13" xfId="2" applyNumberFormat="1" applyFont="1" applyBorder="1" applyAlignment="1">
      <alignment horizontal="left" vertical="center"/>
    </xf>
    <xf numFmtId="3" fontId="17" fillId="8" borderId="7" xfId="2" applyNumberFormat="1" applyFont="1" applyFill="1" applyBorder="1" applyAlignment="1">
      <alignment horizontal="center" vertical="center"/>
    </xf>
    <xf numFmtId="164" fontId="17" fillId="7" borderId="7" xfId="1" applyNumberFormat="1" applyFont="1" applyFill="1" applyBorder="1" applyAlignment="1">
      <alignment horizontal="center" vertical="center"/>
    </xf>
    <xf numFmtId="0" fontId="37" fillId="4" borderId="0" xfId="2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12" fillId="6" borderId="4" xfId="2" applyFont="1" applyFill="1" applyBorder="1" applyAlignment="1">
      <alignment horizontal="center" vertical="center" wrapText="1"/>
    </xf>
    <xf numFmtId="0" fontId="12" fillId="6" borderId="49" xfId="2" applyFont="1" applyFill="1" applyBorder="1" applyAlignment="1">
      <alignment horizontal="center" vertical="center" wrapText="1"/>
    </xf>
    <xf numFmtId="0" fontId="15" fillId="6" borderId="24" xfId="2" applyFont="1" applyFill="1" applyBorder="1" applyAlignment="1">
      <alignment horizontal="center" vertical="center" wrapText="1"/>
    </xf>
    <xf numFmtId="0" fontId="15" fillId="6" borderId="25" xfId="2" applyFont="1" applyFill="1" applyBorder="1" applyAlignment="1">
      <alignment horizontal="center" vertical="center" wrapText="1"/>
    </xf>
    <xf numFmtId="0" fontId="15" fillId="5" borderId="0" xfId="2" applyFont="1" applyFill="1" applyAlignment="1">
      <alignment horizontal="center" vertical="center" wrapText="1"/>
    </xf>
    <xf numFmtId="0" fontId="15" fillId="5" borderId="3" xfId="2" applyFont="1" applyFill="1" applyBorder="1" applyAlignment="1">
      <alignment horizontal="center" vertical="center" wrapText="1"/>
    </xf>
    <xf numFmtId="0" fontId="12" fillId="5" borderId="3" xfId="2" applyFont="1" applyFill="1" applyBorder="1" applyAlignment="1">
      <alignment horizontal="center" vertical="center" wrapText="1"/>
    </xf>
    <xf numFmtId="0" fontId="12" fillId="5" borderId="10" xfId="2" applyFont="1" applyFill="1" applyBorder="1" applyAlignment="1">
      <alignment horizontal="center" vertical="center" wrapText="1"/>
    </xf>
    <xf numFmtId="0" fontId="12" fillId="5" borderId="11" xfId="2" applyFont="1" applyFill="1" applyBorder="1" applyAlignment="1">
      <alignment horizontal="center" vertical="center" wrapText="1"/>
    </xf>
    <xf numFmtId="0" fontId="22" fillId="0" borderId="37" xfId="2" applyFont="1" applyBorder="1" applyAlignment="1">
      <alignment horizontal="center" vertical="center" wrapText="1"/>
    </xf>
    <xf numFmtId="0" fontId="22" fillId="0" borderId="41" xfId="2" applyFont="1" applyBorder="1" applyAlignment="1">
      <alignment horizontal="center" vertical="center" wrapText="1"/>
    </xf>
    <xf numFmtId="0" fontId="22" fillId="0" borderId="42" xfId="2" applyFont="1" applyBorder="1" applyAlignment="1">
      <alignment horizontal="center" vertical="center" wrapText="1"/>
    </xf>
    <xf numFmtId="3" fontId="35" fillId="11" borderId="43" xfId="2" applyNumberFormat="1" applyFont="1" applyFill="1" applyBorder="1" applyAlignment="1">
      <alignment horizontal="center" vertical="center"/>
    </xf>
    <xf numFmtId="0" fontId="15" fillId="5" borderId="24" xfId="2" applyFont="1" applyFill="1" applyBorder="1" applyAlignment="1">
      <alignment horizontal="center" vertical="center" wrapText="1"/>
    </xf>
    <xf numFmtId="0" fontId="15" fillId="5" borderId="25" xfId="2" applyFont="1" applyFill="1" applyBorder="1" applyAlignment="1">
      <alignment horizontal="center" vertical="center" wrapText="1"/>
    </xf>
    <xf numFmtId="0" fontId="15" fillId="5" borderId="23" xfId="2" applyFont="1" applyFill="1" applyBorder="1" applyAlignment="1">
      <alignment horizontal="center" vertical="center" wrapText="1"/>
    </xf>
    <xf numFmtId="0" fontId="15" fillId="6" borderId="0" xfId="2" applyFont="1" applyFill="1" applyAlignment="1">
      <alignment horizontal="center" vertical="center" wrapText="1"/>
    </xf>
    <xf numFmtId="0" fontId="15" fillId="6" borderId="23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7" fillId="3" borderId="0" xfId="2" applyFont="1" applyFill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3" fontId="17" fillId="0" borderId="17" xfId="2" applyNumberFormat="1" applyFont="1" applyBorder="1" applyAlignment="1">
      <alignment horizontal="center" vertical="center"/>
    </xf>
    <xf numFmtId="3" fontId="17" fillId="0" borderId="18" xfId="2" applyNumberFormat="1" applyFont="1" applyBorder="1" applyAlignment="1">
      <alignment horizontal="center" vertical="center"/>
    </xf>
    <xf numFmtId="0" fontId="15" fillId="5" borderId="1" xfId="2" applyFont="1" applyFill="1" applyBorder="1" applyAlignment="1">
      <alignment horizontal="center" vertical="center" wrapText="1"/>
    </xf>
    <xf numFmtId="0" fontId="15" fillId="6" borderId="4" xfId="2" applyFont="1" applyFill="1" applyBorder="1" applyAlignment="1">
      <alignment horizontal="center" vertical="center" wrapText="1"/>
    </xf>
    <xf numFmtId="0" fontId="15" fillId="6" borderId="2" xfId="2" applyFont="1" applyFill="1" applyBorder="1" applyAlignment="1">
      <alignment horizontal="center" vertical="center" wrapText="1"/>
    </xf>
    <xf numFmtId="3" fontId="17" fillId="7" borderId="7" xfId="2" applyNumberFormat="1" applyFont="1" applyFill="1" applyBorder="1" applyAlignment="1">
      <alignment horizontal="center" vertical="center"/>
    </xf>
    <xf numFmtId="3" fontId="17" fillId="0" borderId="26" xfId="2" applyNumberFormat="1" applyFont="1" applyBorder="1" applyAlignment="1">
      <alignment horizontal="center" vertical="center"/>
    </xf>
    <xf numFmtId="3" fontId="17" fillId="0" borderId="27" xfId="2" applyNumberFormat="1" applyFont="1" applyBorder="1" applyAlignment="1">
      <alignment horizontal="center" vertical="center"/>
    </xf>
    <xf numFmtId="3" fontId="17" fillId="0" borderId="24" xfId="2" applyNumberFormat="1" applyFont="1" applyBorder="1" applyAlignment="1">
      <alignment horizontal="center" vertical="center"/>
    </xf>
    <xf numFmtId="3" fontId="17" fillId="0" borderId="25" xfId="2" applyNumberFormat="1" applyFont="1" applyBorder="1" applyAlignment="1">
      <alignment horizontal="center" vertical="center"/>
    </xf>
    <xf numFmtId="0" fontId="15" fillId="5" borderId="10" xfId="2" applyFont="1" applyFill="1" applyBorder="1" applyAlignment="1">
      <alignment horizontal="center" vertical="center" wrapText="1"/>
    </xf>
    <xf numFmtId="0" fontId="15" fillId="5" borderId="11" xfId="2" applyFont="1" applyFill="1" applyBorder="1" applyAlignment="1">
      <alignment horizontal="center" vertical="center" wrapText="1"/>
    </xf>
    <xf numFmtId="3" fontId="17" fillId="0" borderId="20" xfId="2" applyNumberFormat="1" applyFont="1" applyBorder="1" applyAlignment="1">
      <alignment horizontal="center" vertical="center"/>
    </xf>
    <xf numFmtId="3" fontId="17" fillId="0" borderId="21" xfId="2" applyNumberFormat="1" applyFont="1" applyBorder="1" applyAlignment="1">
      <alignment horizontal="center" vertical="center"/>
    </xf>
    <xf numFmtId="0" fontId="15" fillId="5" borderId="10" xfId="2" applyFont="1" applyFill="1" applyBorder="1" applyAlignment="1">
      <alignment horizontal="center" vertical="center"/>
    </xf>
    <xf numFmtId="0" fontId="15" fillId="5" borderId="45" xfId="2" applyFont="1" applyFill="1" applyBorder="1" applyAlignment="1">
      <alignment horizontal="center" vertical="center"/>
    </xf>
    <xf numFmtId="0" fontId="15" fillId="6" borderId="4" xfId="2" applyFont="1" applyFill="1" applyBorder="1" applyAlignment="1">
      <alignment horizontal="center" vertical="center"/>
    </xf>
    <xf numFmtId="0" fontId="15" fillId="6" borderId="2" xfId="2" applyFont="1" applyFill="1" applyBorder="1" applyAlignment="1">
      <alignment horizontal="center" vertical="center"/>
    </xf>
    <xf numFmtId="0" fontId="29" fillId="2" borderId="46" xfId="0" applyFont="1" applyFill="1" applyBorder="1" applyAlignment="1">
      <alignment horizontal="left" vertical="center" wrapText="1"/>
    </xf>
    <xf numFmtId="0" fontId="29" fillId="2" borderId="0" xfId="0" applyFont="1" applyFill="1" applyBorder="1" applyAlignment="1">
      <alignment horizontal="left" vertical="center" wrapText="1"/>
    </xf>
  </cellXfs>
  <cellStyles count="31">
    <cellStyle name="Millares 2" xfId="17" xr:uid="{915CC895-0DA1-4CF0-BDDF-3EEBD46D5AC7}"/>
    <cellStyle name="Millares 2 2" xfId="23" xr:uid="{33D252DC-6650-4F2A-9EFA-B9CEA42F2325}"/>
    <cellStyle name="Millares 2 2 2" xfId="29" xr:uid="{88FC6718-92D1-455C-9002-0D19D786CA54}"/>
    <cellStyle name="Millares 2 3" xfId="24" xr:uid="{BE6FA782-F7E7-411E-9445-6D6148A5D2DF}"/>
    <cellStyle name="Millares 2 3 2" xfId="30" xr:uid="{5A052698-CA33-46EB-AE9A-B275C0DD5F73}"/>
    <cellStyle name="Millares 2 4" xfId="28" xr:uid="{1AABC733-25F8-4344-AFCA-073704595A69}"/>
    <cellStyle name="Normal" xfId="0" builtinId="0"/>
    <cellStyle name="Normal 2" xfId="6" xr:uid="{D029A2B9-503D-48F5-8AA6-8EC5F00323CD}"/>
    <cellStyle name="Normal 2 2" xfId="10" xr:uid="{900AAAEC-FB89-4BFE-8F24-E72919702D26}"/>
    <cellStyle name="Normal 2 2 2" xfId="9" xr:uid="{47099B36-CF01-49B3-A2BE-D9BEFF4D7A57}"/>
    <cellStyle name="Normal 2 2 2 2" xfId="15" xr:uid="{D34185FF-5F78-4E1C-BBA0-C13CA7375F2F}"/>
    <cellStyle name="Normal 2 2 3" xfId="8" xr:uid="{4BFB3220-1E2B-49FF-8233-C8DFF9E3361D}"/>
    <cellStyle name="Normal 2 3" xfId="2" xr:uid="{7ADD59E5-22BF-44F0-AE96-2D2307C80FD4}"/>
    <cellStyle name="Normal 2 4" xfId="7" xr:uid="{610E90D4-A063-4108-A7B2-75F6FB738F56}"/>
    <cellStyle name="Normal 2 4 2" xfId="19" xr:uid="{01824410-F031-48FB-B808-C89D798867D6}"/>
    <cellStyle name="Normal 2 4 3" xfId="18" xr:uid="{EA0C156F-9112-49F0-8D9C-EAC42B1DE7DE}"/>
    <cellStyle name="Normal 2 5" xfId="16" xr:uid="{5410079C-9269-4352-AA3E-CDE9BA2667DA}"/>
    <cellStyle name="Normal 3 2" xfId="5" xr:uid="{0BEAA190-3881-4A60-8710-0D8E5821FA41}"/>
    <cellStyle name="Normal_Directorio CEMs - agos - 2009 - UGTAI" xfId="3" xr:uid="{8FCCD6BE-449C-4845-BEB1-053E449FC019}"/>
    <cellStyle name="Porcentaje" xfId="1" builtinId="5"/>
    <cellStyle name="Porcentaje 10" xfId="13" xr:uid="{6F7255A6-565F-41FE-8B8C-F0CC72476E4F}"/>
    <cellStyle name="Porcentaje 2" xfId="4" xr:uid="{DFD8C1CC-B021-4D5F-A9EA-166E470D3477}"/>
    <cellStyle name="Porcentaje 2 2" xfId="11" xr:uid="{F0D16E54-64B6-46CA-8073-78BF72DB2E81}"/>
    <cellStyle name="Porcentaje 3 2" xfId="12" xr:uid="{C0AD5226-EC2A-4E02-93AA-EF882D31E902}"/>
    <cellStyle name="Porcentual 2" xfId="14" xr:uid="{760B67CE-6DB7-46BE-9A78-F9D3B198354B}"/>
    <cellStyle name="style1696546461227" xfId="20" xr:uid="{F5468D69-D3FE-4E96-9EEE-EE42A1D10034}"/>
    <cellStyle name="style1696546461271" xfId="21" xr:uid="{0FC2D2CE-C740-4EBD-8BC3-ED09994A6DEB}"/>
    <cellStyle name="style1696546462885" xfId="22" xr:uid="{DF6DF765-F8D3-4B57-AAF2-83C536E28DC0}"/>
    <cellStyle name="style1702498615337" xfId="25" xr:uid="{2233637A-FB24-4A76-B6EC-6D01A7CB606B}"/>
    <cellStyle name="style1702498615378" xfId="26" xr:uid="{6F768D95-FF55-40E1-AE72-F2B7FF1EBCB6}"/>
    <cellStyle name="style1707488436413" xfId="27" xr:uid="{BBB542A8-019B-4421-813D-D80CEC0A4047}"/>
  </cellStyles>
  <dxfs count="0"/>
  <tableStyles count="0" defaultTableStyle="TableStyleMedium2" defaultPivotStyle="PivotStyleLight16"/>
  <colors>
    <mruColors>
      <color rgb="FF6F0D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20053798677376"/>
          <c:y val="0.20022338541001736"/>
          <c:w val="0.68529366235403599"/>
          <c:h val="0.79977661458998262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E34E-463A-A383-47447512F75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E34E-463A-A383-47447512F75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E34E-463A-A383-47447512F75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E34E-463A-A383-47447512F75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9-E112-4783-8847-655B88DE6AFB}"/>
              </c:ext>
            </c:extLst>
          </c:dPt>
          <c:dLbls>
            <c:dLbl>
              <c:idx val="2"/>
              <c:layout>
                <c:manualLayout>
                  <c:x val="1.236713078166004E-3"/>
                  <c:y val="-6.7628555377496484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4E-463A-A383-47447512F7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'Linea 100'!$O$28:$O$32</c:f>
              <c:strCache>
                <c:ptCount val="5"/>
                <c:pt idx="0">
                  <c:v>Niños y niñas</c:v>
                </c:pt>
                <c:pt idx="1">
                  <c:v>Adolescentes</c:v>
                </c:pt>
                <c:pt idx="2">
                  <c:v>Personas Adultas</c:v>
                </c:pt>
                <c:pt idx="3">
                  <c:v>Personas Adultas Mayores</c:v>
                </c:pt>
                <c:pt idx="4">
                  <c:v>Sin información</c:v>
                </c:pt>
              </c:strCache>
            </c:strRef>
          </c:cat>
          <c:val>
            <c:numRef>
              <c:f>'Linea 100'!$P$28:$P$32</c:f>
              <c:numCache>
                <c:formatCode>#,##0</c:formatCode>
                <c:ptCount val="5"/>
                <c:pt idx="0">
                  <c:v>721</c:v>
                </c:pt>
                <c:pt idx="1">
                  <c:v>1118</c:v>
                </c:pt>
                <c:pt idx="2">
                  <c:v>1684</c:v>
                </c:pt>
                <c:pt idx="3">
                  <c:v>56</c:v>
                </c:pt>
                <c:pt idx="4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34E-463A-A383-47447512F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6484264"/>
        <c:axId val="346482696"/>
      </c:barChart>
      <c:catAx>
        <c:axId val="3464842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6482696"/>
        <c:crosses val="autoZero"/>
        <c:auto val="0"/>
        <c:lblAlgn val="ctr"/>
        <c:lblOffset val="100"/>
        <c:noMultiLvlLbl val="0"/>
      </c:catAx>
      <c:valAx>
        <c:axId val="346482696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648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400" b="1" i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rPr>
              <a:t>Gráfico N° 1: Consultas de violencia sexual atendidas según sexo de la persona afectada (Porcentaje)</a:t>
            </a:r>
            <a:endParaRPr lang="es-PE" sz="1400">
              <a:solidFill>
                <a:sysClr val="windowText" lastClr="000000"/>
              </a:solidFill>
              <a:effectLst/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5939434511395026"/>
          <c:y val="0.24611192597692433"/>
          <c:w val="0.46183016350701417"/>
          <c:h val="0.56617292450351386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rgbClr val="EC7524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03A1-4B2B-8F15-B7CF5FF8AAFF}"/>
              </c:ext>
            </c:extLst>
          </c:dPt>
          <c:dPt>
            <c:idx val="1"/>
            <c:bubble3D val="0"/>
            <c:explosion val="1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03A1-4B2B-8F15-B7CF5FF8AAFF}"/>
              </c:ext>
            </c:extLst>
          </c:dPt>
          <c:dLbls>
            <c:dLbl>
              <c:idx val="0"/>
              <c:layout>
                <c:manualLayout>
                  <c:x val="0.15277777777777768"/>
                  <c:y val="-5.09259259259259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A1-4B2B-8F15-B7CF5FF8AAFF}"/>
                </c:ext>
              </c:extLst>
            </c:dLbl>
            <c:dLbl>
              <c:idx val="1"/>
              <c:layout>
                <c:manualLayout>
                  <c:x val="-0.17223974570091141"/>
                  <c:y val="0.1204444121705032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A1-4B2B-8F15-B7CF5FF8AAFF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'Linea 100'!$D$14:$E$14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'Linea 100'!$D$27:$E$27</c:f>
              <c:numCache>
                <c:formatCode>#,##0</c:formatCode>
                <c:ptCount val="2"/>
                <c:pt idx="0">
                  <c:v>3319</c:v>
                </c:pt>
                <c:pt idx="1">
                  <c:v>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A1-4B2B-8F15-B7CF5FF8A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b="1">
                <a:latin typeface="Arial Narrow" panose="020B0606020202030204" pitchFamily="34" charset="0"/>
              </a:rPr>
              <a:t>Gráfico</a:t>
            </a:r>
            <a:r>
              <a:rPr lang="es-PE" b="1" baseline="0">
                <a:latin typeface="Arial Narrow" panose="020B0606020202030204" pitchFamily="34" charset="0"/>
              </a:rPr>
              <a:t> N° 5: Ranking de consultas de violencia sexual según departamento</a:t>
            </a:r>
            <a:endParaRPr lang="es-PE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Lbls>
            <c:numFmt formatCode="#,##0;[Red]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100'!$M$232:$M$256</c:f>
              <c:strCache>
                <c:ptCount val="25"/>
                <c:pt idx="0">
                  <c:v>Tumbes</c:v>
                </c:pt>
                <c:pt idx="1">
                  <c:v>Pasco</c:v>
                </c:pt>
                <c:pt idx="2">
                  <c:v>Huancavelica</c:v>
                </c:pt>
                <c:pt idx="3">
                  <c:v>Moquegua</c:v>
                </c:pt>
                <c:pt idx="4">
                  <c:v>Apurimac</c:v>
                </c:pt>
                <c:pt idx="5">
                  <c:v>Tacna</c:v>
                </c:pt>
                <c:pt idx="6">
                  <c:v>Amazonas</c:v>
                </c:pt>
                <c:pt idx="7">
                  <c:v>Madre De Dios</c:v>
                </c:pt>
                <c:pt idx="8">
                  <c:v>Ucayali</c:v>
                </c:pt>
                <c:pt idx="9">
                  <c:v>Ayacucho</c:v>
                </c:pt>
                <c:pt idx="10">
                  <c:v>Loreto</c:v>
                </c:pt>
                <c:pt idx="11">
                  <c:v>Puno</c:v>
                </c:pt>
                <c:pt idx="12">
                  <c:v>San Martin</c:v>
                </c:pt>
                <c:pt idx="13">
                  <c:v>Ancash</c:v>
                </c:pt>
                <c:pt idx="14">
                  <c:v>Huanuco</c:v>
                </c:pt>
                <c:pt idx="15">
                  <c:v>Cajamarca</c:v>
                </c:pt>
                <c:pt idx="16">
                  <c:v>Ica</c:v>
                </c:pt>
                <c:pt idx="17">
                  <c:v>Lambayeque</c:v>
                </c:pt>
                <c:pt idx="18">
                  <c:v>Piura</c:v>
                </c:pt>
                <c:pt idx="19">
                  <c:v>Cusco</c:v>
                </c:pt>
                <c:pt idx="20">
                  <c:v>Junin</c:v>
                </c:pt>
                <c:pt idx="21">
                  <c:v>Arequipa</c:v>
                </c:pt>
                <c:pt idx="22">
                  <c:v>Callao</c:v>
                </c:pt>
                <c:pt idx="23">
                  <c:v>La Libertad</c:v>
                </c:pt>
                <c:pt idx="24">
                  <c:v>Lima</c:v>
                </c:pt>
              </c:strCache>
            </c:strRef>
          </c:cat>
          <c:val>
            <c:numRef>
              <c:f>'Linea 100'!$N$232:$N$256</c:f>
              <c:numCache>
                <c:formatCode>#,##0</c:formatCode>
                <c:ptCount val="25"/>
                <c:pt idx="0">
                  <c:v>11</c:v>
                </c:pt>
                <c:pt idx="1">
                  <c:v>18</c:v>
                </c:pt>
                <c:pt idx="2">
                  <c:v>19</c:v>
                </c:pt>
                <c:pt idx="3">
                  <c:v>23</c:v>
                </c:pt>
                <c:pt idx="4">
                  <c:v>30</c:v>
                </c:pt>
                <c:pt idx="5">
                  <c:v>31</c:v>
                </c:pt>
                <c:pt idx="6">
                  <c:v>35</c:v>
                </c:pt>
                <c:pt idx="7">
                  <c:v>35</c:v>
                </c:pt>
                <c:pt idx="8">
                  <c:v>42</c:v>
                </c:pt>
                <c:pt idx="9">
                  <c:v>44</c:v>
                </c:pt>
                <c:pt idx="10">
                  <c:v>46</c:v>
                </c:pt>
                <c:pt idx="11">
                  <c:v>58</c:v>
                </c:pt>
                <c:pt idx="12">
                  <c:v>63</c:v>
                </c:pt>
                <c:pt idx="13">
                  <c:v>69</c:v>
                </c:pt>
                <c:pt idx="14">
                  <c:v>69</c:v>
                </c:pt>
                <c:pt idx="15">
                  <c:v>97</c:v>
                </c:pt>
                <c:pt idx="16">
                  <c:v>98</c:v>
                </c:pt>
                <c:pt idx="17">
                  <c:v>101</c:v>
                </c:pt>
                <c:pt idx="18">
                  <c:v>133</c:v>
                </c:pt>
                <c:pt idx="19">
                  <c:v>139</c:v>
                </c:pt>
                <c:pt idx="20">
                  <c:v>155</c:v>
                </c:pt>
                <c:pt idx="21">
                  <c:v>158</c:v>
                </c:pt>
                <c:pt idx="22">
                  <c:v>175</c:v>
                </c:pt>
                <c:pt idx="23">
                  <c:v>179</c:v>
                </c:pt>
                <c:pt idx="24">
                  <c:v>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A-40CA-A833-4A64584E5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346482304"/>
        <c:axId val="347199000"/>
      </c:barChart>
      <c:catAx>
        <c:axId val="346482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9000"/>
        <c:crosses val="autoZero"/>
        <c:auto val="1"/>
        <c:lblAlgn val="ctr"/>
        <c:lblOffset val="100"/>
        <c:noMultiLvlLbl val="0"/>
      </c:catAx>
      <c:valAx>
        <c:axId val="34719900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34648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b="1">
                <a:latin typeface="Arial Narrow" panose="020B0606020202030204" pitchFamily="34" charset="0"/>
              </a:rPr>
              <a:t>Gráfico</a:t>
            </a:r>
            <a:r>
              <a:rPr lang="es-PE" b="1" baseline="0">
                <a:latin typeface="Arial Narrow" panose="020B0606020202030204" pitchFamily="34" charset="0"/>
              </a:rPr>
              <a:t> N° 6: Ranking de consultas de violencia sexual atendidas en los últimos cinco años según departamento. Periodo: 2022 - 2026*</a:t>
            </a:r>
            <a:endParaRPr lang="es-PE" b="1"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13059513201175454"/>
          <c:y val="6.248751479773234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100'!$K$267:$K$291</c:f>
              <c:strCache>
                <c:ptCount val="25"/>
                <c:pt idx="0">
                  <c:v>Moquegua</c:v>
                </c:pt>
                <c:pt idx="1">
                  <c:v>Tumbes</c:v>
                </c:pt>
                <c:pt idx="2">
                  <c:v>Pasco</c:v>
                </c:pt>
                <c:pt idx="3">
                  <c:v>Huancavelica</c:v>
                </c:pt>
                <c:pt idx="4">
                  <c:v>Madre De Dios</c:v>
                </c:pt>
                <c:pt idx="5">
                  <c:v>Apurimac</c:v>
                </c:pt>
                <c:pt idx="6">
                  <c:v>Amazonas</c:v>
                </c:pt>
                <c:pt idx="7">
                  <c:v>Tacna</c:v>
                </c:pt>
                <c:pt idx="8">
                  <c:v>Loreto</c:v>
                </c:pt>
                <c:pt idx="9">
                  <c:v>Ucayali</c:v>
                </c:pt>
                <c:pt idx="10">
                  <c:v>Ayacucho</c:v>
                </c:pt>
                <c:pt idx="11">
                  <c:v>Ancash</c:v>
                </c:pt>
                <c:pt idx="12">
                  <c:v>Huanuco</c:v>
                </c:pt>
                <c:pt idx="13">
                  <c:v>Puno</c:v>
                </c:pt>
                <c:pt idx="14">
                  <c:v>San Martin</c:v>
                </c:pt>
                <c:pt idx="15">
                  <c:v>Lambayeque</c:v>
                </c:pt>
                <c:pt idx="16">
                  <c:v>Ica</c:v>
                </c:pt>
                <c:pt idx="17">
                  <c:v>Cajamarca</c:v>
                </c:pt>
                <c:pt idx="18">
                  <c:v>Piura</c:v>
                </c:pt>
                <c:pt idx="19">
                  <c:v>Cusco</c:v>
                </c:pt>
                <c:pt idx="20">
                  <c:v>Callao</c:v>
                </c:pt>
                <c:pt idx="21">
                  <c:v>Junin</c:v>
                </c:pt>
                <c:pt idx="22">
                  <c:v>La Libertad</c:v>
                </c:pt>
                <c:pt idx="23">
                  <c:v>Arequipa</c:v>
                </c:pt>
                <c:pt idx="24">
                  <c:v>Lima</c:v>
                </c:pt>
              </c:strCache>
            </c:strRef>
          </c:cat>
          <c:val>
            <c:numRef>
              <c:f>'Linea 100'!$L$267:$L$291</c:f>
              <c:numCache>
                <c:formatCode>#,##0</c:formatCode>
                <c:ptCount val="25"/>
                <c:pt idx="0">
                  <c:v>208</c:v>
                </c:pt>
                <c:pt idx="1">
                  <c:v>215</c:v>
                </c:pt>
                <c:pt idx="2">
                  <c:v>263</c:v>
                </c:pt>
                <c:pt idx="3">
                  <c:v>289</c:v>
                </c:pt>
                <c:pt idx="4">
                  <c:v>454</c:v>
                </c:pt>
                <c:pt idx="5">
                  <c:v>470</c:v>
                </c:pt>
                <c:pt idx="6">
                  <c:v>479</c:v>
                </c:pt>
                <c:pt idx="7">
                  <c:v>503</c:v>
                </c:pt>
                <c:pt idx="8">
                  <c:v>698</c:v>
                </c:pt>
                <c:pt idx="9">
                  <c:v>702</c:v>
                </c:pt>
                <c:pt idx="10">
                  <c:v>832</c:v>
                </c:pt>
                <c:pt idx="11">
                  <c:v>921</c:v>
                </c:pt>
                <c:pt idx="12">
                  <c:v>1024</c:v>
                </c:pt>
                <c:pt idx="13">
                  <c:v>1061</c:v>
                </c:pt>
                <c:pt idx="14">
                  <c:v>1179</c:v>
                </c:pt>
                <c:pt idx="15">
                  <c:v>1202</c:v>
                </c:pt>
                <c:pt idx="16">
                  <c:v>1221</c:v>
                </c:pt>
                <c:pt idx="17">
                  <c:v>1365</c:v>
                </c:pt>
                <c:pt idx="18">
                  <c:v>1759</c:v>
                </c:pt>
                <c:pt idx="19">
                  <c:v>1850</c:v>
                </c:pt>
                <c:pt idx="20">
                  <c:v>2166</c:v>
                </c:pt>
                <c:pt idx="21">
                  <c:v>2174</c:v>
                </c:pt>
                <c:pt idx="22">
                  <c:v>2196</c:v>
                </c:pt>
                <c:pt idx="23">
                  <c:v>2310</c:v>
                </c:pt>
                <c:pt idx="24">
                  <c:v>24370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49-48AA-B1AA-FBEBAE1B1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346482304"/>
        <c:axId val="347199000"/>
      </c:barChart>
      <c:catAx>
        <c:axId val="346482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9000"/>
        <c:crosses val="autoZero"/>
        <c:auto val="1"/>
        <c:lblAlgn val="ctr"/>
        <c:lblOffset val="100"/>
        <c:noMultiLvlLbl val="0"/>
      </c:catAx>
      <c:valAx>
        <c:axId val="34719900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34648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Gráfico N° 3: Ranking de consultas de violencia sexual hacia mujeres según departamento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Lbls>
            <c:dLbl>
              <c:idx val="9"/>
              <c:layout>
                <c:manualLayout>
                  <c:x val="-1.7987794836634849E-16"/>
                  <c:y val="-3.78020799180617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100'!$G$56:$G$80</c:f>
              <c:strCache>
                <c:ptCount val="25"/>
                <c:pt idx="0">
                  <c:v>Tumbes</c:v>
                </c:pt>
                <c:pt idx="1">
                  <c:v>Huancavelica</c:v>
                </c:pt>
                <c:pt idx="2">
                  <c:v>Pasco</c:v>
                </c:pt>
                <c:pt idx="3">
                  <c:v>Moquegua</c:v>
                </c:pt>
                <c:pt idx="4">
                  <c:v>Apurimac</c:v>
                </c:pt>
                <c:pt idx="5">
                  <c:v>Tacna</c:v>
                </c:pt>
                <c:pt idx="6">
                  <c:v>Madre De Dios</c:v>
                </c:pt>
                <c:pt idx="7">
                  <c:v>Amazonas</c:v>
                </c:pt>
                <c:pt idx="8">
                  <c:v>Ucayali</c:v>
                </c:pt>
                <c:pt idx="9">
                  <c:v>Loreto</c:v>
                </c:pt>
                <c:pt idx="10">
                  <c:v>Ayacucho</c:v>
                </c:pt>
                <c:pt idx="11">
                  <c:v>Puno</c:v>
                </c:pt>
                <c:pt idx="12">
                  <c:v>San Martin</c:v>
                </c:pt>
                <c:pt idx="13">
                  <c:v>Huanuco</c:v>
                </c:pt>
                <c:pt idx="14">
                  <c:v>Ancash</c:v>
                </c:pt>
                <c:pt idx="15">
                  <c:v>Cajamarca</c:v>
                </c:pt>
                <c:pt idx="16">
                  <c:v>Ica</c:v>
                </c:pt>
                <c:pt idx="17">
                  <c:v>Lambayeque</c:v>
                </c:pt>
                <c:pt idx="18">
                  <c:v>Piura</c:v>
                </c:pt>
                <c:pt idx="19">
                  <c:v>Cusco</c:v>
                </c:pt>
                <c:pt idx="20">
                  <c:v>Junin</c:v>
                </c:pt>
                <c:pt idx="21">
                  <c:v>Arequipa</c:v>
                </c:pt>
                <c:pt idx="22">
                  <c:v>La Libertad</c:v>
                </c:pt>
                <c:pt idx="23">
                  <c:v>Callao</c:v>
                </c:pt>
                <c:pt idx="24">
                  <c:v>Lima</c:v>
                </c:pt>
              </c:strCache>
            </c:strRef>
          </c:cat>
          <c:val>
            <c:numRef>
              <c:f>'Linea 100'!$H$56:$H$80</c:f>
              <c:numCache>
                <c:formatCode>#,##0</c:formatCode>
                <c:ptCount val="25"/>
                <c:pt idx="0">
                  <c:v>9</c:v>
                </c:pt>
                <c:pt idx="1">
                  <c:v>15</c:v>
                </c:pt>
                <c:pt idx="2">
                  <c:v>17</c:v>
                </c:pt>
                <c:pt idx="3">
                  <c:v>23</c:v>
                </c:pt>
                <c:pt idx="4">
                  <c:v>28</c:v>
                </c:pt>
                <c:pt idx="5">
                  <c:v>29</c:v>
                </c:pt>
                <c:pt idx="6">
                  <c:v>32</c:v>
                </c:pt>
                <c:pt idx="7">
                  <c:v>34</c:v>
                </c:pt>
                <c:pt idx="8">
                  <c:v>37</c:v>
                </c:pt>
                <c:pt idx="9">
                  <c:v>41</c:v>
                </c:pt>
                <c:pt idx="10">
                  <c:v>42</c:v>
                </c:pt>
                <c:pt idx="11">
                  <c:v>53</c:v>
                </c:pt>
                <c:pt idx="12">
                  <c:v>59</c:v>
                </c:pt>
                <c:pt idx="13">
                  <c:v>60</c:v>
                </c:pt>
                <c:pt idx="14">
                  <c:v>62</c:v>
                </c:pt>
                <c:pt idx="15">
                  <c:v>78</c:v>
                </c:pt>
                <c:pt idx="16">
                  <c:v>91</c:v>
                </c:pt>
                <c:pt idx="17">
                  <c:v>95</c:v>
                </c:pt>
                <c:pt idx="18">
                  <c:v>124</c:v>
                </c:pt>
                <c:pt idx="19">
                  <c:v>126</c:v>
                </c:pt>
                <c:pt idx="20">
                  <c:v>140</c:v>
                </c:pt>
                <c:pt idx="21">
                  <c:v>148</c:v>
                </c:pt>
                <c:pt idx="22">
                  <c:v>158</c:v>
                </c:pt>
                <c:pt idx="23">
                  <c:v>159</c:v>
                </c:pt>
                <c:pt idx="24">
                  <c:v>1659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EF-4858-B054-4E4812DF2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29525864"/>
        <c:axId val="629515424"/>
      </c:barChart>
      <c:catAx>
        <c:axId val="629525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29515424"/>
        <c:crosses val="autoZero"/>
        <c:auto val="1"/>
        <c:lblAlgn val="ctr"/>
        <c:lblOffset val="100"/>
        <c:noMultiLvlLbl val="0"/>
      </c:catAx>
      <c:valAx>
        <c:axId val="629515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29525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Gráfico N° 4: Ranking de consultas de violencia sexual hacia hombres según departamento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100'!$O$56:$O$80</c:f>
              <c:strCache>
                <c:ptCount val="25"/>
                <c:pt idx="0">
                  <c:v>Moquegua</c:v>
                </c:pt>
                <c:pt idx="1">
                  <c:v>Amazonas</c:v>
                </c:pt>
                <c:pt idx="2">
                  <c:v>Pasco</c:v>
                </c:pt>
                <c:pt idx="3">
                  <c:v>Apurimac</c:v>
                </c:pt>
                <c:pt idx="4">
                  <c:v>Ayacucho</c:v>
                </c:pt>
                <c:pt idx="5">
                  <c:v>Tacna</c:v>
                </c:pt>
                <c:pt idx="6">
                  <c:v>Tumbes</c:v>
                </c:pt>
                <c:pt idx="7">
                  <c:v>Madre De Dios</c:v>
                </c:pt>
                <c:pt idx="8">
                  <c:v>Huancavelica</c:v>
                </c:pt>
                <c:pt idx="9">
                  <c:v>San Martin</c:v>
                </c:pt>
                <c:pt idx="10">
                  <c:v>Loreto</c:v>
                </c:pt>
                <c:pt idx="11">
                  <c:v>Puno</c:v>
                </c:pt>
                <c:pt idx="12">
                  <c:v>Ucayali</c:v>
                </c:pt>
                <c:pt idx="13">
                  <c:v>Lambayeque</c:v>
                </c:pt>
                <c:pt idx="14">
                  <c:v>Ancash</c:v>
                </c:pt>
                <c:pt idx="15">
                  <c:v>Ica</c:v>
                </c:pt>
                <c:pt idx="16">
                  <c:v>Huanuco</c:v>
                </c:pt>
                <c:pt idx="17">
                  <c:v>Piura</c:v>
                </c:pt>
                <c:pt idx="18">
                  <c:v>Arequipa</c:v>
                </c:pt>
                <c:pt idx="19">
                  <c:v>Cusco</c:v>
                </c:pt>
                <c:pt idx="20">
                  <c:v>Junin</c:v>
                </c:pt>
                <c:pt idx="21">
                  <c:v>Callao</c:v>
                </c:pt>
                <c:pt idx="22">
                  <c:v>Cajamarca</c:v>
                </c:pt>
                <c:pt idx="23">
                  <c:v>La Libertad</c:v>
                </c:pt>
                <c:pt idx="24">
                  <c:v>Lima</c:v>
                </c:pt>
              </c:strCache>
            </c:strRef>
          </c:cat>
          <c:val>
            <c:numRef>
              <c:f>'Linea 100'!$P$56:$P$80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9</c:v>
                </c:pt>
                <c:pt idx="17">
                  <c:v>9</c:v>
                </c:pt>
                <c:pt idx="18">
                  <c:v>10</c:v>
                </c:pt>
                <c:pt idx="19">
                  <c:v>13</c:v>
                </c:pt>
                <c:pt idx="20">
                  <c:v>15</c:v>
                </c:pt>
                <c:pt idx="21">
                  <c:v>16</c:v>
                </c:pt>
                <c:pt idx="22">
                  <c:v>19</c:v>
                </c:pt>
                <c:pt idx="23">
                  <c:v>21</c:v>
                </c:pt>
                <c:pt idx="24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8-4591-A933-D4B788E7A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29529464"/>
        <c:axId val="629527664"/>
      </c:barChart>
      <c:catAx>
        <c:axId val="629529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29527664"/>
        <c:crosses val="autoZero"/>
        <c:auto val="1"/>
        <c:lblAlgn val="ctr"/>
        <c:lblOffset val="100"/>
        <c:noMultiLvlLbl val="0"/>
      </c:catAx>
      <c:valAx>
        <c:axId val="629527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29529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image" Target="../media/image1.png"/><Relationship Id="rId7" Type="http://schemas.openxmlformats.org/officeDocument/2006/relationships/chart" Target="../charts/chart5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image" Target="../media/image2.png"/><Relationship Id="rId9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952500</xdr:colOff>
      <xdr:row>0</xdr:row>
      <xdr:rowOff>166686</xdr:rowOff>
    </xdr:from>
    <xdr:to>
      <xdr:col>17</xdr:col>
      <xdr:colOff>217715</xdr:colOff>
      <xdr:row>2</xdr:row>
      <xdr:rowOff>215899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B1DC6AA8-9F51-4CCC-826C-F8BDC39FE5F1}"/>
            </a:ext>
          </a:extLst>
        </xdr:cNvPr>
        <xdr:cNvSpPr/>
      </xdr:nvSpPr>
      <xdr:spPr>
        <a:xfrm>
          <a:off x="5851071" y="166686"/>
          <a:ext cx="9252858" cy="5662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444074</xdr:colOff>
      <xdr:row>10</xdr:row>
      <xdr:rowOff>653143</xdr:rowOff>
    </xdr:from>
    <xdr:to>
      <xdr:col>20</xdr:col>
      <xdr:colOff>687162</xdr:colOff>
      <xdr:row>31</xdr:row>
      <xdr:rowOff>152400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5BB60557-E04C-40E8-919C-AE86D56FADC8}"/>
            </a:ext>
          </a:extLst>
        </xdr:cNvPr>
        <xdr:cNvGrpSpPr/>
      </xdr:nvGrpSpPr>
      <xdr:grpSpPr>
        <a:xfrm>
          <a:off x="10703860" y="2884714"/>
          <a:ext cx="5767588" cy="4166507"/>
          <a:chOff x="12648330" y="6193410"/>
          <a:chExt cx="4798220" cy="3992463"/>
        </a:xfrm>
      </xdr:grpSpPr>
      <xdr:graphicFrame macro="">
        <xdr:nvGraphicFramePr>
          <xdr:cNvPr id="9" name="Chart 5">
            <a:extLst>
              <a:ext uri="{FF2B5EF4-FFF2-40B4-BE49-F238E27FC236}">
                <a16:creationId xmlns:a16="http://schemas.microsoft.com/office/drawing/2014/main" id="{5322AEEF-BFF8-6B01-7B36-B2FD449F39B5}"/>
              </a:ext>
            </a:extLst>
          </xdr:cNvPr>
          <xdr:cNvGraphicFramePr>
            <a:graphicFrameLocks/>
          </xdr:cNvGraphicFramePr>
        </xdr:nvGraphicFramePr>
        <xdr:xfrm>
          <a:off x="12648330" y="6236967"/>
          <a:ext cx="4798220" cy="39489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8E05A2D1-C32F-5CDC-C9FC-0D48EB7A389D}"/>
              </a:ext>
            </a:extLst>
          </xdr:cNvPr>
          <xdr:cNvSpPr txBox="1"/>
        </xdr:nvSpPr>
        <xdr:spPr>
          <a:xfrm>
            <a:off x="13184109" y="6193410"/>
            <a:ext cx="3976686" cy="7729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 rtl="0"/>
            <a:r>
              <a:rPr lang="es-PE" sz="1400" b="1" i="0" baseline="0">
                <a:solidFill>
                  <a:schemeClr val="dk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 2: Consultas de violencia sexual atendidas según grupos de edad de la persona afectada</a:t>
            </a:r>
            <a:endParaRPr lang="es-PE" sz="1400">
              <a:effectLst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1</xdr:col>
      <xdr:colOff>818029</xdr:colOff>
      <xdr:row>10</xdr:row>
      <xdr:rowOff>617427</xdr:rowOff>
    </xdr:from>
    <xdr:to>
      <xdr:col>4</xdr:col>
      <xdr:colOff>789213</xdr:colOff>
      <xdr:row>12</xdr:row>
      <xdr:rowOff>244929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7D1D810E-9DC0-4E38-B340-58ECBE67A93D}"/>
            </a:ext>
          </a:extLst>
        </xdr:cNvPr>
        <xdr:cNvSpPr/>
      </xdr:nvSpPr>
      <xdr:spPr>
        <a:xfrm>
          <a:off x="918882" y="2836192"/>
          <a:ext cx="2828684" cy="669649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Consultas de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violencia sexual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atendidas por sexo de la persona afectada según mes</a:t>
          </a:r>
        </a:p>
      </xdr:txBody>
    </xdr:sp>
    <xdr:clientData/>
  </xdr:twoCellAnchor>
  <xdr:twoCellAnchor>
    <xdr:from>
      <xdr:col>1</xdr:col>
      <xdr:colOff>17318</xdr:colOff>
      <xdr:row>10</xdr:row>
      <xdr:rowOff>616727</xdr:rowOff>
    </xdr:from>
    <xdr:to>
      <xdr:col>1</xdr:col>
      <xdr:colOff>966107</xdr:colOff>
      <xdr:row>12</xdr:row>
      <xdr:rowOff>33618</xdr:rowOff>
    </xdr:to>
    <xdr:sp macro="" textlink="">
      <xdr:nvSpPr>
        <xdr:cNvPr id="13" name="Rectángulo 51">
          <a:extLst>
            <a:ext uri="{FF2B5EF4-FFF2-40B4-BE49-F238E27FC236}">
              <a16:creationId xmlns:a16="http://schemas.microsoft.com/office/drawing/2014/main" id="{D8F13472-9D7F-4E97-9263-A9F9BA728455}"/>
            </a:ext>
          </a:extLst>
        </xdr:cNvPr>
        <xdr:cNvSpPr/>
      </xdr:nvSpPr>
      <xdr:spPr>
        <a:xfrm>
          <a:off x="118171" y="2835492"/>
          <a:ext cx="948789" cy="45903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</a:t>
          </a:r>
        </a:p>
      </xdr:txBody>
    </xdr:sp>
    <xdr:clientData/>
  </xdr:twoCellAnchor>
  <xdr:twoCellAnchor>
    <xdr:from>
      <xdr:col>1</xdr:col>
      <xdr:colOff>938583</xdr:colOff>
      <xdr:row>32</xdr:row>
      <xdr:rowOff>136071</xdr:rowOff>
    </xdr:from>
    <xdr:to>
      <xdr:col>21</xdr:col>
      <xdr:colOff>13608</xdr:colOff>
      <xdr:row>33</xdr:row>
      <xdr:rowOff>217714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7DAE687C-B90D-4107-8611-105B7D3D1410}"/>
            </a:ext>
          </a:extLst>
        </xdr:cNvPr>
        <xdr:cNvSpPr/>
      </xdr:nvSpPr>
      <xdr:spPr>
        <a:xfrm>
          <a:off x="1047440" y="7102928"/>
          <a:ext cx="14627989" cy="38100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Consultas de violencia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sexual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atendidas por grupos de edad y sexo de la persona afectada según mes</a:t>
          </a:r>
        </a:p>
      </xdr:txBody>
    </xdr:sp>
    <xdr:clientData/>
  </xdr:twoCellAnchor>
  <xdr:twoCellAnchor>
    <xdr:from>
      <xdr:col>1</xdr:col>
      <xdr:colOff>1</xdr:colOff>
      <xdr:row>32</xdr:row>
      <xdr:rowOff>138761</xdr:rowOff>
    </xdr:from>
    <xdr:to>
      <xdr:col>1</xdr:col>
      <xdr:colOff>1088573</xdr:colOff>
      <xdr:row>33</xdr:row>
      <xdr:rowOff>136071</xdr:rowOff>
    </xdr:to>
    <xdr:sp macro="" textlink="">
      <xdr:nvSpPr>
        <xdr:cNvPr id="15" name="Rectángulo 51">
          <a:extLst>
            <a:ext uri="{FF2B5EF4-FFF2-40B4-BE49-F238E27FC236}">
              <a16:creationId xmlns:a16="http://schemas.microsoft.com/office/drawing/2014/main" id="{71845810-94BE-4010-8BDC-4ED3FCB5B449}"/>
            </a:ext>
          </a:extLst>
        </xdr:cNvPr>
        <xdr:cNvSpPr/>
      </xdr:nvSpPr>
      <xdr:spPr>
        <a:xfrm>
          <a:off x="104776" y="7644461"/>
          <a:ext cx="1088572" cy="29258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2</a:t>
          </a:r>
        </a:p>
      </xdr:txBody>
    </xdr:sp>
    <xdr:clientData/>
  </xdr:twoCellAnchor>
  <xdr:twoCellAnchor>
    <xdr:from>
      <xdr:col>0</xdr:col>
      <xdr:colOff>83344</xdr:colOff>
      <xdr:row>51</xdr:row>
      <xdr:rowOff>0</xdr:rowOff>
    </xdr:from>
    <xdr:to>
      <xdr:col>2</xdr:col>
      <xdr:colOff>257729</xdr:colOff>
      <xdr:row>51</xdr:row>
      <xdr:rowOff>0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D9C96346-2115-4918-A8D2-852572C99DBB}"/>
            </a:ext>
          </a:extLst>
        </xdr:cNvPr>
        <xdr:cNvSpPr/>
      </xdr:nvSpPr>
      <xdr:spPr>
        <a:xfrm>
          <a:off x="83344" y="22623556"/>
          <a:ext cx="1384060" cy="348363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B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838042</xdr:colOff>
      <xdr:row>226</xdr:row>
      <xdr:rowOff>190501</xdr:rowOff>
    </xdr:from>
    <xdr:to>
      <xdr:col>5</xdr:col>
      <xdr:colOff>784413</xdr:colOff>
      <xdr:row>228</xdr:row>
      <xdr:rowOff>299356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234AE445-33ED-4C1A-A8CD-8D190ACDBFB6}"/>
            </a:ext>
          </a:extLst>
        </xdr:cNvPr>
        <xdr:cNvSpPr/>
      </xdr:nvSpPr>
      <xdr:spPr>
        <a:xfrm>
          <a:off x="938895" y="49877383"/>
          <a:ext cx="3599489" cy="534679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Consultas de violencia sexual atendidas por valoración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riesgo,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departamento</a:t>
          </a:r>
        </a:p>
      </xdr:txBody>
    </xdr:sp>
    <xdr:clientData/>
  </xdr:twoCellAnchor>
  <xdr:twoCellAnchor>
    <xdr:from>
      <xdr:col>1</xdr:col>
      <xdr:colOff>11207</xdr:colOff>
      <xdr:row>226</xdr:row>
      <xdr:rowOff>188099</xdr:rowOff>
    </xdr:from>
    <xdr:to>
      <xdr:col>1</xdr:col>
      <xdr:colOff>983820</xdr:colOff>
      <xdr:row>228</xdr:row>
      <xdr:rowOff>79241</xdr:rowOff>
    </xdr:to>
    <xdr:sp macro="" textlink="">
      <xdr:nvSpPr>
        <xdr:cNvPr id="34" name="Rectángulo 51">
          <a:extLst>
            <a:ext uri="{FF2B5EF4-FFF2-40B4-BE49-F238E27FC236}">
              <a16:creationId xmlns:a16="http://schemas.microsoft.com/office/drawing/2014/main" id="{7212DBC3-705A-40C1-8315-253E2C1476A4}"/>
            </a:ext>
          </a:extLst>
        </xdr:cNvPr>
        <xdr:cNvSpPr/>
      </xdr:nvSpPr>
      <xdr:spPr>
        <a:xfrm>
          <a:off x="112060" y="49874981"/>
          <a:ext cx="972613" cy="31696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7</a:t>
          </a:r>
        </a:p>
      </xdr:txBody>
    </xdr:sp>
    <xdr:clientData/>
  </xdr:twoCellAnchor>
  <xdr:twoCellAnchor>
    <xdr:from>
      <xdr:col>0</xdr:col>
      <xdr:colOff>91148</xdr:colOff>
      <xdr:row>258</xdr:row>
      <xdr:rowOff>123364</xdr:rowOff>
    </xdr:from>
    <xdr:to>
      <xdr:col>5</xdr:col>
      <xdr:colOff>786813</xdr:colOff>
      <xdr:row>261</xdr:row>
      <xdr:rowOff>135271</xdr:rowOff>
    </xdr:to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45F6177E-5CC4-4169-B307-9B62CD6555E1}"/>
            </a:ext>
          </a:extLst>
        </xdr:cNvPr>
        <xdr:cNvSpPr txBox="1"/>
      </xdr:nvSpPr>
      <xdr:spPr>
        <a:xfrm>
          <a:off x="91148" y="57542305"/>
          <a:ext cx="4449636" cy="58340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b="1" i="0">
              <a:solidFill>
                <a:schemeClr val="tx1"/>
              </a:solidFill>
            </a:rPr>
            <a:t>Valoración de riesgo:</a:t>
          </a:r>
          <a:r>
            <a:rPr lang="es-MX" i="0">
              <a:solidFill>
                <a:schemeClr val="tx1"/>
              </a:solidFill>
            </a:rPr>
            <a:t> Tiene por objetivo valorar el riesgo de recurrencia de un hecho de violencia en la</a:t>
          </a:r>
          <a:r>
            <a:rPr lang="es-MX" i="0" baseline="0">
              <a:solidFill>
                <a:schemeClr val="tx1"/>
              </a:solidFill>
            </a:rPr>
            <a:t> persona afectada del servicio.</a:t>
          </a:r>
          <a:r>
            <a:rPr lang="es-MX" i="0">
              <a:solidFill>
                <a:schemeClr val="tx1"/>
              </a:solidFill>
            </a:rPr>
            <a:t> </a:t>
          </a:r>
        </a:p>
      </xdr:txBody>
    </xdr:sp>
    <xdr:clientData/>
  </xdr:twoCellAnchor>
  <xdr:twoCellAnchor>
    <xdr:from>
      <xdr:col>1</xdr:col>
      <xdr:colOff>1026319</xdr:colOff>
      <xdr:row>294</xdr:row>
      <xdr:rowOff>190498</xdr:rowOff>
    </xdr:from>
    <xdr:to>
      <xdr:col>6</xdr:col>
      <xdr:colOff>11906</xdr:colOff>
      <xdr:row>297</xdr:row>
      <xdr:rowOff>258534</xdr:rowOff>
    </xdr:to>
    <xdr:sp macro="" textlink="">
      <xdr:nvSpPr>
        <xdr:cNvPr id="46" name="Rectángulo 45">
          <a:extLst>
            <a:ext uri="{FF2B5EF4-FFF2-40B4-BE49-F238E27FC236}">
              <a16:creationId xmlns:a16="http://schemas.microsoft.com/office/drawing/2014/main" id="{44DBA5E5-67E6-4B46-9517-D12A32EA6008}"/>
            </a:ext>
          </a:extLst>
        </xdr:cNvPr>
        <xdr:cNvSpPr/>
      </xdr:nvSpPr>
      <xdr:spPr>
        <a:xfrm>
          <a:off x="1127172" y="65588027"/>
          <a:ext cx="3434322" cy="66194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Variación porcentual de las consultas de violencia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sexual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atendidas del año 2026 en relación al año 2025</a:t>
          </a:r>
        </a:p>
      </xdr:txBody>
    </xdr:sp>
    <xdr:clientData/>
  </xdr:twoCellAnchor>
  <xdr:twoCellAnchor>
    <xdr:from>
      <xdr:col>1</xdr:col>
      <xdr:colOff>13607</xdr:colOff>
      <xdr:row>294</xdr:row>
      <xdr:rowOff>190499</xdr:rowOff>
    </xdr:from>
    <xdr:to>
      <xdr:col>2</xdr:col>
      <xdr:colOff>22412</xdr:colOff>
      <xdr:row>297</xdr:row>
      <xdr:rowOff>11203</xdr:rowOff>
    </xdr:to>
    <xdr:sp macro="" textlink="">
      <xdr:nvSpPr>
        <xdr:cNvPr id="47" name="Rectángulo 51">
          <a:extLst>
            <a:ext uri="{FF2B5EF4-FFF2-40B4-BE49-F238E27FC236}">
              <a16:creationId xmlns:a16="http://schemas.microsoft.com/office/drawing/2014/main" id="{B1850E4C-2AD3-4B45-A60E-C34F2857C2E5}"/>
            </a:ext>
          </a:extLst>
        </xdr:cNvPr>
        <xdr:cNvSpPr/>
      </xdr:nvSpPr>
      <xdr:spPr>
        <a:xfrm>
          <a:off x="114460" y="65588028"/>
          <a:ext cx="1118187" cy="41461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9</a:t>
          </a:r>
        </a:p>
      </xdr:txBody>
    </xdr:sp>
    <xdr:clientData/>
  </xdr:twoCellAnchor>
  <xdr:twoCellAnchor>
    <xdr:from>
      <xdr:col>9</xdr:col>
      <xdr:colOff>177902</xdr:colOff>
      <xdr:row>299</xdr:row>
      <xdr:rowOff>7819</xdr:rowOff>
    </xdr:from>
    <xdr:to>
      <xdr:col>14</xdr:col>
      <xdr:colOff>750795</xdr:colOff>
      <xdr:row>302</xdr:row>
      <xdr:rowOff>1</xdr:rowOff>
    </xdr:to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EDD4F6C5-4636-43FA-8F14-DD92DF7D230F}"/>
            </a:ext>
          </a:extLst>
        </xdr:cNvPr>
        <xdr:cNvSpPr txBox="1"/>
      </xdr:nvSpPr>
      <xdr:spPr>
        <a:xfrm>
          <a:off x="7253616" y="64505676"/>
          <a:ext cx="4518965" cy="726968"/>
        </a:xfrm>
        <a:prstGeom prst="rect">
          <a:avLst/>
        </a:prstGeom>
        <a:solidFill>
          <a:schemeClr val="lt1"/>
        </a:solidFill>
        <a:ln w="28575" cmpd="sng">
          <a:solidFill>
            <a:srgbClr val="305496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1100" b="0" i="1"/>
            <a:t>Respecto a</a:t>
          </a:r>
          <a:r>
            <a:rPr lang="es-PE" sz="1100" b="0" i="1" baseline="0"/>
            <a:t> las</a:t>
          </a:r>
          <a:r>
            <a:rPr lang="es-PE" sz="1100" b="0" i="1"/>
            <a:t> consultas de violencia sexual atendidas por la Linea 100, se observa un incremento de 3.5 puntos porcentuales en el periodo de enero a abril de 2026 frente a lo registrado en el mismo periodo del año anterior.</a:t>
          </a:r>
        </a:p>
      </xdr:txBody>
    </xdr:sp>
    <xdr:clientData/>
  </xdr:twoCellAnchor>
  <xdr:twoCellAnchor>
    <xdr:from>
      <xdr:col>6</xdr:col>
      <xdr:colOff>569097</xdr:colOff>
      <xdr:row>299</xdr:row>
      <xdr:rowOff>59419</xdr:rowOff>
    </xdr:from>
    <xdr:to>
      <xdr:col>8</xdr:col>
      <xdr:colOff>612322</xdr:colOff>
      <xdr:row>301</xdr:row>
      <xdr:rowOff>149680</xdr:rowOff>
    </xdr:to>
    <xdr:sp macro="" textlink="">
      <xdr:nvSpPr>
        <xdr:cNvPr id="49" name="Flecha a la derecha con bandas 9">
          <a:extLst>
            <a:ext uri="{FF2B5EF4-FFF2-40B4-BE49-F238E27FC236}">
              <a16:creationId xmlns:a16="http://schemas.microsoft.com/office/drawing/2014/main" id="{88042671-47ED-438A-B00F-7DE8A460118B}"/>
            </a:ext>
          </a:extLst>
        </xdr:cNvPr>
        <xdr:cNvSpPr/>
      </xdr:nvSpPr>
      <xdr:spPr bwMode="auto">
        <a:xfrm>
          <a:off x="5100276" y="65224026"/>
          <a:ext cx="1744117" cy="580118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2">
            <a:lumMod val="7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r>
            <a:rPr lang="es-PE" sz="1100" b="1"/>
            <a:t>Interpretación</a:t>
          </a:r>
          <a:endParaRPr lang="es-PE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5</xdr:col>
      <xdr:colOff>157697</xdr:colOff>
      <xdr:row>10</xdr:row>
      <xdr:rowOff>695643</xdr:rowOff>
    </xdr:from>
    <xdr:to>
      <xdr:col>12</xdr:col>
      <xdr:colOff>776971</xdr:colOff>
      <xdr:row>31</xdr:row>
      <xdr:rowOff>38100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3194794C-566C-4982-8712-B076E976F1D6}"/>
            </a:ext>
          </a:extLst>
        </xdr:cNvPr>
        <xdr:cNvGrpSpPr/>
      </xdr:nvGrpSpPr>
      <xdr:grpSpPr>
        <a:xfrm>
          <a:off x="3872447" y="2927214"/>
          <a:ext cx="6375095" cy="4009707"/>
          <a:chOff x="4378947" y="2999875"/>
          <a:chExt cx="4859451" cy="2054921"/>
        </a:xfrm>
      </xdr:grpSpPr>
      <xdr:graphicFrame macro="">
        <xdr:nvGraphicFramePr>
          <xdr:cNvPr id="53" name="Gráfico 52">
            <a:extLst>
              <a:ext uri="{FF2B5EF4-FFF2-40B4-BE49-F238E27FC236}">
                <a16:creationId xmlns:a16="http://schemas.microsoft.com/office/drawing/2014/main" id="{4DDBF0C7-4226-9479-3D95-8719AE90516F}"/>
              </a:ext>
            </a:extLst>
          </xdr:cNvPr>
          <xdr:cNvGraphicFramePr/>
        </xdr:nvGraphicFramePr>
        <xdr:xfrm>
          <a:off x="4378947" y="2999875"/>
          <a:ext cx="4859451" cy="204140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54" name="Imagen 53">
            <a:extLst>
              <a:ext uri="{FF2B5EF4-FFF2-40B4-BE49-F238E27FC236}">
                <a16:creationId xmlns:a16="http://schemas.microsoft.com/office/drawing/2014/main" id="{1BD29BAE-83E6-661B-D14B-002F5C9C8A5B}"/>
              </a:ext>
            </a:extLst>
          </xdr:cNvPr>
          <xdr:cNvPicPr/>
        </xdr:nvPicPr>
        <xdr:blipFill>
          <a:blip xmlns:r="http://schemas.openxmlformats.org/officeDocument/2006/relationships" r:embed="rId3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03793" y="3446009"/>
            <a:ext cx="451579" cy="569736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5" name="Imagen 54">
            <a:extLst>
              <a:ext uri="{FF2B5EF4-FFF2-40B4-BE49-F238E27FC236}">
                <a16:creationId xmlns:a16="http://schemas.microsoft.com/office/drawing/2014/main" id="{390C5685-E0F1-C8BE-14B2-B9ED3C3E1F6B}"/>
              </a:ext>
            </a:extLst>
          </xdr:cNvPr>
          <xdr:cNvPicPr/>
        </xdr:nvPicPr>
        <xdr:blipFill>
          <a:blip xmlns:r="http://schemas.openxmlformats.org/officeDocument/2006/relationships" r:embed="rId4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88096" y="4446209"/>
            <a:ext cx="439128" cy="608587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11</xdr:col>
      <xdr:colOff>237327</xdr:colOff>
      <xdr:row>229</xdr:row>
      <xdr:rowOff>76862</xdr:rowOff>
    </xdr:from>
    <xdr:to>
      <xdr:col>17</xdr:col>
      <xdr:colOff>664250</xdr:colOff>
      <xdr:row>257</xdr:row>
      <xdr:rowOff>37615</xdr:rowOff>
    </xdr:to>
    <xdr:graphicFrame macro="">
      <xdr:nvGraphicFramePr>
        <xdr:cNvPr id="57" name="Gráfico 56">
          <a:extLst>
            <a:ext uri="{FF2B5EF4-FFF2-40B4-BE49-F238E27FC236}">
              <a16:creationId xmlns:a16="http://schemas.microsoft.com/office/drawing/2014/main" id="{F228BBAD-F0F5-4BD0-918E-2EDA6B7EE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862854</xdr:colOff>
      <xdr:row>263</xdr:row>
      <xdr:rowOff>49631</xdr:rowOff>
    </xdr:from>
    <xdr:to>
      <xdr:col>8</xdr:col>
      <xdr:colOff>1</xdr:colOff>
      <xdr:row>264</xdr:row>
      <xdr:rowOff>326568</xdr:rowOff>
    </xdr:to>
    <xdr:sp macro="" textlink="">
      <xdr:nvSpPr>
        <xdr:cNvPr id="63" name="Rectángulo 62">
          <a:extLst>
            <a:ext uri="{FF2B5EF4-FFF2-40B4-BE49-F238E27FC236}">
              <a16:creationId xmlns:a16="http://schemas.microsoft.com/office/drawing/2014/main" id="{088A82E2-D55C-4B40-B38A-C3BA747D9053}"/>
            </a:ext>
          </a:extLst>
        </xdr:cNvPr>
        <xdr:cNvSpPr/>
      </xdr:nvSpPr>
      <xdr:spPr>
        <a:xfrm>
          <a:off x="963707" y="58421072"/>
          <a:ext cx="5177118" cy="46743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Consultas de violencia sexual atendidas </a:t>
          </a:r>
          <a:r>
            <a: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los últimos cinco años según departamento </a:t>
          </a:r>
          <a:endParaRPr lang="es-PE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89647</xdr:colOff>
      <xdr:row>263</xdr:row>
      <xdr:rowOff>52033</xdr:rowOff>
    </xdr:from>
    <xdr:to>
      <xdr:col>1</xdr:col>
      <xdr:colOff>961407</xdr:colOff>
      <xdr:row>264</xdr:row>
      <xdr:rowOff>212911</xdr:rowOff>
    </xdr:to>
    <xdr:sp macro="" textlink="">
      <xdr:nvSpPr>
        <xdr:cNvPr id="64" name="Rectángulo 51">
          <a:extLst>
            <a:ext uri="{FF2B5EF4-FFF2-40B4-BE49-F238E27FC236}">
              <a16:creationId xmlns:a16="http://schemas.microsoft.com/office/drawing/2014/main" id="{19F5A4D2-F9EC-4F45-87EF-AC71B058A9B8}"/>
            </a:ext>
          </a:extLst>
        </xdr:cNvPr>
        <xdr:cNvSpPr/>
      </xdr:nvSpPr>
      <xdr:spPr>
        <a:xfrm>
          <a:off x="89647" y="58423474"/>
          <a:ext cx="972613" cy="35137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8</a:t>
          </a:r>
        </a:p>
      </xdr:txBody>
    </xdr:sp>
    <xdr:clientData/>
  </xdr:twoCellAnchor>
  <xdr:twoCellAnchor>
    <xdr:from>
      <xdr:col>9</xdr:col>
      <xdr:colOff>221658</xdr:colOff>
      <xdr:row>265</xdr:row>
      <xdr:rowOff>85809</xdr:rowOff>
    </xdr:from>
    <xdr:to>
      <xdr:col>16</xdr:col>
      <xdr:colOff>333456</xdr:colOff>
      <xdr:row>292</xdr:row>
      <xdr:rowOff>20352</xdr:rowOff>
    </xdr:to>
    <xdr:graphicFrame macro="">
      <xdr:nvGraphicFramePr>
        <xdr:cNvPr id="65" name="Gráfico 64">
          <a:extLst>
            <a:ext uri="{FF2B5EF4-FFF2-40B4-BE49-F238E27FC236}">
              <a16:creationId xmlns:a16="http://schemas.microsoft.com/office/drawing/2014/main" id="{45B1D65F-5DA4-4CD8-9E29-E30596F48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829235</xdr:colOff>
      <xdr:row>50</xdr:row>
      <xdr:rowOff>131279</xdr:rowOff>
    </xdr:from>
    <xdr:to>
      <xdr:col>5</xdr:col>
      <xdr:colOff>13608</xdr:colOff>
      <xdr:row>52</xdr:row>
      <xdr:rowOff>312965</xdr:rowOff>
    </xdr:to>
    <xdr:sp macro="" textlink="">
      <xdr:nvSpPr>
        <xdr:cNvPr id="67" name="Rectángulo 66">
          <a:extLst>
            <a:ext uri="{FF2B5EF4-FFF2-40B4-BE49-F238E27FC236}">
              <a16:creationId xmlns:a16="http://schemas.microsoft.com/office/drawing/2014/main" id="{695D8603-5851-4F7D-B5DE-2E7A33E1BBA2}"/>
            </a:ext>
          </a:extLst>
        </xdr:cNvPr>
        <xdr:cNvSpPr/>
      </xdr:nvSpPr>
      <xdr:spPr>
        <a:xfrm>
          <a:off x="930088" y="10003661"/>
          <a:ext cx="2837491" cy="67474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de violencia sexual atendidas por sexo de la persona afectada según departamento</a:t>
          </a:r>
        </a:p>
      </xdr:txBody>
    </xdr:sp>
    <xdr:clientData/>
  </xdr:twoCellAnchor>
  <xdr:twoCellAnchor>
    <xdr:from>
      <xdr:col>0</xdr:col>
      <xdr:colOff>89649</xdr:colOff>
      <xdr:row>50</xdr:row>
      <xdr:rowOff>133678</xdr:rowOff>
    </xdr:from>
    <xdr:to>
      <xdr:col>1</xdr:col>
      <xdr:colOff>896472</xdr:colOff>
      <xdr:row>52</xdr:row>
      <xdr:rowOff>100852</xdr:rowOff>
    </xdr:to>
    <xdr:sp macro="" textlink="">
      <xdr:nvSpPr>
        <xdr:cNvPr id="68" name="Rectángulo 51">
          <a:extLst>
            <a:ext uri="{FF2B5EF4-FFF2-40B4-BE49-F238E27FC236}">
              <a16:creationId xmlns:a16="http://schemas.microsoft.com/office/drawing/2014/main" id="{CCE5932A-7270-4163-8A17-76B2621E52FC}"/>
            </a:ext>
          </a:extLst>
        </xdr:cNvPr>
        <xdr:cNvSpPr/>
      </xdr:nvSpPr>
      <xdr:spPr>
        <a:xfrm>
          <a:off x="89649" y="10006060"/>
          <a:ext cx="907676" cy="46023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3</a:t>
          </a:r>
        </a:p>
      </xdr:txBody>
    </xdr:sp>
    <xdr:clientData/>
  </xdr:twoCellAnchor>
  <xdr:twoCellAnchor>
    <xdr:from>
      <xdr:col>1</xdr:col>
      <xdr:colOff>810827</xdr:colOff>
      <xdr:row>195</xdr:row>
      <xdr:rowOff>144883</xdr:rowOff>
    </xdr:from>
    <xdr:to>
      <xdr:col>20</xdr:col>
      <xdr:colOff>784413</xdr:colOff>
      <xdr:row>196</xdr:row>
      <xdr:rowOff>285749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5311378-E508-4F1F-8190-9D8FA000E602}"/>
            </a:ext>
          </a:extLst>
        </xdr:cNvPr>
        <xdr:cNvSpPr/>
      </xdr:nvSpPr>
      <xdr:spPr>
        <a:xfrm>
          <a:off x="911680" y="42514324"/>
          <a:ext cx="15616998" cy="35377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Consultas de violencia sexual atendidas por grupo de edad y sexo de la persona afectada según departamento</a:t>
          </a:r>
        </a:p>
      </xdr:txBody>
    </xdr:sp>
    <xdr:clientData/>
  </xdr:twoCellAnchor>
  <xdr:twoCellAnchor>
    <xdr:from>
      <xdr:col>0</xdr:col>
      <xdr:colOff>78441</xdr:colOff>
      <xdr:row>195</xdr:row>
      <xdr:rowOff>131274</xdr:rowOff>
    </xdr:from>
    <xdr:to>
      <xdr:col>1</xdr:col>
      <xdr:colOff>950201</xdr:colOff>
      <xdr:row>196</xdr:row>
      <xdr:rowOff>258534</xdr:rowOff>
    </xdr:to>
    <xdr:sp macro="" textlink="">
      <xdr:nvSpPr>
        <xdr:cNvPr id="5" name="Rectángulo 51">
          <a:extLst>
            <a:ext uri="{FF2B5EF4-FFF2-40B4-BE49-F238E27FC236}">
              <a16:creationId xmlns:a16="http://schemas.microsoft.com/office/drawing/2014/main" id="{C647C6A8-F0C9-4D9D-AC4B-40EB4D492B54}"/>
            </a:ext>
          </a:extLst>
        </xdr:cNvPr>
        <xdr:cNvSpPr/>
      </xdr:nvSpPr>
      <xdr:spPr>
        <a:xfrm>
          <a:off x="78441" y="42500715"/>
          <a:ext cx="972613" cy="340172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6</a:t>
          </a:r>
        </a:p>
      </xdr:txBody>
    </xdr:sp>
    <xdr:clientData/>
  </xdr:twoCellAnchor>
  <xdr:twoCellAnchor>
    <xdr:from>
      <xdr:col>5</xdr:col>
      <xdr:colOff>789535</xdr:colOff>
      <xdr:row>52</xdr:row>
      <xdr:rowOff>204431</xdr:rowOff>
    </xdr:from>
    <xdr:to>
      <xdr:col>12</xdr:col>
      <xdr:colOff>114626</xdr:colOff>
      <xdr:row>81</xdr:row>
      <xdr:rowOff>147281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5AF3BC6-1A44-9F31-D40E-AB7E9BA0F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359484</xdr:colOff>
      <xdr:row>52</xdr:row>
      <xdr:rowOff>209229</xdr:rowOff>
    </xdr:from>
    <xdr:to>
      <xdr:col>19</xdr:col>
      <xdr:colOff>515968</xdr:colOff>
      <xdr:row>81</xdr:row>
      <xdr:rowOff>124865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DC87548B-4FF3-882F-6F5F-E602CDA9C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834839</xdr:colOff>
      <xdr:row>84</xdr:row>
      <xdr:rowOff>16009</xdr:rowOff>
    </xdr:from>
    <xdr:to>
      <xdr:col>9</xdr:col>
      <xdr:colOff>20812</xdr:colOff>
      <xdr:row>86</xdr:row>
      <xdr:rowOff>97650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94CA45C3-6F1E-4742-A756-B6C4E684D60D}"/>
            </a:ext>
          </a:extLst>
        </xdr:cNvPr>
        <xdr:cNvSpPr/>
      </xdr:nvSpPr>
      <xdr:spPr>
        <a:xfrm>
          <a:off x="935692" y="18584156"/>
          <a:ext cx="6077591" cy="50746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de violencia sexual a NNA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atendidas,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 sexo de la persona afectada según región</a:t>
          </a:r>
        </a:p>
      </xdr:txBody>
    </xdr:sp>
    <xdr:clientData/>
  </xdr:twoCellAnchor>
  <xdr:twoCellAnchor>
    <xdr:from>
      <xdr:col>1</xdr:col>
      <xdr:colOff>2401</xdr:colOff>
      <xdr:row>84</xdr:row>
      <xdr:rowOff>16004</xdr:rowOff>
    </xdr:from>
    <xdr:to>
      <xdr:col>1</xdr:col>
      <xdr:colOff>952500</xdr:colOff>
      <xdr:row>85</xdr:row>
      <xdr:rowOff>176892</xdr:rowOff>
    </xdr:to>
    <xdr:sp macro="" textlink="">
      <xdr:nvSpPr>
        <xdr:cNvPr id="20" name="Rectángulo 51">
          <a:extLst>
            <a:ext uri="{FF2B5EF4-FFF2-40B4-BE49-F238E27FC236}">
              <a16:creationId xmlns:a16="http://schemas.microsoft.com/office/drawing/2014/main" id="{8C81E230-D213-4F93-A568-348C5F5E5A69}"/>
            </a:ext>
          </a:extLst>
        </xdr:cNvPr>
        <xdr:cNvSpPr/>
      </xdr:nvSpPr>
      <xdr:spPr>
        <a:xfrm>
          <a:off x="111258" y="17419540"/>
          <a:ext cx="950099" cy="36499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4</a:t>
          </a:r>
        </a:p>
      </xdr:txBody>
    </xdr:sp>
    <xdr:clientData/>
  </xdr:twoCellAnchor>
  <xdr:twoCellAnchor>
    <xdr:from>
      <xdr:col>14</xdr:col>
      <xdr:colOff>69630</xdr:colOff>
      <xdr:row>84</xdr:row>
      <xdr:rowOff>49621</xdr:rowOff>
    </xdr:from>
    <xdr:to>
      <xdr:col>20</xdr:col>
      <xdr:colOff>8798</xdr:colOff>
      <xdr:row>86</xdr:row>
      <xdr:rowOff>117664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6272028F-29D2-4464-BA0E-671812046EED}"/>
            </a:ext>
          </a:extLst>
        </xdr:cNvPr>
        <xdr:cNvSpPr/>
      </xdr:nvSpPr>
      <xdr:spPr>
        <a:xfrm>
          <a:off x="11040189" y="18617768"/>
          <a:ext cx="4712874" cy="49386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de violencia sexual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NNA atendidas, por sexo, según vinculo de la presunta persona agresora con la persona afectada</a:t>
          </a:r>
        </a:p>
      </xdr:txBody>
    </xdr:sp>
    <xdr:clientData/>
  </xdr:twoCellAnchor>
  <xdr:twoCellAnchor>
    <xdr:from>
      <xdr:col>12</xdr:col>
      <xdr:colOff>779282</xdr:colOff>
      <xdr:row>84</xdr:row>
      <xdr:rowOff>49621</xdr:rowOff>
    </xdr:from>
    <xdr:to>
      <xdr:col>14</xdr:col>
      <xdr:colOff>143371</xdr:colOff>
      <xdr:row>85</xdr:row>
      <xdr:rowOff>185693</xdr:rowOff>
    </xdr:to>
    <xdr:sp macro="" textlink="">
      <xdr:nvSpPr>
        <xdr:cNvPr id="22" name="Rectángulo 51">
          <a:extLst>
            <a:ext uri="{FF2B5EF4-FFF2-40B4-BE49-F238E27FC236}">
              <a16:creationId xmlns:a16="http://schemas.microsoft.com/office/drawing/2014/main" id="{F79CBCE2-D7AE-421E-88C5-A842C5A12D32}"/>
            </a:ext>
          </a:extLst>
        </xdr:cNvPr>
        <xdr:cNvSpPr/>
      </xdr:nvSpPr>
      <xdr:spPr>
        <a:xfrm>
          <a:off x="10158606" y="18617768"/>
          <a:ext cx="955324" cy="34898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5</a:t>
          </a:r>
        </a:p>
      </xdr:txBody>
    </xdr:sp>
    <xdr:clientData/>
  </xdr:twoCellAnchor>
  <xdr:twoCellAnchor>
    <xdr:from>
      <xdr:col>1</xdr:col>
      <xdr:colOff>13607</xdr:colOff>
      <xdr:row>10</xdr:row>
      <xdr:rowOff>0</xdr:rowOff>
    </xdr:from>
    <xdr:to>
      <xdr:col>21</xdr:col>
      <xdr:colOff>0</xdr:colOff>
      <xdr:row>10</xdr:row>
      <xdr:rowOff>462643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E074094-69AF-4E7E-BCEE-D624DA775F0F}"/>
            </a:ext>
          </a:extLst>
        </xdr:cNvPr>
        <xdr:cNvSpPr txBox="1"/>
      </xdr:nvSpPr>
      <xdr:spPr>
        <a:xfrm>
          <a:off x="122464" y="2231571"/>
          <a:ext cx="16301357" cy="462643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Son acciones de naturaleza sexual que se cometen contra una persona sin su consentimiento o bajo coacción. Incluyen actos que no involucran penetración o contacto físico alguno. Asimismo, se consideran tales la exposición a material pornográfico y que vulneran el derecho de las personas a decidir voluntariamente acerca de su vida sexual o reproductiva, a través de amenazas, coerción, uso de la fuerza o intimidación.</a:t>
          </a:r>
        </a:p>
      </xdr:txBody>
    </xdr:sp>
    <xdr:clientData/>
  </xdr:twoCellAnchor>
  <xdr:twoCellAnchor editAs="oneCell">
    <xdr:from>
      <xdr:col>0</xdr:col>
      <xdr:colOff>95251</xdr:colOff>
      <xdr:row>0</xdr:row>
      <xdr:rowOff>81643</xdr:rowOff>
    </xdr:from>
    <xdr:to>
      <xdr:col>7</xdr:col>
      <xdr:colOff>149680</xdr:colOff>
      <xdr:row>2</xdr:row>
      <xdr:rowOff>173528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A0AD76A-0F1D-4A8C-B801-E0B3678CC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81643"/>
          <a:ext cx="5402036" cy="608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C98A9-BDBF-4D86-98EA-5EA0C29870EA}">
  <sheetPr>
    <tabColor theme="1" tint="0.249977111117893"/>
  </sheetPr>
  <dimension ref="B1:Z358"/>
  <sheetViews>
    <sheetView showGridLines="0" tabSelected="1" view="pageBreakPreview" topLeftCell="A268" zoomScale="70" zoomScaleNormal="85" zoomScaleSheetLayoutView="70" workbookViewId="0">
      <selection activeCell="Y302" sqref="Y302"/>
    </sheetView>
  </sheetViews>
  <sheetFormatPr baseColWidth="10" defaultColWidth="11.42578125" defaultRowHeight="15" x14ac:dyDescent="0.25"/>
  <cols>
    <col min="1" max="1" width="1.5703125" style="2" customWidth="1"/>
    <col min="2" max="2" width="16.5703125" style="2" customWidth="1"/>
    <col min="3" max="3" width="14.28515625" style="2" customWidth="1"/>
    <col min="4" max="5" width="11.7109375" style="2" customWidth="1"/>
    <col min="6" max="6" width="12.5703125" style="2" customWidth="1"/>
    <col min="7" max="7" width="11.85546875" style="2" customWidth="1"/>
    <col min="8" max="8" width="13.7109375" style="2" customWidth="1"/>
    <col min="9" max="9" width="12.7109375" style="2" customWidth="1"/>
    <col min="10" max="21" width="11.85546875" style="2" customWidth="1"/>
    <col min="22" max="22" width="3.7109375" style="2" customWidth="1"/>
    <col min="23" max="16384" width="11.42578125" style="2"/>
  </cols>
  <sheetData>
    <row r="1" spans="2:26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6" ht="25.5" customHeight="1" x14ac:dyDescent="0.2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</row>
    <row r="3" spans="2:26" ht="25.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26" ht="3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"/>
    </row>
    <row r="5" spans="2:26" ht="30" customHeight="1" x14ac:dyDescent="0.25"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6"/>
      <c r="S5" s="6"/>
      <c r="T5" s="6"/>
      <c r="U5" s="6"/>
    </row>
    <row r="6" spans="2:26" ht="30" customHeight="1" x14ac:dyDescent="0.25">
      <c r="B6" s="166" t="s">
        <v>71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</row>
    <row r="7" spans="2:26" ht="6" customHeight="1" x14ac:dyDescent="0.25"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</row>
    <row r="8" spans="2:26" ht="20.25" customHeight="1" x14ac:dyDescent="0.25">
      <c r="B8" s="168" t="s">
        <v>94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</row>
    <row r="9" spans="2:26" ht="11.25" customHeight="1" x14ac:dyDescent="0.25">
      <c r="B9" s="116"/>
      <c r="C9" s="117"/>
      <c r="D9" s="117"/>
      <c r="E9" s="117"/>
      <c r="F9" s="117"/>
      <c r="G9" s="117"/>
      <c r="H9" s="117"/>
      <c r="I9" s="117"/>
      <c r="J9" s="115"/>
      <c r="K9" s="115"/>
      <c r="L9" s="117"/>
      <c r="M9" s="117"/>
      <c r="N9" s="117"/>
      <c r="O9" s="117"/>
      <c r="P9" s="117"/>
      <c r="Q9" s="117"/>
      <c r="R9" s="6"/>
      <c r="S9" s="6"/>
      <c r="T9" s="6"/>
      <c r="U9" s="6"/>
    </row>
    <row r="10" spans="2:26" ht="7.5" customHeight="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2:26" s="7" customFormat="1" ht="56.25" customHeight="1" x14ac:dyDescent="0.25"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W11" s="131"/>
    </row>
    <row r="12" spans="2:26" ht="25.5" customHeight="1" x14ac:dyDescent="0.25">
      <c r="B12" s="9"/>
      <c r="C12" s="9"/>
      <c r="D12" s="9"/>
      <c r="E12" s="9"/>
      <c r="F12" s="10"/>
      <c r="G12" s="10"/>
    </row>
    <row r="13" spans="2:26" ht="22.5" customHeight="1" x14ac:dyDescent="0.25">
      <c r="B13" s="12"/>
      <c r="C13" s="1"/>
      <c r="D13" s="1"/>
      <c r="E13" s="1"/>
      <c r="F13" s="8"/>
      <c r="G13" s="8"/>
    </row>
    <row r="14" spans="2:26" ht="32.25" customHeight="1" x14ac:dyDescent="0.25">
      <c r="B14" s="13" t="s">
        <v>0</v>
      </c>
      <c r="C14" s="14" t="s">
        <v>1</v>
      </c>
      <c r="D14" s="15" t="s">
        <v>2</v>
      </c>
      <c r="E14" s="16" t="s">
        <v>3</v>
      </c>
      <c r="F14" s="17"/>
      <c r="G14" s="18"/>
    </row>
    <row r="15" spans="2:26" ht="31.15" customHeight="1" x14ac:dyDescent="0.25">
      <c r="B15" s="20" t="s">
        <v>4</v>
      </c>
      <c r="C15" s="21">
        <f>SUM(D15:E15)</f>
        <v>884</v>
      </c>
      <c r="D15" s="22">
        <v>796</v>
      </c>
      <c r="E15" s="22">
        <v>88</v>
      </c>
      <c r="F15" s="23"/>
      <c r="G15" s="24"/>
      <c r="Y15" s="77"/>
      <c r="Z15" s="77"/>
    </row>
    <row r="16" spans="2:26" ht="27.75" customHeight="1" x14ac:dyDescent="0.25">
      <c r="B16" s="20" t="s">
        <v>5</v>
      </c>
      <c r="C16" s="21">
        <f>SUM(D16:E16)</f>
        <v>848</v>
      </c>
      <c r="D16" s="22">
        <v>780</v>
      </c>
      <c r="E16" s="22">
        <v>68</v>
      </c>
      <c r="F16" s="23"/>
      <c r="G16" s="24"/>
      <c r="Y16" s="77"/>
      <c r="Z16" s="77"/>
    </row>
    <row r="17" spans="2:26" ht="27.75" customHeight="1" x14ac:dyDescent="0.25">
      <c r="B17" s="20" t="s">
        <v>6</v>
      </c>
      <c r="C17" s="21">
        <f t="shared" ref="C17:C26" si="0">SUM(D17:E17)</f>
        <v>954</v>
      </c>
      <c r="D17" s="22">
        <v>860</v>
      </c>
      <c r="E17" s="22">
        <v>94</v>
      </c>
      <c r="F17" s="23"/>
      <c r="G17" s="24"/>
      <c r="Y17" s="77"/>
      <c r="Z17" s="77"/>
    </row>
    <row r="18" spans="2:26" ht="28.5" customHeight="1" thickBot="1" x14ac:dyDescent="0.3">
      <c r="B18" s="20" t="s">
        <v>7</v>
      </c>
      <c r="C18" s="21">
        <f t="shared" si="0"/>
        <v>995</v>
      </c>
      <c r="D18" s="22">
        <v>883</v>
      </c>
      <c r="E18" s="22">
        <v>112</v>
      </c>
      <c r="F18" s="23"/>
      <c r="G18" s="24"/>
      <c r="Y18" s="77"/>
      <c r="Z18" s="77"/>
    </row>
    <row r="19" spans="2:26" ht="28.5" hidden="1" customHeight="1" x14ac:dyDescent="0.25">
      <c r="B19" s="20" t="s">
        <v>8</v>
      </c>
      <c r="C19" s="21">
        <f t="shared" si="0"/>
        <v>0</v>
      </c>
      <c r="D19" s="22"/>
      <c r="E19" s="22"/>
      <c r="F19" s="23"/>
      <c r="G19" s="26"/>
      <c r="Y19" s="77"/>
      <c r="Z19" s="77"/>
    </row>
    <row r="20" spans="2:26" ht="28.5" hidden="1" customHeight="1" x14ac:dyDescent="0.25">
      <c r="B20" s="20" t="s">
        <v>9</v>
      </c>
      <c r="C20" s="21">
        <f t="shared" si="0"/>
        <v>0</v>
      </c>
      <c r="D20" s="22"/>
      <c r="E20" s="22"/>
      <c r="F20" s="23"/>
      <c r="G20" s="27"/>
      <c r="Y20" s="77"/>
      <c r="Z20" s="77"/>
    </row>
    <row r="21" spans="2:26" ht="28.5" hidden="1" customHeight="1" x14ac:dyDescent="0.25">
      <c r="B21" s="20" t="s">
        <v>10</v>
      </c>
      <c r="C21" s="21">
        <f t="shared" si="0"/>
        <v>0</v>
      </c>
      <c r="D21" s="22"/>
      <c r="E21" s="22"/>
      <c r="F21" s="23"/>
      <c r="G21" s="27"/>
      <c r="Y21" s="77"/>
      <c r="Z21" s="77"/>
    </row>
    <row r="22" spans="2:26" ht="28.5" hidden="1" customHeight="1" x14ac:dyDescent="0.25">
      <c r="B22" s="20" t="s">
        <v>11</v>
      </c>
      <c r="C22" s="21">
        <f t="shared" si="0"/>
        <v>0</v>
      </c>
      <c r="D22" s="22"/>
      <c r="E22" s="22"/>
      <c r="F22" s="23"/>
      <c r="G22" s="27"/>
      <c r="Y22" s="77"/>
      <c r="Z22" s="77"/>
    </row>
    <row r="23" spans="2:26" ht="28.5" hidden="1" customHeight="1" x14ac:dyDescent="0.25">
      <c r="B23" s="20" t="s">
        <v>89</v>
      </c>
      <c r="C23" s="21">
        <f t="shared" si="0"/>
        <v>0</v>
      </c>
      <c r="D23" s="22"/>
      <c r="E23" s="22"/>
      <c r="F23" s="23"/>
      <c r="G23" s="27"/>
      <c r="Y23" s="77"/>
      <c r="Z23" s="77"/>
    </row>
    <row r="24" spans="2:26" ht="28.5" hidden="1" customHeight="1" x14ac:dyDescent="0.25">
      <c r="B24" s="20" t="s">
        <v>12</v>
      </c>
      <c r="C24" s="21">
        <f t="shared" si="0"/>
        <v>0</v>
      </c>
      <c r="D24" s="22"/>
      <c r="E24" s="22"/>
      <c r="F24" s="23"/>
      <c r="G24" s="27"/>
      <c r="Y24" s="77"/>
      <c r="Z24" s="77"/>
    </row>
    <row r="25" spans="2:26" ht="28.5" hidden="1" customHeight="1" x14ac:dyDescent="0.25">
      <c r="B25" s="20" t="s">
        <v>13</v>
      </c>
      <c r="C25" s="21">
        <f t="shared" si="0"/>
        <v>0</v>
      </c>
      <c r="D25" s="22"/>
      <c r="E25" s="22"/>
      <c r="F25" s="23"/>
      <c r="G25" s="27"/>
      <c r="Y25" s="77"/>
      <c r="Z25" s="77"/>
    </row>
    <row r="26" spans="2:26" ht="28.5" hidden="1" customHeight="1" thickBot="1" x14ac:dyDescent="0.3">
      <c r="B26" s="20" t="s">
        <v>14</v>
      </c>
      <c r="C26" s="21">
        <f t="shared" si="0"/>
        <v>0</v>
      </c>
      <c r="D26" s="22"/>
      <c r="E26" s="22"/>
      <c r="F26" s="23"/>
      <c r="G26" s="27"/>
      <c r="Y26" s="77"/>
      <c r="Z26" s="77"/>
    </row>
    <row r="27" spans="2:26" ht="24.75" customHeight="1" x14ac:dyDescent="0.25">
      <c r="B27" s="30" t="s">
        <v>1</v>
      </c>
      <c r="C27" s="31">
        <f>SUM(C15:C26)</f>
        <v>3681</v>
      </c>
      <c r="D27" s="31">
        <f t="shared" ref="D27:E27" si="1">SUM(D15:D26)</f>
        <v>3319</v>
      </c>
      <c r="E27" s="31">
        <f t="shared" si="1"/>
        <v>362</v>
      </c>
      <c r="F27" s="27"/>
      <c r="G27" s="32"/>
      <c r="S27" s="99">
        <f>P28/R$34</f>
        <v>0.2014529198100028</v>
      </c>
      <c r="T27" s="99"/>
      <c r="U27" s="99"/>
    </row>
    <row r="28" spans="2:26" ht="22.5" customHeight="1" thickBot="1" x14ac:dyDescent="0.3">
      <c r="B28" s="34" t="s">
        <v>15</v>
      </c>
      <c r="C28" s="35">
        <f>C27/$C27</f>
        <v>1</v>
      </c>
      <c r="D28" s="35">
        <f>D27/$C27</f>
        <v>0.90165715838087479</v>
      </c>
      <c r="E28" s="35">
        <f>E27/$C27</f>
        <v>9.8342841619125237E-2</v>
      </c>
      <c r="F28" s="1"/>
      <c r="O28" s="97" t="s">
        <v>16</v>
      </c>
      <c r="P28" s="98">
        <f>+SUM(D49:G49)</f>
        <v>721</v>
      </c>
      <c r="S28" s="99">
        <f>P29/R$34</f>
        <v>0.31237775915060073</v>
      </c>
      <c r="T28" s="99"/>
      <c r="U28" s="99"/>
    </row>
    <row r="29" spans="2:26" ht="22.5" customHeight="1" x14ac:dyDescent="0.25">
      <c r="B29" s="128"/>
      <c r="C29" s="128"/>
      <c r="D29" s="128"/>
      <c r="E29" s="128"/>
      <c r="F29" s="1"/>
      <c r="O29" s="97" t="s">
        <v>17</v>
      </c>
      <c r="P29" s="98">
        <f>+SUM(H49:I49)</f>
        <v>1118</v>
      </c>
      <c r="S29" s="99"/>
      <c r="T29" s="99"/>
      <c r="U29" s="99"/>
    </row>
    <row r="30" spans="2:26" ht="22.5" customHeight="1" x14ac:dyDescent="0.25">
      <c r="B30" s="128"/>
      <c r="C30" s="128"/>
      <c r="D30" s="128"/>
      <c r="E30" s="128"/>
      <c r="F30" s="1"/>
      <c r="O30" s="97" t="s">
        <v>18</v>
      </c>
      <c r="P30" s="98">
        <f>+SUM(J49:Q49)</f>
        <v>1684</v>
      </c>
      <c r="S30" s="99"/>
      <c r="T30" s="99"/>
      <c r="U30" s="99"/>
    </row>
    <row r="31" spans="2:26" ht="22.5" customHeight="1" x14ac:dyDescent="0.25">
      <c r="B31" s="128"/>
      <c r="C31" s="128"/>
      <c r="D31" s="128"/>
      <c r="E31" s="128"/>
      <c r="F31" s="1"/>
      <c r="O31" s="97" t="s">
        <v>28</v>
      </c>
      <c r="P31" s="98">
        <f>+SUM(R49:S49)</f>
        <v>56</v>
      </c>
      <c r="S31" s="99"/>
      <c r="T31" s="99"/>
      <c r="U31" s="99"/>
    </row>
    <row r="32" spans="2:26" ht="22.5" customHeight="1" x14ac:dyDescent="0.25">
      <c r="B32" s="128"/>
      <c r="C32" s="128"/>
      <c r="D32" s="128"/>
      <c r="E32" s="128"/>
      <c r="F32" s="1"/>
      <c r="O32" s="97" t="s">
        <v>68</v>
      </c>
      <c r="P32" s="98">
        <f>+SUM(T49:U49)</f>
        <v>102</v>
      </c>
      <c r="S32" s="99"/>
      <c r="T32" s="99"/>
      <c r="U32" s="99"/>
    </row>
    <row r="33" spans="2:21" ht="23.25" customHeight="1" x14ac:dyDescent="0.25">
      <c r="B33" s="37"/>
      <c r="C33" s="37"/>
      <c r="D33" s="37"/>
      <c r="E33" s="37"/>
      <c r="F33" s="37"/>
      <c r="H33" s="37"/>
      <c r="J33" s="37"/>
      <c r="L33" s="37"/>
      <c r="M33" s="37"/>
      <c r="N33" s="37"/>
      <c r="O33" s="1"/>
      <c r="P33" s="1"/>
      <c r="S33" s="99">
        <f>P31/R$34</f>
        <v>1.5646828723107013E-2</v>
      </c>
      <c r="T33" s="99"/>
      <c r="U33" s="99"/>
    </row>
    <row r="34" spans="2:21" ht="21.75" customHeight="1" x14ac:dyDescent="0.25">
      <c r="B34" s="1"/>
      <c r="C34" s="1"/>
      <c r="D34" s="1"/>
      <c r="E34" s="1"/>
      <c r="F34" s="1"/>
      <c r="H34" s="1"/>
      <c r="J34" s="1"/>
      <c r="L34" s="1"/>
      <c r="M34" s="1"/>
      <c r="N34" s="1"/>
      <c r="O34" s="1"/>
      <c r="P34" s="1"/>
      <c r="Q34" s="100" t="s">
        <v>1</v>
      </c>
      <c r="R34" s="98">
        <f>SUM(P28:P31)</f>
        <v>3579</v>
      </c>
      <c r="S34" s="101">
        <f>SUM(S27:S33)</f>
        <v>0.52947750768371049</v>
      </c>
      <c r="T34" s="101"/>
      <c r="U34" s="101"/>
    </row>
    <row r="35" spans="2:21" ht="32.25" customHeight="1" x14ac:dyDescent="0.25">
      <c r="B35" s="151" t="s">
        <v>19</v>
      </c>
      <c r="C35" s="163" t="s">
        <v>1</v>
      </c>
      <c r="D35" s="160" t="s">
        <v>20</v>
      </c>
      <c r="E35" s="161"/>
      <c r="F35" s="160" t="s">
        <v>21</v>
      </c>
      <c r="G35" s="161"/>
      <c r="H35" s="160" t="s">
        <v>22</v>
      </c>
      <c r="I35" s="161"/>
      <c r="J35" s="160" t="s">
        <v>23</v>
      </c>
      <c r="K35" s="161"/>
      <c r="L35" s="160" t="s">
        <v>24</v>
      </c>
      <c r="M35" s="161"/>
      <c r="N35" s="160" t="s">
        <v>25</v>
      </c>
      <c r="O35" s="161"/>
      <c r="P35" s="160" t="s">
        <v>26</v>
      </c>
      <c r="Q35" s="161"/>
      <c r="R35" s="160" t="s">
        <v>27</v>
      </c>
      <c r="S35" s="161"/>
      <c r="T35" s="160" t="s">
        <v>68</v>
      </c>
      <c r="U35" s="161"/>
    </row>
    <row r="36" spans="2:21" ht="24" customHeight="1" x14ac:dyDescent="0.25">
      <c r="B36" s="162"/>
      <c r="C36" s="164"/>
      <c r="D36" s="86" t="s">
        <v>2</v>
      </c>
      <c r="E36" s="87" t="s">
        <v>3</v>
      </c>
      <c r="F36" s="86" t="s">
        <v>2</v>
      </c>
      <c r="G36" s="87" t="s">
        <v>3</v>
      </c>
      <c r="H36" s="86" t="s">
        <v>2</v>
      </c>
      <c r="I36" s="87" t="s">
        <v>3</v>
      </c>
      <c r="J36" s="86" t="s">
        <v>2</v>
      </c>
      <c r="K36" s="87" t="s">
        <v>3</v>
      </c>
      <c r="L36" s="86" t="s">
        <v>2</v>
      </c>
      <c r="M36" s="87" t="s">
        <v>3</v>
      </c>
      <c r="N36" s="86" t="s">
        <v>2</v>
      </c>
      <c r="O36" s="87" t="s">
        <v>3</v>
      </c>
      <c r="P36" s="86" t="s">
        <v>2</v>
      </c>
      <c r="Q36" s="87" t="s">
        <v>3</v>
      </c>
      <c r="R36" s="86" t="s">
        <v>2</v>
      </c>
      <c r="S36" s="87" t="s">
        <v>3</v>
      </c>
      <c r="T36" s="86" t="s">
        <v>2</v>
      </c>
      <c r="U36" s="87" t="s">
        <v>3</v>
      </c>
    </row>
    <row r="37" spans="2:21" ht="24" customHeight="1" x14ac:dyDescent="0.25">
      <c r="B37" s="25" t="s">
        <v>4</v>
      </c>
      <c r="C37" s="21">
        <f>SUM(D37:U37)</f>
        <v>884</v>
      </c>
      <c r="D37" s="22">
        <v>31</v>
      </c>
      <c r="E37" s="22">
        <v>15</v>
      </c>
      <c r="F37" s="22">
        <v>100</v>
      </c>
      <c r="G37" s="22">
        <v>31</v>
      </c>
      <c r="H37" s="22">
        <v>247</v>
      </c>
      <c r="I37" s="22">
        <v>22</v>
      </c>
      <c r="J37" s="38">
        <v>139</v>
      </c>
      <c r="K37" s="22">
        <v>6</v>
      </c>
      <c r="L37" s="22">
        <v>140</v>
      </c>
      <c r="M37" s="22">
        <v>8</v>
      </c>
      <c r="N37" s="22">
        <v>75</v>
      </c>
      <c r="O37" s="22">
        <v>3</v>
      </c>
      <c r="P37" s="22">
        <v>27</v>
      </c>
      <c r="Q37" s="22">
        <v>0</v>
      </c>
      <c r="R37" s="22">
        <v>14</v>
      </c>
      <c r="S37" s="22">
        <v>1</v>
      </c>
      <c r="T37" s="22">
        <v>23</v>
      </c>
      <c r="U37" s="22">
        <v>2</v>
      </c>
    </row>
    <row r="38" spans="2:21" ht="24" customHeight="1" x14ac:dyDescent="0.25">
      <c r="B38" s="25" t="s">
        <v>5</v>
      </c>
      <c r="C38" s="21">
        <f t="shared" ref="C38:C48" si="2">SUM(D38:U38)</f>
        <v>848</v>
      </c>
      <c r="D38" s="22">
        <v>36</v>
      </c>
      <c r="E38" s="22">
        <v>12</v>
      </c>
      <c r="F38" s="22">
        <v>96</v>
      </c>
      <c r="G38" s="22">
        <v>23</v>
      </c>
      <c r="H38" s="22">
        <v>218</v>
      </c>
      <c r="I38" s="22">
        <v>12</v>
      </c>
      <c r="J38" s="22">
        <v>148</v>
      </c>
      <c r="K38" s="22">
        <v>11</v>
      </c>
      <c r="L38" s="22">
        <v>125</v>
      </c>
      <c r="M38" s="22">
        <v>6</v>
      </c>
      <c r="N38" s="22">
        <v>74</v>
      </c>
      <c r="O38" s="22">
        <v>1</v>
      </c>
      <c r="P38" s="22">
        <v>45</v>
      </c>
      <c r="Q38" s="22">
        <v>1</v>
      </c>
      <c r="R38" s="22">
        <v>15</v>
      </c>
      <c r="S38" s="22">
        <v>1</v>
      </c>
      <c r="T38" s="22">
        <v>23</v>
      </c>
      <c r="U38" s="22">
        <v>1</v>
      </c>
    </row>
    <row r="39" spans="2:21" ht="24" customHeight="1" x14ac:dyDescent="0.25">
      <c r="B39" s="25" t="s">
        <v>6</v>
      </c>
      <c r="C39" s="21">
        <f t="shared" si="2"/>
        <v>954</v>
      </c>
      <c r="D39" s="22">
        <v>42</v>
      </c>
      <c r="E39" s="22">
        <v>19</v>
      </c>
      <c r="F39" s="22">
        <v>87</v>
      </c>
      <c r="G39" s="22">
        <v>29</v>
      </c>
      <c r="H39" s="22">
        <v>259</v>
      </c>
      <c r="I39" s="22">
        <v>26</v>
      </c>
      <c r="J39" s="22">
        <v>169</v>
      </c>
      <c r="K39" s="22">
        <v>7</v>
      </c>
      <c r="L39" s="22">
        <v>162</v>
      </c>
      <c r="M39" s="22">
        <v>9</v>
      </c>
      <c r="N39" s="22">
        <v>83</v>
      </c>
      <c r="O39" s="22">
        <v>2</v>
      </c>
      <c r="P39" s="22">
        <v>27</v>
      </c>
      <c r="Q39" s="22">
        <v>1</v>
      </c>
      <c r="R39" s="22">
        <v>11</v>
      </c>
      <c r="S39" s="22">
        <v>1</v>
      </c>
      <c r="T39" s="22">
        <v>20</v>
      </c>
      <c r="U39" s="22">
        <v>0</v>
      </c>
    </row>
    <row r="40" spans="2:21" ht="24" customHeight="1" thickBot="1" x14ac:dyDescent="0.3">
      <c r="B40" s="25" t="s">
        <v>7</v>
      </c>
      <c r="C40" s="21">
        <f t="shared" si="2"/>
        <v>995</v>
      </c>
      <c r="D40" s="22">
        <v>29</v>
      </c>
      <c r="E40" s="22">
        <v>14</v>
      </c>
      <c r="F40" s="22">
        <v>120</v>
      </c>
      <c r="G40" s="22">
        <v>37</v>
      </c>
      <c r="H40" s="22">
        <v>296</v>
      </c>
      <c r="I40" s="22">
        <v>38</v>
      </c>
      <c r="J40" s="22">
        <v>153</v>
      </c>
      <c r="K40" s="22">
        <v>8</v>
      </c>
      <c r="L40" s="22">
        <v>132</v>
      </c>
      <c r="M40" s="22">
        <v>5</v>
      </c>
      <c r="N40" s="22">
        <v>67</v>
      </c>
      <c r="O40" s="22">
        <v>3</v>
      </c>
      <c r="P40" s="22">
        <v>43</v>
      </c>
      <c r="Q40" s="22">
        <v>4</v>
      </c>
      <c r="R40" s="22">
        <v>12</v>
      </c>
      <c r="S40" s="22">
        <v>1</v>
      </c>
      <c r="T40" s="22">
        <v>31</v>
      </c>
      <c r="U40" s="22">
        <v>2</v>
      </c>
    </row>
    <row r="41" spans="2:21" ht="24" hidden="1" customHeight="1" x14ac:dyDescent="0.25">
      <c r="B41" s="25" t="s">
        <v>8</v>
      </c>
      <c r="C41" s="21">
        <f t="shared" si="2"/>
        <v>0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</row>
    <row r="42" spans="2:21" ht="24" hidden="1" customHeight="1" x14ac:dyDescent="0.25">
      <c r="B42" s="25" t="s">
        <v>9</v>
      </c>
      <c r="C42" s="21">
        <f t="shared" si="2"/>
        <v>0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</row>
    <row r="43" spans="2:21" ht="24" hidden="1" customHeight="1" x14ac:dyDescent="0.25">
      <c r="B43" s="28" t="s">
        <v>10</v>
      </c>
      <c r="C43" s="21">
        <f t="shared" si="2"/>
        <v>0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</row>
    <row r="44" spans="2:21" ht="24" hidden="1" customHeight="1" x14ac:dyDescent="0.25">
      <c r="B44" s="25" t="s">
        <v>11</v>
      </c>
      <c r="C44" s="21">
        <f t="shared" si="2"/>
        <v>0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</row>
    <row r="45" spans="2:21" ht="24" hidden="1" customHeight="1" x14ac:dyDescent="0.25">
      <c r="B45" s="25" t="s">
        <v>89</v>
      </c>
      <c r="C45" s="21">
        <f t="shared" si="2"/>
        <v>0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</row>
    <row r="46" spans="2:21" ht="24" hidden="1" customHeight="1" x14ac:dyDescent="0.25">
      <c r="B46" s="25" t="s">
        <v>12</v>
      </c>
      <c r="C46" s="21">
        <f t="shared" si="2"/>
        <v>0</v>
      </c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</row>
    <row r="47" spans="2:21" ht="24" hidden="1" customHeight="1" x14ac:dyDescent="0.25">
      <c r="B47" s="25" t="s">
        <v>13</v>
      </c>
      <c r="C47" s="21">
        <f t="shared" si="2"/>
        <v>0</v>
      </c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</row>
    <row r="48" spans="2:21" ht="24" hidden="1" customHeight="1" thickBot="1" x14ac:dyDescent="0.3">
      <c r="B48" s="25" t="s">
        <v>14</v>
      </c>
      <c r="C48" s="21">
        <f t="shared" si="2"/>
        <v>0</v>
      </c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</row>
    <row r="49" spans="2:26" ht="24.75" customHeight="1" x14ac:dyDescent="0.25">
      <c r="B49" s="33" t="s">
        <v>1</v>
      </c>
      <c r="C49" s="31">
        <f t="shared" ref="C49:Q49" si="3">SUM(C37:C48)</f>
        <v>3681</v>
      </c>
      <c r="D49" s="90">
        <f t="shared" si="3"/>
        <v>138</v>
      </c>
      <c r="E49" s="91">
        <f t="shared" si="3"/>
        <v>60</v>
      </c>
      <c r="F49" s="31">
        <f t="shared" si="3"/>
        <v>403</v>
      </c>
      <c r="G49" s="31">
        <f t="shared" si="3"/>
        <v>120</v>
      </c>
      <c r="H49" s="90">
        <f t="shared" si="3"/>
        <v>1020</v>
      </c>
      <c r="I49" s="91">
        <f t="shared" si="3"/>
        <v>98</v>
      </c>
      <c r="J49" s="31">
        <f t="shared" si="3"/>
        <v>609</v>
      </c>
      <c r="K49" s="31">
        <f t="shared" si="3"/>
        <v>32</v>
      </c>
      <c r="L49" s="90">
        <f t="shared" si="3"/>
        <v>559</v>
      </c>
      <c r="M49" s="91">
        <f t="shared" si="3"/>
        <v>28</v>
      </c>
      <c r="N49" s="31">
        <f t="shared" si="3"/>
        <v>299</v>
      </c>
      <c r="O49" s="31">
        <f t="shared" si="3"/>
        <v>9</v>
      </c>
      <c r="P49" s="90">
        <f t="shared" si="3"/>
        <v>142</v>
      </c>
      <c r="Q49" s="91">
        <f t="shared" si="3"/>
        <v>6</v>
      </c>
      <c r="R49" s="90">
        <f t="shared" ref="R49:S49" si="4">SUM(R37:R48)</f>
        <v>52</v>
      </c>
      <c r="S49" s="91">
        <f t="shared" si="4"/>
        <v>4</v>
      </c>
      <c r="T49" s="31">
        <f t="shared" ref="T49:U49" si="5">SUM(T37:T48)</f>
        <v>97</v>
      </c>
      <c r="U49" s="31">
        <f t="shared" si="5"/>
        <v>5</v>
      </c>
    </row>
    <row r="50" spans="2:26" ht="24.75" customHeight="1" thickBot="1" x14ac:dyDescent="0.3">
      <c r="B50" s="34" t="s">
        <v>15</v>
      </c>
      <c r="C50" s="36">
        <f>C49/$C27</f>
        <v>1</v>
      </c>
      <c r="D50" s="92">
        <f>+D49/$C$49</f>
        <v>3.7489812550937245E-2</v>
      </c>
      <c r="E50" s="93">
        <f t="shared" ref="E50:U50" si="6">+E49/$C$49</f>
        <v>1.6299918500407497E-2</v>
      </c>
      <c r="F50" s="92">
        <f t="shared" si="6"/>
        <v>0.10948111926107036</v>
      </c>
      <c r="G50" s="93">
        <f t="shared" si="6"/>
        <v>3.2599837000814993E-2</v>
      </c>
      <c r="H50" s="92">
        <f t="shared" si="6"/>
        <v>0.27709861450692747</v>
      </c>
      <c r="I50" s="93">
        <f t="shared" si="6"/>
        <v>2.6623200217332246E-2</v>
      </c>
      <c r="J50" s="92">
        <f t="shared" si="6"/>
        <v>0.16544417277913612</v>
      </c>
      <c r="K50" s="93">
        <f t="shared" si="6"/>
        <v>8.6932898668839985E-3</v>
      </c>
      <c r="L50" s="92">
        <f t="shared" si="6"/>
        <v>0.15186090736212984</v>
      </c>
      <c r="M50" s="93">
        <f t="shared" si="6"/>
        <v>7.6066286335234991E-3</v>
      </c>
      <c r="N50" s="92">
        <f t="shared" si="6"/>
        <v>8.1227927193697369E-2</v>
      </c>
      <c r="O50" s="93">
        <f t="shared" si="6"/>
        <v>2.4449877750611247E-3</v>
      </c>
      <c r="P50" s="92">
        <f t="shared" si="6"/>
        <v>3.8576473784297745E-2</v>
      </c>
      <c r="Q50" s="93">
        <f t="shared" si="6"/>
        <v>1.6299918500407497E-3</v>
      </c>
      <c r="R50" s="92">
        <f t="shared" si="6"/>
        <v>1.4126596033686498E-2</v>
      </c>
      <c r="S50" s="93">
        <f t="shared" si="6"/>
        <v>1.0866612333604998E-3</v>
      </c>
      <c r="T50" s="92">
        <f t="shared" si="6"/>
        <v>2.6351534908992121E-2</v>
      </c>
      <c r="U50" s="93">
        <f t="shared" si="6"/>
        <v>1.3583265417006249E-3</v>
      </c>
    </row>
    <row r="51" spans="2:26" ht="21.7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2:26" ht="16.5" x14ac:dyDescent="0.25">
      <c r="B52" s="56"/>
      <c r="C52" s="41"/>
      <c r="D52" s="40"/>
      <c r="E52" s="40"/>
      <c r="F52" s="57"/>
      <c r="G52" s="32"/>
      <c r="H52" s="41"/>
      <c r="I52" s="41"/>
      <c r="J52" s="41"/>
      <c r="K52" s="41"/>
      <c r="M52" s="42"/>
      <c r="N52" s="42"/>
      <c r="O52" s="42"/>
      <c r="P52" s="42"/>
      <c r="Q52" s="42"/>
      <c r="R52" s="42"/>
    </row>
    <row r="53" spans="2:26" ht="27.7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M53" s="58"/>
      <c r="N53" s="1"/>
    </row>
    <row r="54" spans="2:26" ht="22.9" customHeight="1" x14ac:dyDescent="0.25">
      <c r="B54" s="152" t="s">
        <v>29</v>
      </c>
      <c r="C54" s="172" t="s">
        <v>1</v>
      </c>
      <c r="D54" s="179" t="s">
        <v>30</v>
      </c>
      <c r="E54" s="180"/>
      <c r="N54" s="76"/>
      <c r="O54" s="76"/>
      <c r="P54" s="76"/>
    </row>
    <row r="55" spans="2:26" ht="33.75" customHeight="1" x14ac:dyDescent="0.25">
      <c r="B55" s="171"/>
      <c r="C55" s="173"/>
      <c r="D55" s="60" t="s">
        <v>2</v>
      </c>
      <c r="E55" s="61" t="s">
        <v>3</v>
      </c>
      <c r="N55" s="76"/>
      <c r="O55" s="76"/>
      <c r="P55" s="76"/>
    </row>
    <row r="56" spans="2:26" ht="17.25" customHeight="1" x14ac:dyDescent="0.25">
      <c r="B56" s="25" t="s">
        <v>31</v>
      </c>
      <c r="C56" s="21">
        <f t="shared" ref="C56:C80" si="7">SUM(D56:E56)</f>
        <v>35</v>
      </c>
      <c r="D56" s="62">
        <v>34</v>
      </c>
      <c r="E56" s="22">
        <v>1</v>
      </c>
      <c r="G56" s="141" t="s">
        <v>54</v>
      </c>
      <c r="H56" s="74">
        <v>9</v>
      </c>
      <c r="N56" s="76"/>
      <c r="O56" s="102" t="s">
        <v>48</v>
      </c>
      <c r="P56" s="102">
        <v>0</v>
      </c>
      <c r="Y56" s="77"/>
      <c r="Z56" s="77"/>
    </row>
    <row r="57" spans="2:26" ht="17.25" customHeight="1" x14ac:dyDescent="0.25">
      <c r="B57" s="25" t="s">
        <v>32</v>
      </c>
      <c r="C57" s="21">
        <f t="shared" si="7"/>
        <v>69</v>
      </c>
      <c r="D57" s="22">
        <v>62</v>
      </c>
      <c r="E57" s="22">
        <v>7</v>
      </c>
      <c r="G57" s="141" t="s">
        <v>39</v>
      </c>
      <c r="H57" s="74">
        <v>15</v>
      </c>
      <c r="N57" s="76"/>
      <c r="O57" s="102" t="s">
        <v>31</v>
      </c>
      <c r="P57" s="102">
        <v>1</v>
      </c>
      <c r="Y57" s="77"/>
      <c r="Z57" s="77"/>
    </row>
    <row r="58" spans="2:26" ht="17.25" customHeight="1" x14ac:dyDescent="0.25">
      <c r="B58" s="25" t="s">
        <v>33</v>
      </c>
      <c r="C58" s="21">
        <f t="shared" si="7"/>
        <v>30</v>
      </c>
      <c r="D58" s="22">
        <v>28</v>
      </c>
      <c r="E58" s="22">
        <v>2</v>
      </c>
      <c r="G58" s="141" t="s">
        <v>49</v>
      </c>
      <c r="H58" s="74">
        <v>17</v>
      </c>
      <c r="N58" s="76"/>
      <c r="O58" s="102" t="s">
        <v>49</v>
      </c>
      <c r="P58" s="102">
        <v>1</v>
      </c>
      <c r="Y58" s="77"/>
      <c r="Z58" s="77"/>
    </row>
    <row r="59" spans="2:26" ht="17.25" customHeight="1" x14ac:dyDescent="0.25">
      <c r="B59" s="25" t="s">
        <v>34</v>
      </c>
      <c r="C59" s="21">
        <f t="shared" si="7"/>
        <v>158</v>
      </c>
      <c r="D59" s="22">
        <v>148</v>
      </c>
      <c r="E59" s="22">
        <v>10</v>
      </c>
      <c r="G59" s="141" t="s">
        <v>48</v>
      </c>
      <c r="H59" s="74">
        <v>23</v>
      </c>
      <c r="N59" s="76"/>
      <c r="O59" s="102" t="s">
        <v>33</v>
      </c>
      <c r="P59" s="102">
        <v>2</v>
      </c>
      <c r="Y59" s="77"/>
      <c r="Z59" s="77"/>
    </row>
    <row r="60" spans="2:26" ht="17.25" customHeight="1" x14ac:dyDescent="0.25">
      <c r="B60" s="25" t="s">
        <v>35</v>
      </c>
      <c r="C60" s="21">
        <f t="shared" si="7"/>
        <v>44</v>
      </c>
      <c r="D60" s="22">
        <v>42</v>
      </c>
      <c r="E60" s="22">
        <v>2</v>
      </c>
      <c r="G60" s="141" t="s">
        <v>33</v>
      </c>
      <c r="H60" s="74">
        <v>28</v>
      </c>
      <c r="N60" s="76"/>
      <c r="O60" s="102" t="s">
        <v>35</v>
      </c>
      <c r="P60" s="102">
        <v>2</v>
      </c>
      <c r="Y60" s="77"/>
      <c r="Z60" s="77"/>
    </row>
    <row r="61" spans="2:26" ht="17.25" customHeight="1" x14ac:dyDescent="0.25">
      <c r="B61" s="25" t="s">
        <v>36</v>
      </c>
      <c r="C61" s="21">
        <f t="shared" si="7"/>
        <v>97</v>
      </c>
      <c r="D61" s="22">
        <v>78</v>
      </c>
      <c r="E61" s="22">
        <v>19</v>
      </c>
      <c r="G61" s="141" t="s">
        <v>53</v>
      </c>
      <c r="H61" s="74">
        <v>29</v>
      </c>
      <c r="N61" s="76"/>
      <c r="O61" s="102" t="s">
        <v>53</v>
      </c>
      <c r="P61" s="102">
        <v>2</v>
      </c>
      <c r="Y61" s="77"/>
      <c r="Z61" s="77"/>
    </row>
    <row r="62" spans="2:26" ht="17.25" customHeight="1" x14ac:dyDescent="0.25">
      <c r="B62" s="25" t="s">
        <v>37</v>
      </c>
      <c r="C62" s="21">
        <f t="shared" si="7"/>
        <v>175</v>
      </c>
      <c r="D62" s="22">
        <v>159</v>
      </c>
      <c r="E62" s="22">
        <v>16</v>
      </c>
      <c r="G62" s="141" t="s">
        <v>47</v>
      </c>
      <c r="H62" s="74">
        <v>32</v>
      </c>
      <c r="N62" s="76"/>
      <c r="O62" s="102" t="s">
        <v>54</v>
      </c>
      <c r="P62" s="102">
        <v>2</v>
      </c>
      <c r="Y62" s="77"/>
      <c r="Z62" s="77"/>
    </row>
    <row r="63" spans="2:26" ht="17.25" customHeight="1" x14ac:dyDescent="0.25">
      <c r="B63" s="25" t="s">
        <v>38</v>
      </c>
      <c r="C63" s="21">
        <f t="shared" si="7"/>
        <v>139</v>
      </c>
      <c r="D63" s="22">
        <v>126</v>
      </c>
      <c r="E63" s="22">
        <v>13</v>
      </c>
      <c r="G63" s="141" t="s">
        <v>31</v>
      </c>
      <c r="H63" s="74">
        <v>34</v>
      </c>
      <c r="N63" s="76"/>
      <c r="O63" s="102" t="s">
        <v>47</v>
      </c>
      <c r="P63" s="102">
        <v>3</v>
      </c>
      <c r="Y63" s="77"/>
      <c r="Z63" s="77"/>
    </row>
    <row r="64" spans="2:26" ht="17.25" customHeight="1" x14ac:dyDescent="0.25">
      <c r="B64" s="25" t="s">
        <v>39</v>
      </c>
      <c r="C64" s="21">
        <f t="shared" si="7"/>
        <v>19</v>
      </c>
      <c r="D64" s="22">
        <v>15</v>
      </c>
      <c r="E64" s="22">
        <v>4</v>
      </c>
      <c r="G64" s="141" t="s">
        <v>55</v>
      </c>
      <c r="H64" s="74">
        <v>37</v>
      </c>
      <c r="N64" s="76"/>
      <c r="O64" s="102" t="s">
        <v>39</v>
      </c>
      <c r="P64" s="102">
        <v>4</v>
      </c>
      <c r="Y64" s="77"/>
      <c r="Z64" s="77"/>
    </row>
    <row r="65" spans="2:26" ht="17.25" customHeight="1" x14ac:dyDescent="0.25">
      <c r="B65" s="25" t="s">
        <v>40</v>
      </c>
      <c r="C65" s="21">
        <f t="shared" si="7"/>
        <v>69</v>
      </c>
      <c r="D65" s="22">
        <v>60</v>
      </c>
      <c r="E65" s="22">
        <v>9</v>
      </c>
      <c r="G65" s="141" t="s">
        <v>46</v>
      </c>
      <c r="H65" s="74">
        <v>41</v>
      </c>
      <c r="N65" s="76"/>
      <c r="O65" s="102" t="s">
        <v>52</v>
      </c>
      <c r="P65" s="102">
        <v>4</v>
      </c>
      <c r="Y65" s="77"/>
      <c r="Z65" s="77"/>
    </row>
    <row r="66" spans="2:26" ht="17.25" customHeight="1" x14ac:dyDescent="0.25">
      <c r="B66" s="25" t="s">
        <v>41</v>
      </c>
      <c r="C66" s="21">
        <f t="shared" si="7"/>
        <v>98</v>
      </c>
      <c r="D66" s="22">
        <v>91</v>
      </c>
      <c r="E66" s="22">
        <v>7</v>
      </c>
      <c r="G66" s="141" t="s">
        <v>35</v>
      </c>
      <c r="H66" s="74">
        <v>42</v>
      </c>
      <c r="N66" s="76"/>
      <c r="O66" s="102" t="s">
        <v>46</v>
      </c>
      <c r="P66" s="102">
        <v>5</v>
      </c>
      <c r="Y66" s="77"/>
      <c r="Z66" s="77"/>
    </row>
    <row r="67" spans="2:26" ht="17.25" customHeight="1" x14ac:dyDescent="0.25">
      <c r="B67" s="25" t="s">
        <v>42</v>
      </c>
      <c r="C67" s="21">
        <f t="shared" si="7"/>
        <v>155</v>
      </c>
      <c r="D67" s="22">
        <v>140</v>
      </c>
      <c r="E67" s="22">
        <v>15</v>
      </c>
      <c r="G67" s="141" t="s">
        <v>51</v>
      </c>
      <c r="H67" s="74">
        <v>53</v>
      </c>
      <c r="N67" s="76"/>
      <c r="O67" s="102" t="s">
        <v>51</v>
      </c>
      <c r="P67" s="102">
        <v>5</v>
      </c>
      <c r="Y67" s="77"/>
      <c r="Z67" s="77"/>
    </row>
    <row r="68" spans="2:26" ht="17.25" customHeight="1" x14ac:dyDescent="0.25">
      <c r="B68" s="25" t="s">
        <v>43</v>
      </c>
      <c r="C68" s="21">
        <f t="shared" si="7"/>
        <v>179</v>
      </c>
      <c r="D68" s="22">
        <v>158</v>
      </c>
      <c r="E68" s="22">
        <v>21</v>
      </c>
      <c r="G68" s="141" t="s">
        <v>52</v>
      </c>
      <c r="H68" s="74">
        <v>59</v>
      </c>
      <c r="N68" s="76"/>
      <c r="O68" s="102" t="s">
        <v>55</v>
      </c>
      <c r="P68" s="102">
        <v>5</v>
      </c>
      <c r="Y68" s="77"/>
      <c r="Z68" s="77"/>
    </row>
    <row r="69" spans="2:26" ht="17.25" customHeight="1" x14ac:dyDescent="0.25">
      <c r="B69" s="25" t="s">
        <v>44</v>
      </c>
      <c r="C69" s="21">
        <f t="shared" si="7"/>
        <v>101</v>
      </c>
      <c r="D69" s="22">
        <v>95</v>
      </c>
      <c r="E69" s="22">
        <v>6</v>
      </c>
      <c r="G69" s="141" t="s">
        <v>40</v>
      </c>
      <c r="H69" s="74">
        <v>60</v>
      </c>
      <c r="N69" s="76"/>
      <c r="O69" s="102" t="s">
        <v>44</v>
      </c>
      <c r="P69" s="102">
        <v>6</v>
      </c>
      <c r="Y69" s="77"/>
      <c r="Z69" s="77"/>
    </row>
    <row r="70" spans="2:26" ht="17.25" customHeight="1" x14ac:dyDescent="0.25">
      <c r="B70" s="25" t="s">
        <v>45</v>
      </c>
      <c r="C70" s="21">
        <f t="shared" si="7"/>
        <v>1853</v>
      </c>
      <c r="D70" s="22">
        <v>1659</v>
      </c>
      <c r="E70" s="22">
        <v>194</v>
      </c>
      <c r="G70" s="141" t="s">
        <v>32</v>
      </c>
      <c r="H70" s="74">
        <v>62</v>
      </c>
      <c r="N70" s="76"/>
      <c r="O70" s="102" t="s">
        <v>32</v>
      </c>
      <c r="P70" s="102">
        <v>7</v>
      </c>
      <c r="Y70" s="77"/>
      <c r="Z70" s="77"/>
    </row>
    <row r="71" spans="2:26" ht="17.25" customHeight="1" x14ac:dyDescent="0.25">
      <c r="B71" s="25" t="s">
        <v>46</v>
      </c>
      <c r="C71" s="21">
        <f t="shared" si="7"/>
        <v>46</v>
      </c>
      <c r="D71" s="22">
        <v>41</v>
      </c>
      <c r="E71" s="22">
        <v>5</v>
      </c>
      <c r="G71" s="141" t="s">
        <v>36</v>
      </c>
      <c r="H71" s="74">
        <v>78</v>
      </c>
      <c r="N71" s="76"/>
      <c r="O71" s="102" t="s">
        <v>41</v>
      </c>
      <c r="P71" s="102">
        <v>7</v>
      </c>
      <c r="Y71" s="77"/>
      <c r="Z71" s="77"/>
    </row>
    <row r="72" spans="2:26" ht="17.25" customHeight="1" x14ac:dyDescent="0.25">
      <c r="B72" s="25" t="s">
        <v>47</v>
      </c>
      <c r="C72" s="21">
        <f t="shared" si="7"/>
        <v>35</v>
      </c>
      <c r="D72" s="22">
        <v>32</v>
      </c>
      <c r="E72" s="22">
        <v>3</v>
      </c>
      <c r="G72" s="141" t="s">
        <v>41</v>
      </c>
      <c r="H72" s="74">
        <v>91</v>
      </c>
      <c r="N72" s="76"/>
      <c r="O72" s="102" t="s">
        <v>40</v>
      </c>
      <c r="P72" s="102">
        <v>9</v>
      </c>
      <c r="Y72" s="77"/>
      <c r="Z72" s="77"/>
    </row>
    <row r="73" spans="2:26" ht="17.25" customHeight="1" x14ac:dyDescent="0.25">
      <c r="B73" s="25" t="s">
        <v>48</v>
      </c>
      <c r="C73" s="21">
        <f t="shared" si="7"/>
        <v>23</v>
      </c>
      <c r="D73" s="22">
        <v>23</v>
      </c>
      <c r="E73" s="22">
        <v>0</v>
      </c>
      <c r="G73" s="141" t="s">
        <v>44</v>
      </c>
      <c r="H73" s="74">
        <v>95</v>
      </c>
      <c r="N73" s="76"/>
      <c r="O73" s="102" t="s">
        <v>50</v>
      </c>
      <c r="P73" s="102">
        <v>9</v>
      </c>
      <c r="Y73" s="77"/>
      <c r="Z73" s="77"/>
    </row>
    <row r="74" spans="2:26" ht="17.25" customHeight="1" x14ac:dyDescent="0.25">
      <c r="B74" s="25" t="s">
        <v>49</v>
      </c>
      <c r="C74" s="21">
        <f t="shared" si="7"/>
        <v>18</v>
      </c>
      <c r="D74" s="22">
        <v>17</v>
      </c>
      <c r="E74" s="22">
        <v>1</v>
      </c>
      <c r="G74" s="141" t="s">
        <v>50</v>
      </c>
      <c r="H74" s="74">
        <v>124</v>
      </c>
      <c r="N74" s="76"/>
      <c r="O74" s="102" t="s">
        <v>34</v>
      </c>
      <c r="P74" s="102">
        <v>10</v>
      </c>
      <c r="Y74" s="77"/>
      <c r="Z74" s="77"/>
    </row>
    <row r="75" spans="2:26" ht="17.25" customHeight="1" x14ac:dyDescent="0.25">
      <c r="B75" s="25" t="s">
        <v>50</v>
      </c>
      <c r="C75" s="21">
        <f t="shared" si="7"/>
        <v>133</v>
      </c>
      <c r="D75" s="22">
        <v>124</v>
      </c>
      <c r="E75" s="22">
        <v>9</v>
      </c>
      <c r="G75" s="141" t="s">
        <v>38</v>
      </c>
      <c r="H75" s="74">
        <v>126</v>
      </c>
      <c r="N75" s="76"/>
      <c r="O75" s="102" t="s">
        <v>38</v>
      </c>
      <c r="P75" s="102">
        <v>13</v>
      </c>
      <c r="Y75" s="77"/>
      <c r="Z75" s="77"/>
    </row>
    <row r="76" spans="2:26" ht="17.25" customHeight="1" x14ac:dyDescent="0.25">
      <c r="B76" s="25" t="s">
        <v>51</v>
      </c>
      <c r="C76" s="21">
        <f t="shared" si="7"/>
        <v>58</v>
      </c>
      <c r="D76" s="22">
        <v>53</v>
      </c>
      <c r="E76" s="22">
        <v>5</v>
      </c>
      <c r="G76" s="141" t="s">
        <v>42</v>
      </c>
      <c r="H76" s="74">
        <v>140</v>
      </c>
      <c r="N76" s="76"/>
      <c r="O76" s="102" t="s">
        <v>42</v>
      </c>
      <c r="P76" s="102">
        <v>15</v>
      </c>
      <c r="Y76" s="77"/>
      <c r="Z76" s="77"/>
    </row>
    <row r="77" spans="2:26" ht="17.25" customHeight="1" x14ac:dyDescent="0.25">
      <c r="B77" s="25" t="s">
        <v>52</v>
      </c>
      <c r="C77" s="21">
        <f t="shared" si="7"/>
        <v>63</v>
      </c>
      <c r="D77" s="22">
        <v>59</v>
      </c>
      <c r="E77" s="22">
        <v>4</v>
      </c>
      <c r="G77" s="141" t="s">
        <v>34</v>
      </c>
      <c r="H77" s="74">
        <v>148</v>
      </c>
      <c r="N77" s="76"/>
      <c r="O77" s="102" t="s">
        <v>37</v>
      </c>
      <c r="P77" s="102">
        <v>16</v>
      </c>
      <c r="Y77" s="77"/>
      <c r="Z77" s="77"/>
    </row>
    <row r="78" spans="2:26" ht="17.25" customHeight="1" x14ac:dyDescent="0.25">
      <c r="B78" s="25" t="s">
        <v>53</v>
      </c>
      <c r="C78" s="21">
        <f t="shared" si="7"/>
        <v>31</v>
      </c>
      <c r="D78" s="22">
        <v>29</v>
      </c>
      <c r="E78" s="22">
        <v>2</v>
      </c>
      <c r="G78" s="141" t="s">
        <v>43</v>
      </c>
      <c r="H78" s="74">
        <v>158</v>
      </c>
      <c r="N78" s="76"/>
      <c r="O78" s="102" t="s">
        <v>36</v>
      </c>
      <c r="P78" s="102">
        <v>19</v>
      </c>
      <c r="Y78" s="77"/>
      <c r="Z78" s="77"/>
    </row>
    <row r="79" spans="2:26" ht="17.25" customHeight="1" x14ac:dyDescent="0.25">
      <c r="B79" s="25" t="s">
        <v>54</v>
      </c>
      <c r="C79" s="21">
        <f t="shared" si="7"/>
        <v>11</v>
      </c>
      <c r="D79" s="22">
        <v>9</v>
      </c>
      <c r="E79" s="22">
        <v>2</v>
      </c>
      <c r="G79" s="141" t="s">
        <v>37</v>
      </c>
      <c r="H79" s="74">
        <v>159</v>
      </c>
      <c r="N79" s="76"/>
      <c r="O79" s="102" t="s">
        <v>43</v>
      </c>
      <c r="P79" s="102">
        <v>21</v>
      </c>
      <c r="Y79" s="77"/>
      <c r="Z79" s="77"/>
    </row>
    <row r="80" spans="2:26" ht="17.25" customHeight="1" thickBot="1" x14ac:dyDescent="0.3">
      <c r="B80" s="46" t="s">
        <v>55</v>
      </c>
      <c r="C80" s="47">
        <f t="shared" si="7"/>
        <v>42</v>
      </c>
      <c r="D80" s="48">
        <v>37</v>
      </c>
      <c r="E80" s="48">
        <v>5</v>
      </c>
      <c r="G80" s="142" t="s">
        <v>45</v>
      </c>
      <c r="H80" s="74">
        <v>1659</v>
      </c>
      <c r="N80" s="76"/>
      <c r="O80" s="102" t="s">
        <v>45</v>
      </c>
      <c r="P80" s="102">
        <v>194</v>
      </c>
      <c r="Y80" s="77"/>
      <c r="Z80" s="77"/>
    </row>
    <row r="81" spans="2:20" ht="20.25" customHeight="1" x14ac:dyDescent="0.25">
      <c r="B81" s="49" t="s">
        <v>1</v>
      </c>
      <c r="C81" s="50">
        <f t="shared" ref="C81:E81" si="8">SUM(C56:C80)</f>
        <v>3681</v>
      </c>
      <c r="D81" s="51">
        <f t="shared" si="8"/>
        <v>3319</v>
      </c>
      <c r="E81" s="51">
        <f t="shared" si="8"/>
        <v>362</v>
      </c>
      <c r="N81" s="76"/>
      <c r="O81" s="76"/>
      <c r="P81" s="76"/>
    </row>
    <row r="82" spans="2:20" ht="15.75" thickBot="1" x14ac:dyDescent="0.3">
      <c r="B82" s="63" t="s">
        <v>15</v>
      </c>
      <c r="C82" s="64">
        <f>SUM(D82:E82)</f>
        <v>1</v>
      </c>
      <c r="D82" s="64">
        <f t="shared" ref="D82:E82" si="9">D81/$C$81</f>
        <v>0.90165715838087479</v>
      </c>
      <c r="E82" s="64">
        <f t="shared" si="9"/>
        <v>9.8342841619125237E-2</v>
      </c>
      <c r="N82" s="76"/>
      <c r="O82" s="76"/>
      <c r="P82" s="76"/>
    </row>
    <row r="83" spans="2:20" ht="16.5" x14ac:dyDescent="0.25">
      <c r="B83" s="56"/>
      <c r="C83" s="41"/>
      <c r="D83" s="40"/>
      <c r="E83" s="40"/>
      <c r="F83" s="57"/>
      <c r="G83" s="32"/>
      <c r="H83" s="41"/>
      <c r="I83" s="41"/>
      <c r="J83" s="41"/>
      <c r="K83" s="41"/>
      <c r="M83" s="42"/>
      <c r="N83" s="42"/>
      <c r="O83" s="42"/>
      <c r="P83" s="42"/>
      <c r="Q83" s="42"/>
      <c r="R83" s="42"/>
    </row>
    <row r="84" spans="2:20" ht="16.5" x14ac:dyDescent="0.25">
      <c r="B84" s="56"/>
      <c r="C84" s="41"/>
      <c r="D84" s="40"/>
      <c r="E84" s="40"/>
      <c r="F84" s="57"/>
      <c r="G84" s="32"/>
      <c r="H84" s="41"/>
      <c r="I84" s="41"/>
      <c r="J84" s="41"/>
      <c r="K84" s="41"/>
      <c r="M84" s="42"/>
      <c r="N84" s="42"/>
      <c r="O84" s="42"/>
      <c r="P84" s="42"/>
      <c r="Q84" s="42"/>
      <c r="R84" s="42"/>
    </row>
    <row r="85" spans="2:20" ht="16.5" x14ac:dyDescent="0.25">
      <c r="B85" s="56"/>
      <c r="C85" s="41"/>
      <c r="D85" s="40"/>
      <c r="E85" s="40"/>
      <c r="F85" s="57"/>
      <c r="G85" s="32"/>
      <c r="H85" s="41"/>
      <c r="I85" s="41"/>
      <c r="J85" s="41"/>
      <c r="K85" s="41"/>
      <c r="M85" s="42"/>
      <c r="N85" s="42"/>
      <c r="O85" s="42"/>
      <c r="P85" s="42"/>
      <c r="Q85" s="42"/>
      <c r="R85" s="42"/>
    </row>
    <row r="86" spans="2:20" ht="16.5" x14ac:dyDescent="0.25">
      <c r="B86" s="56"/>
      <c r="C86" s="41"/>
      <c r="D86" s="40"/>
      <c r="E86" s="40"/>
      <c r="F86" s="57"/>
      <c r="G86" s="32"/>
      <c r="H86" s="41"/>
      <c r="I86" s="41"/>
      <c r="J86" s="41"/>
      <c r="K86" s="41"/>
      <c r="M86" s="42"/>
      <c r="N86" s="42"/>
      <c r="O86" s="42"/>
      <c r="P86" s="42"/>
      <c r="Q86" s="42"/>
      <c r="R86" s="42"/>
    </row>
    <row r="87" spans="2:20" ht="16.5" x14ac:dyDescent="0.25">
      <c r="B87" s="56"/>
      <c r="C87" s="41"/>
      <c r="D87" s="40"/>
      <c r="E87" s="40"/>
      <c r="F87" s="57"/>
      <c r="G87" s="32"/>
      <c r="H87" s="41"/>
      <c r="I87" s="41"/>
      <c r="J87" s="41"/>
      <c r="K87" s="41"/>
      <c r="M87" s="42"/>
      <c r="N87" s="42"/>
      <c r="O87" s="42"/>
      <c r="P87" s="42"/>
      <c r="Q87" s="42"/>
      <c r="R87" s="42"/>
    </row>
    <row r="88" spans="2:20" ht="21.75" customHeight="1" x14ac:dyDescent="0.25">
      <c r="B88" s="153" t="s">
        <v>75</v>
      </c>
      <c r="C88" s="153" t="s">
        <v>60</v>
      </c>
      <c r="D88" s="147" t="s">
        <v>1</v>
      </c>
      <c r="E88" s="154" t="s">
        <v>30</v>
      </c>
      <c r="F88" s="155"/>
      <c r="G88" s="32"/>
      <c r="H88" s="147" t="s">
        <v>98</v>
      </c>
      <c r="I88" s="147" t="s">
        <v>91</v>
      </c>
      <c r="N88" s="151" t="s">
        <v>76</v>
      </c>
      <c r="O88" s="151"/>
      <c r="P88" s="151"/>
      <c r="Q88" s="152"/>
      <c r="R88" s="185" t="s">
        <v>1</v>
      </c>
      <c r="S88" s="183" t="s">
        <v>77</v>
      </c>
      <c r="T88" s="184"/>
    </row>
    <row r="89" spans="2:20" ht="21.75" customHeight="1" x14ac:dyDescent="0.25">
      <c r="B89" s="153"/>
      <c r="C89" s="153"/>
      <c r="D89" s="147"/>
      <c r="E89" s="103" t="s">
        <v>2</v>
      </c>
      <c r="F89" s="104" t="s">
        <v>3</v>
      </c>
      <c r="G89" s="32"/>
      <c r="H89" s="147"/>
      <c r="I89" s="148"/>
      <c r="N89" s="151"/>
      <c r="O89" s="151"/>
      <c r="P89" s="151"/>
      <c r="Q89" s="152"/>
      <c r="R89" s="186"/>
      <c r="S89" s="15" t="s">
        <v>2</v>
      </c>
      <c r="T89" s="16" t="s">
        <v>3</v>
      </c>
    </row>
    <row r="90" spans="2:20" ht="16.5" x14ac:dyDescent="0.25">
      <c r="B90" s="156" t="s">
        <v>31</v>
      </c>
      <c r="C90" s="105" t="s">
        <v>61</v>
      </c>
      <c r="D90" s="106">
        <f>+E90+F90</f>
        <v>3</v>
      </c>
      <c r="E90" s="107">
        <v>3</v>
      </c>
      <c r="F90" s="107">
        <v>0</v>
      </c>
      <c r="G90" s="32"/>
      <c r="H90" s="137">
        <v>0</v>
      </c>
      <c r="I90" s="120" t="s">
        <v>87</v>
      </c>
      <c r="N90" s="113" t="s">
        <v>80</v>
      </c>
      <c r="O90" s="113"/>
      <c r="P90" s="113"/>
      <c r="Q90" s="113"/>
      <c r="R90" s="119">
        <f t="shared" ref="R90:R101" si="10">SUM(S90:T90)</f>
        <v>412</v>
      </c>
      <c r="S90" s="136">
        <v>355</v>
      </c>
      <c r="T90" s="136">
        <v>57</v>
      </c>
    </row>
    <row r="91" spans="2:20" ht="16.5" x14ac:dyDescent="0.25">
      <c r="B91" s="157"/>
      <c r="C91" s="105" t="s">
        <v>62</v>
      </c>
      <c r="D91" s="106">
        <f t="shared" ref="D91:D158" si="11">+E91+F91</f>
        <v>7</v>
      </c>
      <c r="E91" s="107">
        <v>6</v>
      </c>
      <c r="F91" s="107">
        <v>1</v>
      </c>
      <c r="G91" s="32"/>
      <c r="H91" s="137">
        <v>3</v>
      </c>
      <c r="I91" s="120">
        <f t="shared" ref="I91:I155" si="12">+D91/H91-1</f>
        <v>1.3333333333333335</v>
      </c>
      <c r="N91" s="114" t="s">
        <v>84</v>
      </c>
      <c r="O91" s="114"/>
      <c r="P91" s="114"/>
      <c r="Q91" s="114"/>
      <c r="R91" s="119">
        <f t="shared" si="10"/>
        <v>175</v>
      </c>
      <c r="S91" s="136">
        <v>140</v>
      </c>
      <c r="T91" s="136">
        <v>35</v>
      </c>
    </row>
    <row r="92" spans="2:20" ht="16.5" x14ac:dyDescent="0.25">
      <c r="B92" s="157"/>
      <c r="C92" s="105" t="s">
        <v>63</v>
      </c>
      <c r="D92" s="106">
        <f t="shared" si="11"/>
        <v>15</v>
      </c>
      <c r="E92" s="107">
        <v>15</v>
      </c>
      <c r="F92" s="107">
        <v>0</v>
      </c>
      <c r="G92" s="32"/>
      <c r="H92" s="137">
        <v>6</v>
      </c>
      <c r="I92" s="120">
        <f t="shared" si="12"/>
        <v>1.5</v>
      </c>
      <c r="N92" s="114" t="s">
        <v>78</v>
      </c>
      <c r="O92" s="114"/>
      <c r="P92" s="114"/>
      <c r="Q92" s="114"/>
      <c r="R92" s="119">
        <f t="shared" si="10"/>
        <v>138</v>
      </c>
      <c r="S92" s="136">
        <v>132</v>
      </c>
      <c r="T92" s="136">
        <v>6</v>
      </c>
    </row>
    <row r="93" spans="2:20" ht="16.5" x14ac:dyDescent="0.25">
      <c r="B93" s="158"/>
      <c r="C93" s="108" t="s">
        <v>1</v>
      </c>
      <c r="D93" s="109">
        <f t="shared" si="11"/>
        <v>25</v>
      </c>
      <c r="E93" s="109">
        <v>24</v>
      </c>
      <c r="F93" s="109">
        <v>1</v>
      </c>
      <c r="G93" s="32"/>
      <c r="H93" s="138">
        <v>9</v>
      </c>
      <c r="I93" s="121">
        <f t="shared" si="12"/>
        <v>1.7777777777777777</v>
      </c>
      <c r="N93" s="114" t="s">
        <v>79</v>
      </c>
      <c r="O93" s="114"/>
      <c r="P93" s="114"/>
      <c r="Q93" s="114"/>
      <c r="R93" s="119">
        <f t="shared" si="10"/>
        <v>113</v>
      </c>
      <c r="S93" s="136">
        <v>94</v>
      </c>
      <c r="T93" s="136">
        <v>19</v>
      </c>
    </row>
    <row r="94" spans="2:20" ht="16.5" x14ac:dyDescent="0.25">
      <c r="B94" s="156" t="s">
        <v>32</v>
      </c>
      <c r="C94" s="105" t="s">
        <v>61</v>
      </c>
      <c r="D94" s="106">
        <f t="shared" si="11"/>
        <v>2</v>
      </c>
      <c r="E94" s="107">
        <v>2</v>
      </c>
      <c r="F94" s="107">
        <v>0</v>
      </c>
      <c r="G94" s="32"/>
      <c r="H94" s="137">
        <v>1</v>
      </c>
      <c r="I94" s="120">
        <f t="shared" si="12"/>
        <v>1</v>
      </c>
      <c r="N94" s="114" t="s">
        <v>83</v>
      </c>
      <c r="O94" s="114"/>
      <c r="P94" s="114"/>
      <c r="Q94" s="114"/>
      <c r="R94" s="119">
        <f t="shared" si="10"/>
        <v>87</v>
      </c>
      <c r="S94" s="136">
        <v>77</v>
      </c>
      <c r="T94" s="136">
        <v>10</v>
      </c>
    </row>
    <row r="95" spans="2:20" ht="16.5" x14ac:dyDescent="0.25">
      <c r="B95" s="157"/>
      <c r="C95" s="105" t="s">
        <v>62</v>
      </c>
      <c r="D95" s="106">
        <f t="shared" si="11"/>
        <v>12</v>
      </c>
      <c r="E95" s="107">
        <v>10</v>
      </c>
      <c r="F95" s="107">
        <v>2</v>
      </c>
      <c r="G95" s="32"/>
      <c r="H95" s="137">
        <v>9</v>
      </c>
      <c r="I95" s="120">
        <f t="shared" si="12"/>
        <v>0.33333333333333326</v>
      </c>
      <c r="N95" s="114" t="s">
        <v>81</v>
      </c>
      <c r="O95" s="114"/>
      <c r="P95" s="114"/>
      <c r="Q95" s="114"/>
      <c r="R95" s="119">
        <f t="shared" si="10"/>
        <v>77</v>
      </c>
      <c r="S95" s="136">
        <v>64</v>
      </c>
      <c r="T95" s="136">
        <v>13</v>
      </c>
    </row>
    <row r="96" spans="2:20" ht="16.5" x14ac:dyDescent="0.25">
      <c r="B96" s="157"/>
      <c r="C96" s="105" t="s">
        <v>63</v>
      </c>
      <c r="D96" s="106">
        <f t="shared" si="11"/>
        <v>20</v>
      </c>
      <c r="E96" s="107">
        <v>19</v>
      </c>
      <c r="F96" s="107">
        <v>1</v>
      </c>
      <c r="G96" s="32"/>
      <c r="H96" s="137">
        <v>17</v>
      </c>
      <c r="I96" s="120">
        <f t="shared" si="12"/>
        <v>0.17647058823529416</v>
      </c>
      <c r="N96" s="114" t="s">
        <v>93</v>
      </c>
      <c r="O96" s="114"/>
      <c r="P96" s="114"/>
      <c r="Q96" s="114"/>
      <c r="R96" s="119">
        <f t="shared" si="10"/>
        <v>60</v>
      </c>
      <c r="S96" s="136">
        <v>45</v>
      </c>
      <c r="T96" s="136">
        <v>15</v>
      </c>
    </row>
    <row r="97" spans="2:20" ht="16.5" x14ac:dyDescent="0.25">
      <c r="B97" s="158"/>
      <c r="C97" s="108" t="s">
        <v>1</v>
      </c>
      <c r="D97" s="109">
        <f t="shared" si="11"/>
        <v>34</v>
      </c>
      <c r="E97" s="109">
        <v>31</v>
      </c>
      <c r="F97" s="109">
        <v>3</v>
      </c>
      <c r="G97" s="32"/>
      <c r="H97" s="138">
        <v>27</v>
      </c>
      <c r="I97" s="121">
        <f t="shared" si="12"/>
        <v>0.2592592592592593</v>
      </c>
      <c r="N97" s="114" t="s">
        <v>90</v>
      </c>
      <c r="O97" s="114"/>
      <c r="P97" s="114"/>
      <c r="Q97" s="114"/>
      <c r="R97" s="119">
        <f t="shared" si="10"/>
        <v>50</v>
      </c>
      <c r="S97" s="136">
        <v>49</v>
      </c>
      <c r="T97" s="136">
        <v>1</v>
      </c>
    </row>
    <row r="98" spans="2:20" ht="16.5" x14ac:dyDescent="0.25">
      <c r="B98" s="156" t="s">
        <v>64</v>
      </c>
      <c r="C98" s="105" t="s">
        <v>61</v>
      </c>
      <c r="D98" s="106">
        <f t="shared" si="11"/>
        <v>2</v>
      </c>
      <c r="E98" s="107">
        <v>0</v>
      </c>
      <c r="F98" s="107">
        <v>2</v>
      </c>
      <c r="G98" s="32"/>
      <c r="H98" s="137">
        <v>0</v>
      </c>
      <c r="I98" s="120" t="s">
        <v>87</v>
      </c>
      <c r="N98" s="114" t="s">
        <v>95</v>
      </c>
      <c r="O98" s="114"/>
      <c r="P98" s="114"/>
      <c r="Q98" s="114"/>
      <c r="R98" s="119">
        <f t="shared" si="10"/>
        <v>38</v>
      </c>
      <c r="S98" s="136">
        <v>26</v>
      </c>
      <c r="T98" s="136">
        <v>12</v>
      </c>
    </row>
    <row r="99" spans="2:20" ht="16.5" x14ac:dyDescent="0.25">
      <c r="B99" s="157"/>
      <c r="C99" s="105" t="s">
        <v>62</v>
      </c>
      <c r="D99" s="106">
        <f t="shared" si="11"/>
        <v>4</v>
      </c>
      <c r="E99" s="107">
        <v>4</v>
      </c>
      <c r="F99" s="107">
        <v>0</v>
      </c>
      <c r="G99" s="32"/>
      <c r="H99" s="137">
        <v>1</v>
      </c>
      <c r="I99" s="120">
        <f t="shared" si="12"/>
        <v>3</v>
      </c>
      <c r="N99" s="114" t="s">
        <v>85</v>
      </c>
      <c r="O99" s="114"/>
      <c r="P99" s="114"/>
      <c r="Q99" s="114"/>
      <c r="R99" s="119">
        <f t="shared" si="10"/>
        <v>36</v>
      </c>
      <c r="S99" s="136">
        <v>29</v>
      </c>
      <c r="T99" s="136">
        <v>7</v>
      </c>
    </row>
    <row r="100" spans="2:20" ht="16.5" x14ac:dyDescent="0.25">
      <c r="B100" s="157"/>
      <c r="C100" s="105" t="s">
        <v>63</v>
      </c>
      <c r="D100" s="106">
        <f t="shared" si="11"/>
        <v>5</v>
      </c>
      <c r="E100" s="107">
        <v>5</v>
      </c>
      <c r="F100" s="107">
        <v>0</v>
      </c>
      <c r="G100" s="32"/>
      <c r="H100" s="137">
        <v>4</v>
      </c>
      <c r="I100" s="120">
        <f t="shared" si="12"/>
        <v>0.25</v>
      </c>
      <c r="N100" s="114" t="s">
        <v>82</v>
      </c>
      <c r="O100" s="114"/>
      <c r="P100" s="114"/>
      <c r="Q100" s="114"/>
      <c r="R100" s="119">
        <f t="shared" si="10"/>
        <v>394</v>
      </c>
      <c r="S100" s="136">
        <v>335</v>
      </c>
      <c r="T100" s="136">
        <v>59</v>
      </c>
    </row>
    <row r="101" spans="2:20" ht="17.25" thickBot="1" x14ac:dyDescent="0.3">
      <c r="B101" s="158"/>
      <c r="C101" s="108" t="s">
        <v>1</v>
      </c>
      <c r="D101" s="109">
        <f t="shared" si="11"/>
        <v>11</v>
      </c>
      <c r="E101" s="109">
        <v>9</v>
      </c>
      <c r="F101" s="109">
        <v>2</v>
      </c>
      <c r="G101" s="32"/>
      <c r="H101" s="138">
        <v>5</v>
      </c>
      <c r="I101" s="121" t="s">
        <v>87</v>
      </c>
      <c r="N101" s="133" t="s">
        <v>68</v>
      </c>
      <c r="R101" s="135">
        <f t="shared" si="10"/>
        <v>259</v>
      </c>
      <c r="S101" s="134">
        <v>215</v>
      </c>
      <c r="T101" s="134">
        <v>44</v>
      </c>
    </row>
    <row r="102" spans="2:20" ht="16.5" x14ac:dyDescent="0.25">
      <c r="B102" s="156" t="s">
        <v>34</v>
      </c>
      <c r="C102" s="105" t="s">
        <v>61</v>
      </c>
      <c r="D102" s="106">
        <f t="shared" si="11"/>
        <v>7</v>
      </c>
      <c r="E102" s="107">
        <v>5</v>
      </c>
      <c r="F102" s="107">
        <v>2</v>
      </c>
      <c r="G102" s="32"/>
      <c r="H102" s="137">
        <v>1</v>
      </c>
      <c r="I102" s="120">
        <f t="shared" si="12"/>
        <v>6</v>
      </c>
      <c r="N102" s="132" t="s">
        <v>1</v>
      </c>
      <c r="O102" s="132"/>
      <c r="P102" s="132"/>
      <c r="Q102" s="132"/>
      <c r="R102" s="31">
        <f>SUM(R90:R101)</f>
        <v>1839</v>
      </c>
      <c r="S102" s="31">
        <f t="shared" ref="S102:T102" si="13">SUM(S90:S101)</f>
        <v>1561</v>
      </c>
      <c r="T102" s="31">
        <f t="shared" si="13"/>
        <v>278</v>
      </c>
    </row>
    <row r="103" spans="2:20" ht="17.25" thickBot="1" x14ac:dyDescent="0.3">
      <c r="B103" s="157"/>
      <c r="C103" s="105" t="s">
        <v>62</v>
      </c>
      <c r="D103" s="106">
        <f t="shared" si="11"/>
        <v>16</v>
      </c>
      <c r="E103" s="107">
        <v>13</v>
      </c>
      <c r="F103" s="107">
        <v>3</v>
      </c>
      <c r="G103" s="32"/>
      <c r="H103" s="137">
        <v>21</v>
      </c>
      <c r="I103" s="120">
        <f t="shared" si="12"/>
        <v>-0.23809523809523814</v>
      </c>
      <c r="N103" s="35" t="s">
        <v>15</v>
      </c>
      <c r="O103" s="35"/>
      <c r="P103" s="35"/>
      <c r="Q103" s="35"/>
      <c r="R103" s="35">
        <f>R102/R102</f>
        <v>1</v>
      </c>
      <c r="S103" s="35">
        <f>S102/R102</f>
        <v>0.8488308863512779</v>
      </c>
      <c r="T103" s="35">
        <f>T102/R102</f>
        <v>0.15116911364872213</v>
      </c>
    </row>
    <row r="104" spans="2:20" ht="16.5" customHeight="1" x14ac:dyDescent="0.25">
      <c r="B104" s="157"/>
      <c r="C104" s="105" t="s">
        <v>63</v>
      </c>
      <c r="D104" s="106">
        <f t="shared" si="11"/>
        <v>34</v>
      </c>
      <c r="E104" s="107">
        <v>32</v>
      </c>
      <c r="F104" s="107">
        <v>2</v>
      </c>
      <c r="G104" s="32"/>
      <c r="H104" s="137">
        <v>45</v>
      </c>
      <c r="I104" s="120">
        <f t="shared" si="12"/>
        <v>-0.24444444444444446</v>
      </c>
      <c r="N104" s="187" t="s">
        <v>96</v>
      </c>
      <c r="O104" s="187"/>
      <c r="P104" s="187"/>
      <c r="Q104" s="187"/>
      <c r="R104" s="187"/>
      <c r="S104" s="187"/>
      <c r="T104" s="187"/>
    </row>
    <row r="105" spans="2:20" ht="16.5" x14ac:dyDescent="0.25">
      <c r="B105" s="158"/>
      <c r="C105" s="108" t="s">
        <v>1</v>
      </c>
      <c r="D105" s="109">
        <f t="shared" si="11"/>
        <v>57</v>
      </c>
      <c r="E105" s="109">
        <v>50</v>
      </c>
      <c r="F105" s="109">
        <v>7</v>
      </c>
      <c r="G105" s="32"/>
      <c r="H105" s="138">
        <v>67</v>
      </c>
      <c r="I105" s="121">
        <f t="shared" si="12"/>
        <v>-0.14925373134328357</v>
      </c>
      <c r="N105" s="188"/>
      <c r="O105" s="188"/>
      <c r="P105" s="188"/>
      <c r="Q105" s="188"/>
      <c r="R105" s="188"/>
      <c r="S105" s="188"/>
      <c r="T105" s="188"/>
    </row>
    <row r="106" spans="2:20" ht="16.5" x14ac:dyDescent="0.25">
      <c r="B106" s="156" t="s">
        <v>35</v>
      </c>
      <c r="C106" s="105" t="s">
        <v>61</v>
      </c>
      <c r="D106" s="106">
        <f t="shared" si="11"/>
        <v>1</v>
      </c>
      <c r="E106" s="107">
        <v>1</v>
      </c>
      <c r="F106" s="107">
        <v>0</v>
      </c>
      <c r="G106" s="32"/>
      <c r="H106" s="137">
        <v>5</v>
      </c>
      <c r="I106" s="120">
        <f t="shared" si="12"/>
        <v>-0.8</v>
      </c>
      <c r="N106" s="188"/>
      <c r="O106" s="188"/>
      <c r="P106" s="188"/>
      <c r="Q106" s="188"/>
      <c r="R106" s="188"/>
      <c r="S106" s="188"/>
      <c r="T106" s="188"/>
    </row>
    <row r="107" spans="2:20" ht="16.5" x14ac:dyDescent="0.25">
      <c r="B107" s="157"/>
      <c r="C107" s="105" t="s">
        <v>62</v>
      </c>
      <c r="D107" s="106">
        <f t="shared" si="11"/>
        <v>2</v>
      </c>
      <c r="E107" s="107">
        <v>2</v>
      </c>
      <c r="F107" s="107">
        <v>0</v>
      </c>
      <c r="G107" s="32"/>
      <c r="H107" s="137">
        <v>12</v>
      </c>
      <c r="I107" s="120">
        <f t="shared" si="12"/>
        <v>-0.83333333333333337</v>
      </c>
      <c r="N107" s="146"/>
      <c r="O107" s="146"/>
      <c r="P107" s="146"/>
      <c r="Q107" s="146"/>
      <c r="R107" s="146"/>
      <c r="S107" s="146"/>
      <c r="T107" s="146"/>
    </row>
    <row r="108" spans="2:20" ht="16.5" x14ac:dyDescent="0.25">
      <c r="B108" s="157"/>
      <c r="C108" s="105" t="s">
        <v>63</v>
      </c>
      <c r="D108" s="106">
        <f t="shared" si="11"/>
        <v>11</v>
      </c>
      <c r="E108" s="107">
        <v>11</v>
      </c>
      <c r="F108" s="107">
        <v>0</v>
      </c>
      <c r="G108" s="32"/>
      <c r="H108" s="137">
        <v>16</v>
      </c>
      <c r="I108" s="120">
        <f t="shared" si="12"/>
        <v>-0.3125</v>
      </c>
      <c r="N108" s="146"/>
      <c r="O108" s="146"/>
      <c r="P108" s="146"/>
      <c r="Q108" s="146"/>
      <c r="R108" s="146"/>
      <c r="S108" s="146"/>
      <c r="T108" s="146"/>
    </row>
    <row r="109" spans="2:20" ht="16.5" x14ac:dyDescent="0.25">
      <c r="B109" s="158"/>
      <c r="C109" s="108" t="s">
        <v>1</v>
      </c>
      <c r="D109" s="109">
        <f t="shared" si="11"/>
        <v>14</v>
      </c>
      <c r="E109" s="109">
        <v>14</v>
      </c>
      <c r="F109" s="109">
        <v>0</v>
      </c>
      <c r="G109" s="32"/>
      <c r="H109" s="138">
        <v>33</v>
      </c>
      <c r="I109" s="121">
        <f t="shared" si="12"/>
        <v>-0.57575757575757569</v>
      </c>
      <c r="Q109" s="42"/>
      <c r="R109" s="42"/>
    </row>
    <row r="110" spans="2:20" ht="16.5" x14ac:dyDescent="0.25">
      <c r="B110" s="156" t="s">
        <v>36</v>
      </c>
      <c r="C110" s="105" t="s">
        <v>61</v>
      </c>
      <c r="D110" s="106">
        <f t="shared" si="11"/>
        <v>4</v>
      </c>
      <c r="E110" s="107">
        <v>2</v>
      </c>
      <c r="F110" s="107">
        <v>2</v>
      </c>
      <c r="G110" s="32"/>
      <c r="H110" s="137">
        <v>3</v>
      </c>
      <c r="I110" s="120">
        <f t="shared" si="12"/>
        <v>0.33333333333333326</v>
      </c>
      <c r="Q110" s="42"/>
      <c r="R110" s="42"/>
    </row>
    <row r="111" spans="2:20" ht="16.5" x14ac:dyDescent="0.25">
      <c r="B111" s="157"/>
      <c r="C111" s="105" t="s">
        <v>62</v>
      </c>
      <c r="D111" s="106">
        <f t="shared" si="11"/>
        <v>13</v>
      </c>
      <c r="E111" s="107">
        <v>11</v>
      </c>
      <c r="F111" s="107">
        <v>2</v>
      </c>
      <c r="G111" s="32"/>
      <c r="H111" s="137">
        <v>7</v>
      </c>
      <c r="I111" s="120">
        <f t="shared" si="12"/>
        <v>0.85714285714285721</v>
      </c>
      <c r="Q111" s="42"/>
      <c r="R111" s="42"/>
    </row>
    <row r="112" spans="2:20" ht="16.5" x14ac:dyDescent="0.25">
      <c r="B112" s="157"/>
      <c r="C112" s="105" t="s">
        <v>63</v>
      </c>
      <c r="D112" s="106">
        <f t="shared" si="11"/>
        <v>38</v>
      </c>
      <c r="E112" s="107">
        <v>33</v>
      </c>
      <c r="F112" s="107">
        <v>5</v>
      </c>
      <c r="G112" s="32"/>
      <c r="H112" s="137">
        <v>30</v>
      </c>
      <c r="I112" s="120">
        <f t="shared" si="12"/>
        <v>0.26666666666666661</v>
      </c>
      <c r="Q112" s="42"/>
      <c r="R112" s="42"/>
    </row>
    <row r="113" spans="2:18" ht="16.5" x14ac:dyDescent="0.25">
      <c r="B113" s="158"/>
      <c r="C113" s="108" t="s">
        <v>1</v>
      </c>
      <c r="D113" s="109">
        <f t="shared" si="11"/>
        <v>55</v>
      </c>
      <c r="E113" s="109">
        <v>46</v>
      </c>
      <c r="F113" s="109">
        <v>9</v>
      </c>
      <c r="G113" s="32"/>
      <c r="H113" s="138">
        <v>40</v>
      </c>
      <c r="I113" s="121">
        <f t="shared" si="12"/>
        <v>0.375</v>
      </c>
      <c r="Q113" s="42"/>
      <c r="R113" s="42"/>
    </row>
    <row r="114" spans="2:18" ht="16.5" x14ac:dyDescent="0.25">
      <c r="B114" s="156" t="s">
        <v>37</v>
      </c>
      <c r="C114" s="105" t="s">
        <v>61</v>
      </c>
      <c r="D114" s="106">
        <f t="shared" si="11"/>
        <v>9</v>
      </c>
      <c r="E114" s="107">
        <v>5</v>
      </c>
      <c r="F114" s="107">
        <v>4</v>
      </c>
      <c r="G114" s="32"/>
      <c r="H114" s="137">
        <v>12</v>
      </c>
      <c r="I114" s="120">
        <f t="shared" si="12"/>
        <v>-0.25</v>
      </c>
    </row>
    <row r="115" spans="2:18" ht="16.5" x14ac:dyDescent="0.25">
      <c r="B115" s="157"/>
      <c r="C115" s="105" t="s">
        <v>62</v>
      </c>
      <c r="D115" s="106">
        <f t="shared" si="11"/>
        <v>19</v>
      </c>
      <c r="E115" s="107">
        <v>14</v>
      </c>
      <c r="F115" s="107">
        <v>5</v>
      </c>
      <c r="G115" s="32"/>
      <c r="H115" s="137">
        <v>28</v>
      </c>
      <c r="I115" s="120">
        <f t="shared" si="12"/>
        <v>-0.3214285714285714</v>
      </c>
    </row>
    <row r="116" spans="2:18" ht="16.5" x14ac:dyDescent="0.25">
      <c r="B116" s="157"/>
      <c r="C116" s="105" t="s">
        <v>63</v>
      </c>
      <c r="D116" s="106">
        <f t="shared" si="11"/>
        <v>49</v>
      </c>
      <c r="E116" s="107">
        <v>49</v>
      </c>
      <c r="F116" s="107">
        <v>0</v>
      </c>
      <c r="G116" s="32"/>
      <c r="H116" s="137">
        <v>37</v>
      </c>
      <c r="I116" s="120">
        <f t="shared" si="12"/>
        <v>0.32432432432432434</v>
      </c>
    </row>
    <row r="117" spans="2:18" ht="16.5" x14ac:dyDescent="0.25">
      <c r="B117" s="158"/>
      <c r="C117" s="108" t="s">
        <v>1</v>
      </c>
      <c r="D117" s="109">
        <f t="shared" si="11"/>
        <v>77</v>
      </c>
      <c r="E117" s="109">
        <v>68</v>
      </c>
      <c r="F117" s="109">
        <v>9</v>
      </c>
      <c r="G117" s="32"/>
      <c r="H117" s="138">
        <v>77</v>
      </c>
      <c r="I117" s="121">
        <f t="shared" si="12"/>
        <v>0</v>
      </c>
    </row>
    <row r="118" spans="2:18" ht="16.5" x14ac:dyDescent="0.25">
      <c r="B118" s="156" t="s">
        <v>38</v>
      </c>
      <c r="C118" s="105" t="s">
        <v>61</v>
      </c>
      <c r="D118" s="106">
        <f t="shared" si="11"/>
        <v>8</v>
      </c>
      <c r="E118" s="107">
        <v>2</v>
      </c>
      <c r="F118" s="107">
        <v>6</v>
      </c>
      <c r="G118" s="32"/>
      <c r="H118" s="137">
        <v>5</v>
      </c>
      <c r="I118" s="120">
        <f t="shared" si="12"/>
        <v>0.60000000000000009</v>
      </c>
    </row>
    <row r="119" spans="2:18" ht="16.5" x14ac:dyDescent="0.25">
      <c r="B119" s="157"/>
      <c r="C119" s="105" t="s">
        <v>62</v>
      </c>
      <c r="D119" s="106">
        <f t="shared" si="11"/>
        <v>10</v>
      </c>
      <c r="E119" s="107">
        <v>6</v>
      </c>
      <c r="F119" s="107">
        <v>4</v>
      </c>
      <c r="G119" s="32"/>
      <c r="H119" s="137">
        <v>24</v>
      </c>
      <c r="I119" s="120">
        <f t="shared" si="12"/>
        <v>-0.58333333333333326</v>
      </c>
    </row>
    <row r="120" spans="2:18" ht="16.5" x14ac:dyDescent="0.25">
      <c r="B120" s="157"/>
      <c r="C120" s="105" t="s">
        <v>63</v>
      </c>
      <c r="D120" s="106">
        <f t="shared" si="11"/>
        <v>48</v>
      </c>
      <c r="E120" s="107">
        <v>47</v>
      </c>
      <c r="F120" s="107">
        <v>1</v>
      </c>
      <c r="G120" s="32"/>
      <c r="H120" s="137">
        <v>42</v>
      </c>
      <c r="I120" s="120">
        <f t="shared" si="12"/>
        <v>0.14285714285714279</v>
      </c>
    </row>
    <row r="121" spans="2:18" ht="16.5" x14ac:dyDescent="0.25">
      <c r="B121" s="158"/>
      <c r="C121" s="108" t="s">
        <v>1</v>
      </c>
      <c r="D121" s="109">
        <f t="shared" si="11"/>
        <v>66</v>
      </c>
      <c r="E121" s="109">
        <v>55</v>
      </c>
      <c r="F121" s="109">
        <v>11</v>
      </c>
      <c r="G121" s="32"/>
      <c r="H121" s="138">
        <v>71</v>
      </c>
      <c r="I121" s="121">
        <f t="shared" si="12"/>
        <v>-7.0422535211267623E-2</v>
      </c>
    </row>
    <row r="122" spans="2:18" ht="16.5" x14ac:dyDescent="0.25">
      <c r="B122" s="156" t="s">
        <v>39</v>
      </c>
      <c r="C122" s="105" t="s">
        <v>61</v>
      </c>
      <c r="D122" s="106">
        <f t="shared" si="11"/>
        <v>2</v>
      </c>
      <c r="E122" s="107">
        <v>2</v>
      </c>
      <c r="F122" s="107">
        <v>0</v>
      </c>
      <c r="G122" s="32"/>
      <c r="H122" s="137">
        <v>1</v>
      </c>
      <c r="I122" s="120">
        <f t="shared" si="12"/>
        <v>1</v>
      </c>
    </row>
    <row r="123" spans="2:18" ht="16.5" x14ac:dyDescent="0.25">
      <c r="B123" s="157"/>
      <c r="C123" s="105" t="s">
        <v>62</v>
      </c>
      <c r="D123" s="106">
        <f t="shared" si="11"/>
        <v>6</v>
      </c>
      <c r="E123" s="107">
        <v>2</v>
      </c>
      <c r="F123" s="107">
        <v>4</v>
      </c>
      <c r="G123" s="32"/>
      <c r="H123" s="137">
        <v>1</v>
      </c>
      <c r="I123" s="120">
        <f t="shared" si="12"/>
        <v>5</v>
      </c>
    </row>
    <row r="124" spans="2:18" ht="16.5" x14ac:dyDescent="0.25">
      <c r="B124" s="157"/>
      <c r="C124" s="105" t="s">
        <v>63</v>
      </c>
      <c r="D124" s="106">
        <f t="shared" si="11"/>
        <v>4</v>
      </c>
      <c r="E124" s="107">
        <v>4</v>
      </c>
      <c r="F124" s="107">
        <v>0</v>
      </c>
      <c r="G124" s="32"/>
      <c r="H124" s="137">
        <v>4</v>
      </c>
      <c r="I124" s="120">
        <f t="shared" si="12"/>
        <v>0</v>
      </c>
      <c r="Q124" s="42"/>
      <c r="R124" s="42"/>
    </row>
    <row r="125" spans="2:18" ht="16.5" x14ac:dyDescent="0.25">
      <c r="B125" s="158"/>
      <c r="C125" s="108" t="s">
        <v>1</v>
      </c>
      <c r="D125" s="109">
        <f t="shared" si="11"/>
        <v>12</v>
      </c>
      <c r="E125" s="109">
        <v>8</v>
      </c>
      <c r="F125" s="109">
        <v>4</v>
      </c>
      <c r="G125" s="32"/>
      <c r="H125" s="138">
        <v>6</v>
      </c>
      <c r="I125" s="121">
        <f t="shared" si="12"/>
        <v>1</v>
      </c>
      <c r="Q125" s="42"/>
      <c r="R125" s="42"/>
    </row>
    <row r="126" spans="2:18" ht="16.5" x14ac:dyDescent="0.25">
      <c r="B126" s="156" t="s">
        <v>65</v>
      </c>
      <c r="C126" s="105" t="s">
        <v>61</v>
      </c>
      <c r="D126" s="106">
        <f t="shared" si="11"/>
        <v>1</v>
      </c>
      <c r="E126" s="107">
        <v>0</v>
      </c>
      <c r="F126" s="107">
        <v>1</v>
      </c>
      <c r="G126" s="32"/>
      <c r="H126" s="137">
        <v>6</v>
      </c>
      <c r="I126" s="120">
        <f t="shared" si="12"/>
        <v>-0.83333333333333337</v>
      </c>
      <c r="Q126" s="42"/>
      <c r="R126" s="42"/>
    </row>
    <row r="127" spans="2:18" ht="16.5" x14ac:dyDescent="0.25">
      <c r="B127" s="157"/>
      <c r="C127" s="105" t="s">
        <v>62</v>
      </c>
      <c r="D127" s="106">
        <f t="shared" si="11"/>
        <v>9</v>
      </c>
      <c r="E127" s="107">
        <v>6</v>
      </c>
      <c r="F127" s="107">
        <v>3</v>
      </c>
      <c r="G127" s="32"/>
      <c r="H127" s="137">
        <v>9</v>
      </c>
      <c r="I127" s="120">
        <f t="shared" si="12"/>
        <v>0</v>
      </c>
      <c r="Q127" s="42"/>
      <c r="R127" s="42"/>
    </row>
    <row r="128" spans="2:18" ht="16.5" x14ac:dyDescent="0.25">
      <c r="B128" s="157"/>
      <c r="C128" s="105" t="s">
        <v>63</v>
      </c>
      <c r="D128" s="106">
        <f t="shared" si="11"/>
        <v>27</v>
      </c>
      <c r="E128" s="107">
        <v>23</v>
      </c>
      <c r="F128" s="107">
        <v>4</v>
      </c>
      <c r="G128" s="32"/>
      <c r="H128" s="137">
        <v>32</v>
      </c>
      <c r="I128" s="120">
        <f t="shared" si="12"/>
        <v>-0.15625</v>
      </c>
      <c r="Q128" s="42"/>
      <c r="R128" s="42"/>
    </row>
    <row r="129" spans="2:18" ht="16.5" x14ac:dyDescent="0.25">
      <c r="B129" s="158"/>
      <c r="C129" s="108" t="s">
        <v>1</v>
      </c>
      <c r="D129" s="109">
        <f t="shared" si="11"/>
        <v>37</v>
      </c>
      <c r="E129" s="109">
        <v>29</v>
      </c>
      <c r="F129" s="109">
        <v>8</v>
      </c>
      <c r="G129" s="32"/>
      <c r="H129" s="138">
        <v>47</v>
      </c>
      <c r="I129" s="121">
        <f t="shared" si="12"/>
        <v>-0.21276595744680848</v>
      </c>
      <c r="Q129" s="42"/>
      <c r="R129" s="42"/>
    </row>
    <row r="130" spans="2:18" ht="16.5" x14ac:dyDescent="0.25">
      <c r="B130" s="156" t="s">
        <v>41</v>
      </c>
      <c r="C130" s="105" t="s">
        <v>61</v>
      </c>
      <c r="D130" s="106">
        <f t="shared" si="11"/>
        <v>9</v>
      </c>
      <c r="E130" s="107">
        <v>6</v>
      </c>
      <c r="F130" s="107">
        <v>3</v>
      </c>
      <c r="G130" s="32"/>
      <c r="H130" s="137">
        <v>10</v>
      </c>
      <c r="I130" s="120">
        <f t="shared" si="12"/>
        <v>-9.9999999999999978E-2</v>
      </c>
      <c r="Q130" s="42"/>
      <c r="R130" s="42"/>
    </row>
    <row r="131" spans="2:18" ht="16.5" x14ac:dyDescent="0.25">
      <c r="B131" s="157"/>
      <c r="C131" s="105" t="s">
        <v>62</v>
      </c>
      <c r="D131" s="106">
        <f t="shared" si="11"/>
        <v>23</v>
      </c>
      <c r="E131" s="107">
        <v>20</v>
      </c>
      <c r="F131" s="107">
        <v>3</v>
      </c>
      <c r="G131" s="32"/>
      <c r="H131" s="137">
        <v>12</v>
      </c>
      <c r="I131" s="120">
        <f t="shared" si="12"/>
        <v>0.91666666666666674</v>
      </c>
      <c r="Q131" s="42"/>
      <c r="R131" s="42"/>
    </row>
    <row r="132" spans="2:18" ht="16.5" x14ac:dyDescent="0.25">
      <c r="B132" s="157"/>
      <c r="C132" s="105" t="s">
        <v>63</v>
      </c>
      <c r="D132" s="106">
        <f t="shared" si="11"/>
        <v>34</v>
      </c>
      <c r="E132" s="107">
        <v>33</v>
      </c>
      <c r="F132" s="107">
        <v>1</v>
      </c>
      <c r="G132" s="32"/>
      <c r="H132" s="137">
        <v>28</v>
      </c>
      <c r="I132" s="120">
        <f t="shared" si="12"/>
        <v>0.21428571428571419</v>
      </c>
      <c r="J132" s="41"/>
      <c r="K132" s="41"/>
      <c r="M132" s="42"/>
      <c r="N132" s="42"/>
      <c r="O132" s="42"/>
      <c r="P132" s="42"/>
      <c r="Q132" s="42"/>
      <c r="R132" s="42"/>
    </row>
    <row r="133" spans="2:18" ht="16.5" x14ac:dyDescent="0.25">
      <c r="B133" s="158"/>
      <c r="C133" s="108" t="s">
        <v>1</v>
      </c>
      <c r="D133" s="109">
        <f t="shared" si="11"/>
        <v>66</v>
      </c>
      <c r="E133" s="109">
        <v>59</v>
      </c>
      <c r="F133" s="109">
        <v>7</v>
      </c>
      <c r="G133" s="32"/>
      <c r="H133" s="138">
        <v>50</v>
      </c>
      <c r="I133" s="121">
        <f t="shared" si="12"/>
        <v>0.32000000000000006</v>
      </c>
      <c r="J133" s="41"/>
      <c r="K133" s="41"/>
      <c r="M133" s="42"/>
      <c r="N133" s="42"/>
      <c r="O133" s="42"/>
      <c r="P133" s="42"/>
      <c r="Q133" s="42"/>
      <c r="R133" s="42"/>
    </row>
    <row r="134" spans="2:18" ht="16.5" customHeight="1" x14ac:dyDescent="0.25">
      <c r="B134" s="156" t="s">
        <v>66</v>
      </c>
      <c r="C134" s="105" t="s">
        <v>61</v>
      </c>
      <c r="D134" s="106">
        <f t="shared" si="11"/>
        <v>7</v>
      </c>
      <c r="E134" s="107">
        <v>6</v>
      </c>
      <c r="F134" s="107">
        <v>1</v>
      </c>
      <c r="G134" s="32"/>
      <c r="H134" s="137">
        <v>7</v>
      </c>
      <c r="I134" s="120">
        <f t="shared" si="12"/>
        <v>0</v>
      </c>
      <c r="J134" s="41"/>
      <c r="K134" s="41"/>
      <c r="M134" s="42"/>
      <c r="N134" s="42"/>
      <c r="O134" s="42"/>
      <c r="P134" s="42"/>
      <c r="Q134" s="42"/>
      <c r="R134" s="42"/>
    </row>
    <row r="135" spans="2:18" ht="16.5" x14ac:dyDescent="0.25">
      <c r="B135" s="157"/>
      <c r="C135" s="105" t="s">
        <v>62</v>
      </c>
      <c r="D135" s="106">
        <f t="shared" si="11"/>
        <v>18</v>
      </c>
      <c r="E135" s="107">
        <v>15</v>
      </c>
      <c r="F135" s="107">
        <v>3</v>
      </c>
      <c r="G135" s="32"/>
      <c r="H135" s="137">
        <v>27</v>
      </c>
      <c r="I135" s="120">
        <f t="shared" si="12"/>
        <v>-0.33333333333333337</v>
      </c>
      <c r="J135" s="41"/>
      <c r="K135" s="41"/>
      <c r="M135" s="42"/>
      <c r="N135" s="42"/>
      <c r="O135" s="42"/>
      <c r="P135" s="42"/>
      <c r="Q135" s="42"/>
      <c r="R135" s="42"/>
    </row>
    <row r="136" spans="2:18" ht="16.5" x14ac:dyDescent="0.25">
      <c r="B136" s="157"/>
      <c r="C136" s="105" t="s">
        <v>63</v>
      </c>
      <c r="D136" s="106">
        <f t="shared" si="11"/>
        <v>58</v>
      </c>
      <c r="E136" s="107">
        <v>49</v>
      </c>
      <c r="F136" s="107">
        <v>9</v>
      </c>
      <c r="G136" s="32"/>
      <c r="H136" s="137">
        <v>69</v>
      </c>
      <c r="I136" s="120">
        <f t="shared" si="12"/>
        <v>-0.15942028985507251</v>
      </c>
      <c r="J136" s="41"/>
      <c r="K136" s="41"/>
      <c r="M136" s="42"/>
      <c r="N136" s="42"/>
      <c r="O136" s="42"/>
      <c r="P136" s="42"/>
      <c r="Q136" s="42"/>
      <c r="R136" s="42"/>
    </row>
    <row r="137" spans="2:18" ht="16.5" x14ac:dyDescent="0.25">
      <c r="B137" s="158"/>
      <c r="C137" s="108" t="s">
        <v>1</v>
      </c>
      <c r="D137" s="109">
        <f t="shared" si="11"/>
        <v>83</v>
      </c>
      <c r="E137" s="109">
        <v>70</v>
      </c>
      <c r="F137" s="109">
        <v>13</v>
      </c>
      <c r="G137" s="32"/>
      <c r="H137" s="138">
        <v>103</v>
      </c>
      <c r="I137" s="121">
        <f t="shared" si="12"/>
        <v>-0.19417475728155342</v>
      </c>
      <c r="J137" s="41"/>
      <c r="K137" s="41"/>
      <c r="M137" s="42"/>
      <c r="N137" s="42"/>
      <c r="O137" s="42"/>
      <c r="P137" s="42"/>
      <c r="Q137" s="42"/>
      <c r="R137" s="42"/>
    </row>
    <row r="138" spans="2:18" ht="16.5" customHeight="1" x14ac:dyDescent="0.25">
      <c r="B138" s="156" t="s">
        <v>67</v>
      </c>
      <c r="C138" s="105" t="s">
        <v>61</v>
      </c>
      <c r="D138" s="106">
        <f t="shared" si="11"/>
        <v>8</v>
      </c>
      <c r="E138" s="107">
        <v>8</v>
      </c>
      <c r="F138" s="107">
        <v>0</v>
      </c>
      <c r="G138" s="32"/>
      <c r="H138" s="137">
        <v>6</v>
      </c>
      <c r="I138" s="120">
        <f t="shared" si="12"/>
        <v>0.33333333333333326</v>
      </c>
      <c r="J138" s="41"/>
      <c r="K138" s="41"/>
      <c r="M138" s="42"/>
      <c r="N138" s="42"/>
      <c r="O138" s="42"/>
      <c r="P138" s="42"/>
      <c r="Q138" s="42"/>
      <c r="R138" s="42"/>
    </row>
    <row r="139" spans="2:18" ht="16.5" x14ac:dyDescent="0.25">
      <c r="B139" s="157"/>
      <c r="C139" s="105" t="s">
        <v>62</v>
      </c>
      <c r="D139" s="106">
        <f t="shared" si="11"/>
        <v>27</v>
      </c>
      <c r="E139" s="107">
        <v>23</v>
      </c>
      <c r="F139" s="107">
        <v>4</v>
      </c>
      <c r="G139" s="32"/>
      <c r="H139" s="137">
        <v>29</v>
      </c>
      <c r="I139" s="120">
        <f t="shared" si="12"/>
        <v>-6.8965517241379337E-2</v>
      </c>
      <c r="J139" s="41"/>
      <c r="K139" s="41"/>
      <c r="M139" s="42"/>
      <c r="N139" s="42"/>
      <c r="O139" s="42"/>
      <c r="P139" s="42"/>
      <c r="Q139" s="42"/>
      <c r="R139" s="42"/>
    </row>
    <row r="140" spans="2:18" ht="16.5" x14ac:dyDescent="0.25">
      <c r="B140" s="157"/>
      <c r="C140" s="105" t="s">
        <v>63</v>
      </c>
      <c r="D140" s="106">
        <f t="shared" si="11"/>
        <v>74</v>
      </c>
      <c r="E140" s="107">
        <v>60</v>
      </c>
      <c r="F140" s="107">
        <v>14</v>
      </c>
      <c r="G140" s="32"/>
      <c r="H140" s="137">
        <v>64</v>
      </c>
      <c r="I140" s="120">
        <f t="shared" si="12"/>
        <v>0.15625</v>
      </c>
      <c r="J140" s="41"/>
      <c r="K140" s="41"/>
      <c r="M140" s="42"/>
      <c r="N140" s="42"/>
      <c r="O140" s="42"/>
      <c r="P140" s="42"/>
      <c r="Q140" s="42"/>
      <c r="R140" s="42"/>
    </row>
    <row r="141" spans="2:18" ht="16.5" x14ac:dyDescent="0.25">
      <c r="B141" s="158"/>
      <c r="C141" s="108" t="s">
        <v>1</v>
      </c>
      <c r="D141" s="109">
        <f t="shared" si="11"/>
        <v>109</v>
      </c>
      <c r="E141" s="109">
        <v>91</v>
      </c>
      <c r="F141" s="109">
        <v>18</v>
      </c>
      <c r="G141" s="32"/>
      <c r="H141" s="138">
        <v>99</v>
      </c>
      <c r="I141" s="121">
        <f t="shared" si="12"/>
        <v>0.10101010101010099</v>
      </c>
      <c r="J141" s="41"/>
      <c r="K141" s="41"/>
      <c r="M141" s="42"/>
      <c r="N141" s="42"/>
      <c r="O141" s="42"/>
      <c r="P141" s="42"/>
      <c r="Q141" s="42"/>
      <c r="R141" s="42"/>
    </row>
    <row r="142" spans="2:18" ht="16.5" x14ac:dyDescent="0.25">
      <c r="B142" s="156" t="s">
        <v>44</v>
      </c>
      <c r="C142" s="105" t="s">
        <v>61</v>
      </c>
      <c r="D142" s="106">
        <f t="shared" si="11"/>
        <v>8</v>
      </c>
      <c r="E142" s="107">
        <v>5</v>
      </c>
      <c r="F142" s="107">
        <v>3</v>
      </c>
      <c r="G142" s="32"/>
      <c r="H142" s="137">
        <v>6</v>
      </c>
      <c r="I142" s="120">
        <f t="shared" si="12"/>
        <v>0.33333333333333326</v>
      </c>
      <c r="J142" s="41"/>
      <c r="K142" s="41"/>
      <c r="M142" s="42"/>
      <c r="N142" s="42"/>
      <c r="O142" s="42"/>
      <c r="P142" s="42"/>
      <c r="Q142" s="42"/>
      <c r="R142" s="42"/>
    </row>
    <row r="143" spans="2:18" ht="16.5" x14ac:dyDescent="0.25">
      <c r="B143" s="157"/>
      <c r="C143" s="105" t="s">
        <v>62</v>
      </c>
      <c r="D143" s="106">
        <f t="shared" si="11"/>
        <v>19</v>
      </c>
      <c r="E143" s="107">
        <v>18</v>
      </c>
      <c r="F143" s="107">
        <v>1</v>
      </c>
      <c r="G143" s="32"/>
      <c r="H143" s="137">
        <v>21</v>
      </c>
      <c r="I143" s="120">
        <f t="shared" si="12"/>
        <v>-9.5238095238095233E-2</v>
      </c>
      <c r="J143" s="41"/>
      <c r="K143" s="41"/>
      <c r="M143" s="42"/>
      <c r="N143" s="42"/>
      <c r="O143" s="42"/>
      <c r="P143" s="42"/>
      <c r="Q143" s="42"/>
      <c r="R143" s="42"/>
    </row>
    <row r="144" spans="2:18" ht="16.5" x14ac:dyDescent="0.25">
      <c r="B144" s="157"/>
      <c r="C144" s="105" t="s">
        <v>63</v>
      </c>
      <c r="D144" s="106">
        <f t="shared" si="11"/>
        <v>20</v>
      </c>
      <c r="E144" s="107">
        <v>19</v>
      </c>
      <c r="F144" s="107">
        <v>1</v>
      </c>
      <c r="G144" s="32"/>
      <c r="H144" s="137">
        <v>24</v>
      </c>
      <c r="I144" s="120">
        <f t="shared" si="12"/>
        <v>-0.16666666666666663</v>
      </c>
      <c r="J144" s="41"/>
      <c r="K144" s="41"/>
      <c r="M144" s="42"/>
      <c r="N144" s="42"/>
      <c r="O144" s="42"/>
      <c r="P144" s="42"/>
      <c r="Q144" s="42"/>
      <c r="R144" s="42"/>
    </row>
    <row r="145" spans="2:18" ht="16.5" x14ac:dyDescent="0.25">
      <c r="B145" s="158"/>
      <c r="C145" s="108" t="s">
        <v>1</v>
      </c>
      <c r="D145" s="109">
        <f t="shared" si="11"/>
        <v>47</v>
      </c>
      <c r="E145" s="109">
        <v>42</v>
      </c>
      <c r="F145" s="109">
        <v>5</v>
      </c>
      <c r="G145" s="32"/>
      <c r="H145" s="138">
        <v>51</v>
      </c>
      <c r="I145" s="121">
        <f t="shared" si="12"/>
        <v>-7.8431372549019662E-2</v>
      </c>
      <c r="J145" s="41"/>
      <c r="K145" s="41"/>
      <c r="M145" s="42"/>
      <c r="N145" s="42"/>
      <c r="O145" s="42"/>
      <c r="P145" s="42"/>
      <c r="Q145" s="42"/>
      <c r="R145" s="42"/>
    </row>
    <row r="146" spans="2:18" ht="16.5" x14ac:dyDescent="0.25">
      <c r="B146" s="156" t="s">
        <v>73</v>
      </c>
      <c r="C146" s="105" t="s">
        <v>61</v>
      </c>
      <c r="D146" s="106">
        <f t="shared" si="11"/>
        <v>98</v>
      </c>
      <c r="E146" s="107">
        <v>71</v>
      </c>
      <c r="F146" s="107">
        <v>27</v>
      </c>
      <c r="G146" s="32"/>
      <c r="H146" s="137">
        <v>110</v>
      </c>
      <c r="I146" s="120">
        <f t="shared" si="12"/>
        <v>-0.10909090909090913</v>
      </c>
      <c r="J146" s="41"/>
      <c r="K146" s="41"/>
      <c r="M146" s="42"/>
      <c r="N146" s="42"/>
      <c r="O146" s="42"/>
      <c r="P146" s="42"/>
      <c r="Q146" s="42"/>
      <c r="R146" s="42"/>
    </row>
    <row r="147" spans="2:18" ht="16.5" x14ac:dyDescent="0.25">
      <c r="B147" s="157"/>
      <c r="C147" s="105" t="s">
        <v>62</v>
      </c>
      <c r="D147" s="106">
        <f t="shared" si="11"/>
        <v>264</v>
      </c>
      <c r="E147" s="107">
        <v>194</v>
      </c>
      <c r="F147" s="107">
        <v>70</v>
      </c>
      <c r="G147" s="32"/>
      <c r="H147" s="137">
        <v>255</v>
      </c>
      <c r="I147" s="120">
        <f t="shared" si="12"/>
        <v>3.529411764705892E-2</v>
      </c>
      <c r="J147" s="41"/>
      <c r="K147" s="41"/>
      <c r="M147" s="42"/>
      <c r="N147" s="42"/>
      <c r="O147" s="42"/>
      <c r="P147" s="42"/>
      <c r="Q147" s="42"/>
      <c r="R147" s="42"/>
    </row>
    <row r="148" spans="2:18" ht="16.5" x14ac:dyDescent="0.25">
      <c r="B148" s="157"/>
      <c r="C148" s="105" t="s">
        <v>63</v>
      </c>
      <c r="D148" s="106">
        <f t="shared" si="11"/>
        <v>491</v>
      </c>
      <c r="E148" s="107">
        <v>437</v>
      </c>
      <c r="F148" s="107">
        <v>54</v>
      </c>
      <c r="G148" s="32"/>
      <c r="H148" s="137">
        <v>500</v>
      </c>
      <c r="I148" s="120">
        <f t="shared" si="12"/>
        <v>-1.8000000000000016E-2</v>
      </c>
      <c r="J148" s="41"/>
      <c r="K148" s="41"/>
      <c r="M148" s="42"/>
      <c r="N148" s="42"/>
      <c r="O148" s="42"/>
      <c r="P148" s="42"/>
      <c r="Q148" s="42"/>
      <c r="R148" s="42"/>
    </row>
    <row r="149" spans="2:18" ht="16.5" x14ac:dyDescent="0.25">
      <c r="B149" s="158"/>
      <c r="C149" s="108" t="s">
        <v>1</v>
      </c>
      <c r="D149" s="109">
        <f t="shared" si="11"/>
        <v>853</v>
      </c>
      <c r="E149" s="109">
        <v>702</v>
      </c>
      <c r="F149" s="109">
        <v>151</v>
      </c>
      <c r="G149" s="32"/>
      <c r="H149" s="138">
        <v>865</v>
      </c>
      <c r="I149" s="121">
        <f t="shared" si="12"/>
        <v>-1.387283236994219E-2</v>
      </c>
      <c r="J149" s="41"/>
      <c r="K149" s="41"/>
      <c r="M149" s="42"/>
      <c r="N149" s="42"/>
      <c r="O149" s="42"/>
      <c r="P149" s="42"/>
      <c r="Q149" s="42"/>
      <c r="R149" s="42"/>
    </row>
    <row r="150" spans="2:18" ht="16.5" x14ac:dyDescent="0.25">
      <c r="B150" s="156" t="s">
        <v>74</v>
      </c>
      <c r="C150" s="105" t="s">
        <v>61</v>
      </c>
      <c r="D150" s="106">
        <f t="shared" si="11"/>
        <v>6</v>
      </c>
      <c r="E150" s="107">
        <v>6</v>
      </c>
      <c r="F150" s="107">
        <v>0</v>
      </c>
      <c r="G150" s="32"/>
      <c r="H150" s="137">
        <v>10</v>
      </c>
      <c r="I150" s="120">
        <f t="shared" si="12"/>
        <v>-0.4</v>
      </c>
      <c r="J150" s="41"/>
      <c r="K150" s="41"/>
      <c r="M150" s="42"/>
      <c r="N150" s="42"/>
      <c r="O150" s="42"/>
      <c r="P150" s="42"/>
      <c r="Q150" s="42"/>
      <c r="R150" s="42"/>
    </row>
    <row r="151" spans="2:18" ht="16.5" x14ac:dyDescent="0.25">
      <c r="B151" s="157"/>
      <c r="C151" s="105" t="s">
        <v>62</v>
      </c>
      <c r="D151" s="106">
        <f t="shared" si="11"/>
        <v>9</v>
      </c>
      <c r="E151" s="107">
        <v>8</v>
      </c>
      <c r="F151" s="107">
        <v>1</v>
      </c>
      <c r="G151" s="32"/>
      <c r="H151" s="137">
        <v>11</v>
      </c>
      <c r="I151" s="120">
        <f t="shared" si="12"/>
        <v>-0.18181818181818177</v>
      </c>
      <c r="J151" s="41"/>
      <c r="K151" s="41"/>
      <c r="M151" s="42"/>
      <c r="N151" s="42"/>
      <c r="O151" s="42"/>
      <c r="P151" s="42"/>
      <c r="Q151" s="42"/>
      <c r="R151" s="42"/>
    </row>
    <row r="152" spans="2:18" ht="16.5" x14ac:dyDescent="0.25">
      <c r="B152" s="157"/>
      <c r="C152" s="105" t="s">
        <v>63</v>
      </c>
      <c r="D152" s="106">
        <f t="shared" si="11"/>
        <v>25</v>
      </c>
      <c r="E152" s="107">
        <v>24</v>
      </c>
      <c r="F152" s="107">
        <v>1</v>
      </c>
      <c r="G152" s="32"/>
      <c r="H152" s="137">
        <v>27</v>
      </c>
      <c r="I152" s="120">
        <f t="shared" si="12"/>
        <v>-7.407407407407407E-2</v>
      </c>
      <c r="J152" s="41"/>
      <c r="K152" s="41"/>
      <c r="M152" s="42"/>
      <c r="N152" s="42"/>
      <c r="O152" s="42"/>
      <c r="P152" s="42"/>
      <c r="Q152" s="42"/>
      <c r="R152" s="42"/>
    </row>
    <row r="153" spans="2:18" ht="16.5" x14ac:dyDescent="0.25">
      <c r="B153" s="158"/>
      <c r="C153" s="108" t="s">
        <v>1</v>
      </c>
      <c r="D153" s="109">
        <f t="shared" si="11"/>
        <v>40</v>
      </c>
      <c r="E153" s="109">
        <v>38</v>
      </c>
      <c r="F153" s="109">
        <v>2</v>
      </c>
      <c r="G153" s="32"/>
      <c r="H153" s="138">
        <v>48</v>
      </c>
      <c r="I153" s="121">
        <f t="shared" si="12"/>
        <v>-0.16666666666666663</v>
      </c>
      <c r="J153" s="41"/>
      <c r="K153" s="41"/>
      <c r="M153" s="42"/>
      <c r="N153" s="42"/>
      <c r="O153" s="42"/>
      <c r="P153" s="42"/>
      <c r="Q153" s="42"/>
      <c r="R153" s="42"/>
    </row>
    <row r="154" spans="2:18" ht="16.5" x14ac:dyDescent="0.25">
      <c r="B154" s="156" t="s">
        <v>46</v>
      </c>
      <c r="C154" s="105" t="s">
        <v>61</v>
      </c>
      <c r="D154" s="106">
        <f t="shared" si="11"/>
        <v>0</v>
      </c>
      <c r="E154" s="107">
        <v>0</v>
      </c>
      <c r="F154" s="107">
        <v>0</v>
      </c>
      <c r="G154" s="32"/>
      <c r="H154" s="137">
        <v>1</v>
      </c>
      <c r="I154" s="120">
        <f t="shared" si="12"/>
        <v>-1</v>
      </c>
      <c r="J154" s="41"/>
      <c r="K154" s="41"/>
      <c r="M154" s="42"/>
      <c r="N154" s="42"/>
      <c r="O154" s="42"/>
      <c r="P154" s="42"/>
      <c r="Q154" s="42"/>
      <c r="R154" s="42"/>
    </row>
    <row r="155" spans="2:18" ht="16.5" x14ac:dyDescent="0.25">
      <c r="B155" s="157"/>
      <c r="C155" s="105" t="s">
        <v>62</v>
      </c>
      <c r="D155" s="106">
        <f t="shared" si="11"/>
        <v>11</v>
      </c>
      <c r="E155" s="107">
        <v>10</v>
      </c>
      <c r="F155" s="107">
        <v>1</v>
      </c>
      <c r="G155" s="32"/>
      <c r="H155" s="137">
        <v>6</v>
      </c>
      <c r="I155" s="120">
        <f t="shared" si="12"/>
        <v>0.83333333333333326</v>
      </c>
      <c r="J155" s="41"/>
      <c r="K155" s="41"/>
      <c r="M155" s="42"/>
      <c r="N155" s="42"/>
      <c r="O155" s="42"/>
      <c r="P155" s="42"/>
      <c r="Q155" s="42"/>
      <c r="R155" s="42"/>
    </row>
    <row r="156" spans="2:18" ht="16.5" x14ac:dyDescent="0.25">
      <c r="B156" s="157"/>
      <c r="C156" s="105" t="s">
        <v>63</v>
      </c>
      <c r="D156" s="106">
        <f t="shared" si="11"/>
        <v>22</v>
      </c>
      <c r="E156" s="107">
        <v>21</v>
      </c>
      <c r="F156" s="107">
        <v>1</v>
      </c>
      <c r="G156" s="32"/>
      <c r="H156" s="137">
        <v>24</v>
      </c>
      <c r="I156" s="120">
        <f t="shared" ref="I156:I194" si="14">+D156/H156-1</f>
        <v>-8.333333333333337E-2</v>
      </c>
      <c r="J156" s="41"/>
      <c r="K156" s="41"/>
      <c r="M156" s="42"/>
      <c r="N156" s="42"/>
      <c r="O156" s="42"/>
      <c r="P156" s="42"/>
      <c r="Q156" s="42"/>
      <c r="R156" s="42"/>
    </row>
    <row r="157" spans="2:18" ht="16.5" x14ac:dyDescent="0.25">
      <c r="B157" s="158"/>
      <c r="C157" s="108" t="s">
        <v>1</v>
      </c>
      <c r="D157" s="109">
        <f t="shared" si="11"/>
        <v>33</v>
      </c>
      <c r="E157" s="109">
        <v>31</v>
      </c>
      <c r="F157" s="109">
        <v>2</v>
      </c>
      <c r="G157" s="32"/>
      <c r="H157" s="138">
        <v>31</v>
      </c>
      <c r="I157" s="121">
        <f t="shared" si="14"/>
        <v>6.4516129032258007E-2</v>
      </c>
      <c r="J157" s="41"/>
      <c r="K157" s="41"/>
      <c r="M157" s="42"/>
      <c r="N157" s="42"/>
      <c r="O157" s="42"/>
      <c r="P157" s="42"/>
      <c r="Q157" s="42"/>
      <c r="R157" s="42"/>
    </row>
    <row r="158" spans="2:18" ht="16.5" x14ac:dyDescent="0.25">
      <c r="B158" s="156" t="s">
        <v>69</v>
      </c>
      <c r="C158" s="105" t="s">
        <v>61</v>
      </c>
      <c r="D158" s="106">
        <f t="shared" si="11"/>
        <v>0</v>
      </c>
      <c r="E158" s="107">
        <v>0</v>
      </c>
      <c r="F158" s="107">
        <v>0</v>
      </c>
      <c r="G158" s="32"/>
      <c r="H158" s="137">
        <v>1</v>
      </c>
      <c r="I158" s="120">
        <f t="shared" si="14"/>
        <v>-1</v>
      </c>
      <c r="J158" s="41"/>
      <c r="K158" s="41"/>
      <c r="M158" s="42"/>
      <c r="N158" s="42"/>
      <c r="O158" s="42"/>
      <c r="P158" s="42"/>
      <c r="Q158" s="42"/>
      <c r="R158" s="42"/>
    </row>
    <row r="159" spans="2:18" ht="16.5" x14ac:dyDescent="0.25">
      <c r="B159" s="157"/>
      <c r="C159" s="105" t="s">
        <v>62</v>
      </c>
      <c r="D159" s="106">
        <f t="shared" ref="D159:D193" si="15">+E159+F159</f>
        <v>8</v>
      </c>
      <c r="E159" s="107">
        <v>5</v>
      </c>
      <c r="F159" s="107">
        <v>3</v>
      </c>
      <c r="G159" s="32"/>
      <c r="H159" s="137">
        <v>6</v>
      </c>
      <c r="I159" s="120">
        <f t="shared" si="14"/>
        <v>0.33333333333333326</v>
      </c>
      <c r="J159" s="41"/>
      <c r="K159" s="41"/>
      <c r="M159" s="42"/>
      <c r="N159" s="42"/>
      <c r="O159" s="42"/>
      <c r="P159" s="42"/>
      <c r="Q159" s="42"/>
      <c r="R159" s="42"/>
    </row>
    <row r="160" spans="2:18" ht="16.5" x14ac:dyDescent="0.25">
      <c r="B160" s="157"/>
      <c r="C160" s="105" t="s">
        <v>63</v>
      </c>
      <c r="D160" s="106">
        <f t="shared" si="15"/>
        <v>12</v>
      </c>
      <c r="E160" s="107">
        <v>12</v>
      </c>
      <c r="F160" s="107">
        <v>0</v>
      </c>
      <c r="G160" s="32"/>
      <c r="H160" s="137">
        <v>17</v>
      </c>
      <c r="I160" s="120">
        <f t="shared" si="14"/>
        <v>-0.29411764705882348</v>
      </c>
      <c r="J160" s="41"/>
      <c r="K160" s="41"/>
      <c r="M160" s="42"/>
      <c r="N160" s="42"/>
      <c r="O160" s="42"/>
      <c r="P160" s="42"/>
      <c r="Q160" s="42"/>
      <c r="R160" s="42"/>
    </row>
    <row r="161" spans="2:18" ht="16.5" x14ac:dyDescent="0.25">
      <c r="B161" s="158"/>
      <c r="C161" s="108" t="s">
        <v>1</v>
      </c>
      <c r="D161" s="109">
        <f t="shared" si="15"/>
        <v>20</v>
      </c>
      <c r="E161" s="109">
        <v>17</v>
      </c>
      <c r="F161" s="109">
        <v>3</v>
      </c>
      <c r="G161" s="32"/>
      <c r="H161" s="138">
        <v>24</v>
      </c>
      <c r="I161" s="121">
        <f t="shared" si="14"/>
        <v>-0.16666666666666663</v>
      </c>
      <c r="J161" s="41"/>
      <c r="K161" s="41"/>
      <c r="M161" s="42"/>
      <c r="N161" s="42"/>
      <c r="O161" s="42"/>
      <c r="P161" s="42"/>
      <c r="Q161" s="42"/>
      <c r="R161" s="42"/>
    </row>
    <row r="162" spans="2:18" ht="16.5" x14ac:dyDescent="0.25">
      <c r="B162" s="156" t="s">
        <v>48</v>
      </c>
      <c r="C162" s="105" t="s">
        <v>61</v>
      </c>
      <c r="D162" s="106">
        <f t="shared" si="15"/>
        <v>0</v>
      </c>
      <c r="E162" s="107">
        <v>0</v>
      </c>
      <c r="F162" s="107">
        <v>0</v>
      </c>
      <c r="G162" s="32"/>
      <c r="H162" s="137">
        <v>2</v>
      </c>
      <c r="I162" s="120">
        <f t="shared" si="14"/>
        <v>-1</v>
      </c>
      <c r="J162" s="41"/>
      <c r="K162" s="41"/>
      <c r="M162" s="42"/>
      <c r="N162" s="42"/>
      <c r="O162" s="42"/>
      <c r="P162" s="42"/>
      <c r="Q162" s="42"/>
      <c r="R162" s="42"/>
    </row>
    <row r="163" spans="2:18" ht="16.5" x14ac:dyDescent="0.25">
      <c r="B163" s="157"/>
      <c r="C163" s="105" t="s">
        <v>62</v>
      </c>
      <c r="D163" s="106">
        <f t="shared" si="15"/>
        <v>2</v>
      </c>
      <c r="E163" s="107">
        <v>2</v>
      </c>
      <c r="F163" s="107">
        <v>0</v>
      </c>
      <c r="G163" s="32"/>
      <c r="H163" s="137">
        <v>2</v>
      </c>
      <c r="I163" s="120">
        <f t="shared" si="14"/>
        <v>0</v>
      </c>
      <c r="J163" s="41"/>
      <c r="K163" s="41"/>
      <c r="M163" s="42"/>
      <c r="N163" s="42"/>
      <c r="O163" s="42"/>
      <c r="P163" s="42"/>
      <c r="Q163" s="42"/>
      <c r="R163" s="42"/>
    </row>
    <row r="164" spans="2:18" ht="16.5" x14ac:dyDescent="0.25">
      <c r="B164" s="157"/>
      <c r="C164" s="105" t="s">
        <v>63</v>
      </c>
      <c r="D164" s="106">
        <f t="shared" si="15"/>
        <v>9</v>
      </c>
      <c r="E164" s="107">
        <v>9</v>
      </c>
      <c r="F164" s="107">
        <v>0</v>
      </c>
      <c r="G164" s="32"/>
      <c r="H164" s="137">
        <v>2</v>
      </c>
      <c r="I164" s="120">
        <f>+D164/H164-1</f>
        <v>3.5</v>
      </c>
      <c r="J164" s="41"/>
      <c r="K164" s="41"/>
      <c r="M164" s="42"/>
      <c r="N164" s="42"/>
      <c r="O164" s="42"/>
      <c r="P164" s="42"/>
      <c r="Q164" s="42"/>
      <c r="R164" s="42"/>
    </row>
    <row r="165" spans="2:18" ht="16.5" x14ac:dyDescent="0.25">
      <c r="B165" s="158"/>
      <c r="C165" s="108" t="s">
        <v>1</v>
      </c>
      <c r="D165" s="109">
        <f t="shared" si="15"/>
        <v>11</v>
      </c>
      <c r="E165" s="109">
        <v>11</v>
      </c>
      <c r="F165" s="109">
        <v>0</v>
      </c>
      <c r="G165" s="32"/>
      <c r="H165" s="138">
        <v>6</v>
      </c>
      <c r="I165" s="121">
        <f t="shared" si="14"/>
        <v>0.83333333333333326</v>
      </c>
      <c r="J165" s="41"/>
      <c r="K165" s="41"/>
      <c r="M165" s="42"/>
      <c r="N165" s="42"/>
      <c r="O165" s="42"/>
      <c r="P165" s="42"/>
      <c r="Q165" s="42"/>
      <c r="R165" s="42"/>
    </row>
    <row r="166" spans="2:18" ht="16.5" x14ac:dyDescent="0.25">
      <c r="B166" s="156" t="s">
        <v>49</v>
      </c>
      <c r="C166" s="105" t="s">
        <v>61</v>
      </c>
      <c r="D166" s="106">
        <f t="shared" si="15"/>
        <v>1</v>
      </c>
      <c r="E166" s="107">
        <v>1</v>
      </c>
      <c r="F166" s="107">
        <v>0</v>
      </c>
      <c r="G166" s="32"/>
      <c r="H166" s="137">
        <v>0</v>
      </c>
      <c r="I166" s="120" t="s">
        <v>87</v>
      </c>
      <c r="J166" s="41"/>
      <c r="K166" s="41"/>
      <c r="M166" s="42"/>
      <c r="N166" s="42"/>
      <c r="O166" s="42"/>
      <c r="P166" s="42"/>
      <c r="Q166" s="42"/>
      <c r="R166" s="42"/>
    </row>
    <row r="167" spans="2:18" ht="16.5" x14ac:dyDescent="0.25">
      <c r="B167" s="157"/>
      <c r="C167" s="105" t="s">
        <v>62</v>
      </c>
      <c r="D167" s="106">
        <f t="shared" si="15"/>
        <v>1</v>
      </c>
      <c r="E167" s="107">
        <v>1</v>
      </c>
      <c r="F167" s="107">
        <v>0</v>
      </c>
      <c r="G167" s="32"/>
      <c r="H167" s="137">
        <v>2</v>
      </c>
      <c r="I167" s="120">
        <f t="shared" si="14"/>
        <v>-0.5</v>
      </c>
      <c r="J167" s="41"/>
      <c r="K167" s="41"/>
      <c r="M167" s="42"/>
      <c r="N167" s="42"/>
      <c r="O167" s="42"/>
      <c r="P167" s="42"/>
      <c r="Q167" s="42"/>
      <c r="R167" s="42"/>
    </row>
    <row r="168" spans="2:18" ht="16.5" x14ac:dyDescent="0.25">
      <c r="B168" s="157"/>
      <c r="C168" s="105" t="s">
        <v>63</v>
      </c>
      <c r="D168" s="106">
        <f t="shared" si="15"/>
        <v>4</v>
      </c>
      <c r="E168" s="107">
        <v>4</v>
      </c>
      <c r="F168" s="107">
        <v>0</v>
      </c>
      <c r="G168" s="32"/>
      <c r="H168" s="137">
        <v>13</v>
      </c>
      <c r="I168" s="120">
        <f t="shared" si="14"/>
        <v>-0.69230769230769229</v>
      </c>
      <c r="J168" s="41"/>
      <c r="K168" s="41"/>
      <c r="M168" s="42"/>
      <c r="N168" s="42"/>
      <c r="O168" s="42"/>
      <c r="P168" s="42"/>
      <c r="Q168" s="42"/>
      <c r="R168" s="42"/>
    </row>
    <row r="169" spans="2:18" ht="16.5" x14ac:dyDescent="0.25">
      <c r="B169" s="158"/>
      <c r="C169" s="108" t="s">
        <v>1</v>
      </c>
      <c r="D169" s="109">
        <f t="shared" si="15"/>
        <v>6</v>
      </c>
      <c r="E169" s="109">
        <v>6</v>
      </c>
      <c r="F169" s="109">
        <v>0</v>
      </c>
      <c r="G169" s="32"/>
      <c r="H169" s="138">
        <v>15</v>
      </c>
      <c r="I169" s="121">
        <f t="shared" si="14"/>
        <v>-0.6</v>
      </c>
      <c r="J169" s="41"/>
      <c r="K169" s="41"/>
      <c r="M169" s="42"/>
      <c r="N169" s="42"/>
      <c r="O169" s="42"/>
      <c r="P169" s="42"/>
      <c r="Q169" s="42"/>
      <c r="R169" s="42"/>
    </row>
    <row r="170" spans="2:18" ht="16.5" x14ac:dyDescent="0.25">
      <c r="B170" s="156" t="s">
        <v>50</v>
      </c>
      <c r="C170" s="105" t="s">
        <v>61</v>
      </c>
      <c r="D170" s="106">
        <f t="shared" si="15"/>
        <v>7</v>
      </c>
      <c r="E170" s="107">
        <v>4</v>
      </c>
      <c r="F170" s="107">
        <v>3</v>
      </c>
      <c r="G170" s="32"/>
      <c r="H170" s="137">
        <v>9</v>
      </c>
      <c r="I170" s="120">
        <f t="shared" si="14"/>
        <v>-0.22222222222222221</v>
      </c>
      <c r="J170" s="41"/>
      <c r="K170" s="41"/>
      <c r="M170" s="42"/>
      <c r="N170" s="42"/>
      <c r="O170" s="42"/>
      <c r="P170" s="42"/>
      <c r="Q170" s="42"/>
      <c r="R170" s="42"/>
    </row>
    <row r="171" spans="2:18" ht="16.5" x14ac:dyDescent="0.25">
      <c r="B171" s="157"/>
      <c r="C171" s="105" t="s">
        <v>62</v>
      </c>
      <c r="D171" s="106">
        <f t="shared" si="15"/>
        <v>12</v>
      </c>
      <c r="E171" s="107">
        <v>9</v>
      </c>
      <c r="F171" s="107">
        <v>3</v>
      </c>
      <c r="G171" s="32"/>
      <c r="H171" s="137">
        <v>21</v>
      </c>
      <c r="I171" s="120">
        <f t="shared" si="14"/>
        <v>-0.4285714285714286</v>
      </c>
      <c r="J171" s="41"/>
      <c r="K171" s="41"/>
      <c r="M171" s="42"/>
      <c r="N171" s="42"/>
      <c r="O171" s="42"/>
      <c r="P171" s="42"/>
      <c r="Q171" s="42"/>
      <c r="R171" s="42"/>
    </row>
    <row r="172" spans="2:18" ht="16.5" x14ac:dyDescent="0.25">
      <c r="B172" s="157"/>
      <c r="C172" s="105" t="s">
        <v>63</v>
      </c>
      <c r="D172" s="106">
        <f t="shared" si="15"/>
        <v>58</v>
      </c>
      <c r="E172" s="107">
        <v>56</v>
      </c>
      <c r="F172" s="107">
        <v>2</v>
      </c>
      <c r="G172" s="32"/>
      <c r="H172" s="137">
        <v>38</v>
      </c>
      <c r="I172" s="120">
        <f t="shared" si="14"/>
        <v>0.52631578947368429</v>
      </c>
      <c r="J172" s="41"/>
      <c r="K172" s="41"/>
      <c r="M172" s="42"/>
      <c r="N172" s="42"/>
      <c r="O172" s="42"/>
      <c r="P172" s="42"/>
      <c r="Q172" s="42"/>
      <c r="R172" s="42"/>
    </row>
    <row r="173" spans="2:18" ht="16.5" x14ac:dyDescent="0.25">
      <c r="B173" s="158"/>
      <c r="C173" s="108" t="s">
        <v>1</v>
      </c>
      <c r="D173" s="109">
        <f t="shared" si="15"/>
        <v>77</v>
      </c>
      <c r="E173" s="109">
        <v>69</v>
      </c>
      <c r="F173" s="109">
        <v>8</v>
      </c>
      <c r="G173" s="32"/>
      <c r="H173" s="138">
        <v>68</v>
      </c>
      <c r="I173" s="121">
        <f t="shared" si="14"/>
        <v>0.13235294117647056</v>
      </c>
      <c r="J173" s="41"/>
      <c r="K173" s="41"/>
      <c r="M173" s="42"/>
      <c r="N173" s="42"/>
      <c r="O173" s="42"/>
      <c r="P173" s="42"/>
      <c r="Q173" s="42"/>
      <c r="R173" s="42"/>
    </row>
    <row r="174" spans="2:18" ht="16.5" x14ac:dyDescent="0.25">
      <c r="B174" s="156" t="s">
        <v>51</v>
      </c>
      <c r="C174" s="105" t="s">
        <v>61</v>
      </c>
      <c r="D174" s="106">
        <f t="shared" si="15"/>
        <v>3</v>
      </c>
      <c r="E174" s="107">
        <v>0</v>
      </c>
      <c r="F174" s="107">
        <v>3</v>
      </c>
      <c r="G174" s="32"/>
      <c r="H174" s="137">
        <v>3</v>
      </c>
      <c r="I174" s="120">
        <f t="shared" si="14"/>
        <v>0</v>
      </c>
      <c r="J174" s="41"/>
      <c r="K174" s="41"/>
      <c r="M174" s="42"/>
      <c r="N174" s="42"/>
      <c r="O174" s="42"/>
      <c r="P174" s="42"/>
      <c r="Q174" s="42"/>
      <c r="R174" s="42"/>
    </row>
    <row r="175" spans="2:18" ht="16.5" x14ac:dyDescent="0.25">
      <c r="B175" s="157"/>
      <c r="C175" s="105" t="s">
        <v>62</v>
      </c>
      <c r="D175" s="106">
        <f t="shared" si="15"/>
        <v>3</v>
      </c>
      <c r="E175" s="107">
        <v>2</v>
      </c>
      <c r="F175" s="107">
        <v>1</v>
      </c>
      <c r="G175" s="32"/>
      <c r="H175" s="137">
        <v>8</v>
      </c>
      <c r="I175" s="120">
        <f t="shared" si="14"/>
        <v>-0.625</v>
      </c>
      <c r="J175" s="41"/>
      <c r="K175" s="41"/>
      <c r="M175" s="42"/>
      <c r="N175" s="42"/>
      <c r="O175" s="42"/>
      <c r="P175" s="42"/>
      <c r="Q175" s="42"/>
      <c r="R175" s="42"/>
    </row>
    <row r="176" spans="2:18" ht="16.5" x14ac:dyDescent="0.25">
      <c r="B176" s="157"/>
      <c r="C176" s="105" t="s">
        <v>63</v>
      </c>
      <c r="D176" s="106">
        <f t="shared" si="15"/>
        <v>15</v>
      </c>
      <c r="E176" s="107">
        <v>15</v>
      </c>
      <c r="F176" s="107">
        <v>0</v>
      </c>
      <c r="G176" s="32"/>
      <c r="H176" s="137">
        <v>18</v>
      </c>
      <c r="I176" s="120">
        <f t="shared" si="14"/>
        <v>-0.16666666666666663</v>
      </c>
      <c r="J176" s="41"/>
      <c r="K176" s="41"/>
      <c r="M176" s="42"/>
      <c r="N176" s="42"/>
      <c r="O176" s="42"/>
      <c r="P176" s="42"/>
      <c r="Q176" s="42"/>
      <c r="R176" s="42"/>
    </row>
    <row r="177" spans="2:18" ht="16.5" x14ac:dyDescent="0.25">
      <c r="B177" s="158"/>
      <c r="C177" s="108" t="s">
        <v>1</v>
      </c>
      <c r="D177" s="109">
        <f t="shared" si="15"/>
        <v>21</v>
      </c>
      <c r="E177" s="109">
        <v>17</v>
      </c>
      <c r="F177" s="109">
        <v>4</v>
      </c>
      <c r="G177" s="32"/>
      <c r="H177" s="138">
        <v>29</v>
      </c>
      <c r="I177" s="121">
        <f t="shared" si="14"/>
        <v>-0.27586206896551724</v>
      </c>
      <c r="J177" s="41"/>
      <c r="K177" s="41"/>
      <c r="M177" s="42"/>
      <c r="N177" s="42"/>
      <c r="O177" s="42"/>
      <c r="P177" s="42"/>
      <c r="Q177" s="42"/>
      <c r="R177" s="42"/>
    </row>
    <row r="178" spans="2:18" ht="16.5" x14ac:dyDescent="0.25">
      <c r="B178" s="156" t="s">
        <v>70</v>
      </c>
      <c r="C178" s="105" t="s">
        <v>61</v>
      </c>
      <c r="D178" s="106">
        <f t="shared" si="15"/>
        <v>7</v>
      </c>
      <c r="E178" s="107">
        <v>5</v>
      </c>
      <c r="F178" s="107">
        <v>2</v>
      </c>
      <c r="G178" s="32"/>
      <c r="H178" s="137">
        <v>5</v>
      </c>
      <c r="I178" s="120">
        <f t="shared" si="14"/>
        <v>0.39999999999999991</v>
      </c>
      <c r="J178" s="41"/>
      <c r="K178" s="41"/>
      <c r="M178" s="42"/>
      <c r="N178" s="42"/>
      <c r="O178" s="42"/>
      <c r="P178" s="42"/>
      <c r="Q178" s="42"/>
      <c r="R178" s="42"/>
    </row>
    <row r="179" spans="2:18" ht="16.5" x14ac:dyDescent="0.25">
      <c r="B179" s="157"/>
      <c r="C179" s="105" t="s">
        <v>62</v>
      </c>
      <c r="D179" s="106">
        <f t="shared" si="15"/>
        <v>11</v>
      </c>
      <c r="E179" s="107">
        <v>10</v>
      </c>
      <c r="F179" s="107">
        <v>1</v>
      </c>
      <c r="G179" s="32"/>
      <c r="H179" s="137">
        <v>18</v>
      </c>
      <c r="I179" s="120">
        <f t="shared" si="14"/>
        <v>-0.38888888888888884</v>
      </c>
      <c r="J179" s="41"/>
      <c r="K179" s="41"/>
      <c r="M179" s="42"/>
      <c r="N179" s="42"/>
      <c r="O179" s="42"/>
      <c r="P179" s="42"/>
      <c r="Q179" s="42"/>
      <c r="R179" s="42"/>
    </row>
    <row r="180" spans="2:18" ht="16.5" x14ac:dyDescent="0.25">
      <c r="B180" s="157"/>
      <c r="C180" s="105" t="s">
        <v>63</v>
      </c>
      <c r="D180" s="106">
        <f t="shared" si="15"/>
        <v>25</v>
      </c>
      <c r="E180" s="107">
        <v>24</v>
      </c>
      <c r="F180" s="107">
        <v>1</v>
      </c>
      <c r="G180" s="32"/>
      <c r="H180" s="137">
        <v>29</v>
      </c>
      <c r="I180" s="120">
        <f t="shared" si="14"/>
        <v>-0.13793103448275867</v>
      </c>
      <c r="J180" s="41"/>
      <c r="K180" s="41"/>
      <c r="M180" s="42"/>
      <c r="N180" s="42"/>
      <c r="O180" s="42"/>
      <c r="P180" s="42"/>
      <c r="Q180" s="42"/>
      <c r="R180" s="42"/>
    </row>
    <row r="181" spans="2:18" ht="16.5" x14ac:dyDescent="0.25">
      <c r="B181" s="158"/>
      <c r="C181" s="108" t="s">
        <v>1</v>
      </c>
      <c r="D181" s="109">
        <f t="shared" si="15"/>
        <v>43</v>
      </c>
      <c r="E181" s="109">
        <v>39</v>
      </c>
      <c r="F181" s="109">
        <v>4</v>
      </c>
      <c r="G181" s="32"/>
      <c r="H181" s="138">
        <v>52</v>
      </c>
      <c r="I181" s="121">
        <f t="shared" si="14"/>
        <v>-0.17307692307692313</v>
      </c>
      <c r="J181" s="41"/>
      <c r="K181" s="41"/>
      <c r="M181" s="42"/>
      <c r="N181" s="42"/>
      <c r="O181" s="42"/>
      <c r="P181" s="42"/>
      <c r="Q181" s="42"/>
      <c r="R181" s="42"/>
    </row>
    <row r="182" spans="2:18" ht="16.5" x14ac:dyDescent="0.25">
      <c r="B182" s="156" t="s">
        <v>53</v>
      </c>
      <c r="C182" s="105" t="s">
        <v>61</v>
      </c>
      <c r="D182" s="106">
        <f t="shared" si="15"/>
        <v>1</v>
      </c>
      <c r="E182" s="107">
        <v>1</v>
      </c>
      <c r="F182" s="107">
        <v>0</v>
      </c>
      <c r="G182" s="32"/>
      <c r="H182" s="137">
        <v>3</v>
      </c>
      <c r="I182" s="120">
        <f t="shared" si="14"/>
        <v>-0.66666666666666674</v>
      </c>
      <c r="J182" s="41"/>
      <c r="K182" s="41"/>
      <c r="M182" s="42"/>
      <c r="N182" s="42"/>
      <c r="O182" s="42"/>
      <c r="P182" s="42"/>
      <c r="Q182" s="42"/>
      <c r="R182" s="42"/>
    </row>
    <row r="183" spans="2:18" ht="16.5" x14ac:dyDescent="0.25">
      <c r="B183" s="157"/>
      <c r="C183" s="105" t="s">
        <v>62</v>
      </c>
      <c r="D183" s="106">
        <f t="shared" si="15"/>
        <v>4</v>
      </c>
      <c r="E183" s="107">
        <v>3</v>
      </c>
      <c r="F183" s="107">
        <v>1</v>
      </c>
      <c r="G183" s="32"/>
      <c r="H183" s="137">
        <v>7</v>
      </c>
      <c r="I183" s="120">
        <f t="shared" si="14"/>
        <v>-0.4285714285714286</v>
      </c>
      <c r="J183" s="41"/>
      <c r="K183" s="41"/>
      <c r="M183" s="42"/>
      <c r="N183" s="42"/>
      <c r="O183" s="42"/>
      <c r="P183" s="42"/>
      <c r="Q183" s="42"/>
      <c r="R183" s="42"/>
    </row>
    <row r="184" spans="2:18" ht="16.5" x14ac:dyDescent="0.25">
      <c r="B184" s="157"/>
      <c r="C184" s="105" t="s">
        <v>63</v>
      </c>
      <c r="D184" s="106">
        <f t="shared" si="15"/>
        <v>1</v>
      </c>
      <c r="E184" s="107">
        <v>1</v>
      </c>
      <c r="F184" s="107">
        <v>0</v>
      </c>
      <c r="G184" s="32"/>
      <c r="H184" s="137">
        <v>10</v>
      </c>
      <c r="I184" s="120">
        <f t="shared" si="14"/>
        <v>-0.9</v>
      </c>
      <c r="J184" s="41"/>
      <c r="K184" s="41"/>
      <c r="M184" s="42"/>
      <c r="N184" s="42"/>
      <c r="O184" s="42"/>
      <c r="P184" s="42"/>
      <c r="Q184" s="42"/>
      <c r="R184" s="42"/>
    </row>
    <row r="185" spans="2:18" ht="16.5" x14ac:dyDescent="0.25">
      <c r="B185" s="158"/>
      <c r="C185" s="108" t="s">
        <v>1</v>
      </c>
      <c r="D185" s="109">
        <f t="shared" si="15"/>
        <v>6</v>
      </c>
      <c r="E185" s="109">
        <v>5</v>
      </c>
      <c r="F185" s="109">
        <v>1</v>
      </c>
      <c r="G185" s="32"/>
      <c r="H185" s="138">
        <v>20</v>
      </c>
      <c r="I185" s="121">
        <f t="shared" si="14"/>
        <v>-0.7</v>
      </c>
      <c r="J185" s="41"/>
      <c r="K185" s="41"/>
      <c r="M185" s="42"/>
      <c r="N185" s="42"/>
      <c r="O185" s="42"/>
      <c r="P185" s="42"/>
      <c r="Q185" s="42"/>
      <c r="R185" s="42"/>
    </row>
    <row r="186" spans="2:18" ht="16.5" x14ac:dyDescent="0.25">
      <c r="B186" s="156" t="s">
        <v>54</v>
      </c>
      <c r="C186" s="105" t="s">
        <v>61</v>
      </c>
      <c r="D186" s="106">
        <f t="shared" si="15"/>
        <v>0</v>
      </c>
      <c r="E186" s="107">
        <v>0</v>
      </c>
      <c r="F186" s="107">
        <v>0</v>
      </c>
      <c r="G186" s="32"/>
      <c r="H186" s="137">
        <v>3</v>
      </c>
      <c r="I186" s="120">
        <f t="shared" si="14"/>
        <v>-1</v>
      </c>
      <c r="J186" s="41"/>
      <c r="K186" s="41"/>
      <c r="M186" s="42"/>
      <c r="N186" s="42"/>
      <c r="O186" s="42"/>
      <c r="P186" s="42"/>
      <c r="Q186" s="42"/>
      <c r="R186" s="42"/>
    </row>
    <row r="187" spans="2:18" ht="16.5" x14ac:dyDescent="0.25">
      <c r="B187" s="157"/>
      <c r="C187" s="105" t="s">
        <v>62</v>
      </c>
      <c r="D187" s="106">
        <f t="shared" si="15"/>
        <v>1</v>
      </c>
      <c r="E187" s="107">
        <v>1</v>
      </c>
      <c r="F187" s="107">
        <v>0</v>
      </c>
      <c r="G187" s="32"/>
      <c r="H187" s="137">
        <v>2</v>
      </c>
      <c r="I187" s="120">
        <f t="shared" si="14"/>
        <v>-0.5</v>
      </c>
      <c r="J187" s="41"/>
      <c r="K187" s="41"/>
      <c r="M187" s="42"/>
      <c r="N187" s="42"/>
      <c r="O187" s="42"/>
      <c r="P187" s="42"/>
      <c r="Q187" s="42"/>
      <c r="R187" s="42"/>
    </row>
    <row r="188" spans="2:18" ht="16.5" x14ac:dyDescent="0.25">
      <c r="B188" s="157"/>
      <c r="C188" s="105" t="s">
        <v>63</v>
      </c>
      <c r="D188" s="106">
        <f t="shared" si="15"/>
        <v>5</v>
      </c>
      <c r="E188" s="107">
        <v>4</v>
      </c>
      <c r="F188" s="107">
        <v>1</v>
      </c>
      <c r="G188" s="32"/>
      <c r="H188" s="137">
        <v>6</v>
      </c>
      <c r="I188" s="120">
        <f t="shared" si="14"/>
        <v>-0.16666666666666663</v>
      </c>
      <c r="J188" s="41"/>
      <c r="K188" s="41"/>
      <c r="M188" s="42"/>
      <c r="N188" s="42"/>
      <c r="O188" s="42"/>
      <c r="P188" s="42"/>
      <c r="Q188" s="42"/>
      <c r="R188" s="42"/>
    </row>
    <row r="189" spans="2:18" ht="16.5" x14ac:dyDescent="0.25">
      <c r="B189" s="158"/>
      <c r="C189" s="108" t="s">
        <v>1</v>
      </c>
      <c r="D189" s="109">
        <f t="shared" si="15"/>
        <v>6</v>
      </c>
      <c r="E189" s="109">
        <v>5</v>
      </c>
      <c r="F189" s="109">
        <v>1</v>
      </c>
      <c r="G189" s="32"/>
      <c r="H189" s="138">
        <v>11</v>
      </c>
      <c r="I189" s="121">
        <f t="shared" si="14"/>
        <v>-0.45454545454545459</v>
      </c>
      <c r="J189" s="41"/>
      <c r="K189" s="41"/>
      <c r="M189" s="42"/>
      <c r="N189" s="42"/>
      <c r="O189" s="42"/>
      <c r="P189" s="42"/>
      <c r="Q189" s="42"/>
      <c r="R189" s="42"/>
    </row>
    <row r="190" spans="2:18" ht="16.5" x14ac:dyDescent="0.25">
      <c r="B190" s="156" t="s">
        <v>55</v>
      </c>
      <c r="C190" s="105" t="s">
        <v>61</v>
      </c>
      <c r="D190" s="106">
        <f t="shared" si="15"/>
        <v>4</v>
      </c>
      <c r="E190" s="107">
        <v>3</v>
      </c>
      <c r="F190" s="107">
        <v>1</v>
      </c>
      <c r="G190" s="32"/>
      <c r="H190" s="137">
        <v>0</v>
      </c>
      <c r="I190" s="120" t="s">
        <v>87</v>
      </c>
      <c r="J190" s="41"/>
      <c r="K190" s="41"/>
      <c r="M190" s="42"/>
      <c r="N190" s="42"/>
      <c r="O190" s="42"/>
      <c r="P190" s="42"/>
      <c r="Q190" s="42"/>
      <c r="R190" s="42"/>
    </row>
    <row r="191" spans="2:18" ht="16.5" x14ac:dyDescent="0.25">
      <c r="B191" s="157"/>
      <c r="C191" s="105" t="s">
        <v>62</v>
      </c>
      <c r="D191" s="106">
        <f t="shared" si="15"/>
        <v>12</v>
      </c>
      <c r="E191" s="107">
        <v>8</v>
      </c>
      <c r="F191" s="107">
        <v>4</v>
      </c>
      <c r="G191" s="32"/>
      <c r="H191" s="137">
        <v>9</v>
      </c>
      <c r="I191" s="120">
        <f t="shared" si="14"/>
        <v>0.33333333333333326</v>
      </c>
      <c r="J191" s="41"/>
      <c r="K191" s="41"/>
      <c r="M191" s="42"/>
      <c r="N191" s="42"/>
      <c r="O191" s="42"/>
      <c r="P191" s="42"/>
      <c r="Q191" s="42"/>
      <c r="R191" s="42"/>
    </row>
    <row r="192" spans="2:18" ht="16.5" x14ac:dyDescent="0.25">
      <c r="B192" s="157"/>
      <c r="C192" s="105" t="s">
        <v>63</v>
      </c>
      <c r="D192" s="106">
        <f t="shared" si="15"/>
        <v>14</v>
      </c>
      <c r="E192" s="107">
        <v>14</v>
      </c>
      <c r="F192" s="107">
        <v>0</v>
      </c>
      <c r="G192" s="32"/>
      <c r="H192" s="137">
        <v>18</v>
      </c>
      <c r="I192" s="120">
        <f t="shared" si="14"/>
        <v>-0.22222222222222221</v>
      </c>
      <c r="J192" s="41"/>
      <c r="K192" s="41"/>
      <c r="M192" s="42"/>
      <c r="N192" s="42"/>
      <c r="O192" s="42"/>
      <c r="P192" s="42"/>
      <c r="Q192" s="42"/>
      <c r="R192" s="42"/>
    </row>
    <row r="193" spans="2:21" ht="17.25" thickBot="1" x14ac:dyDescent="0.3">
      <c r="B193" s="157"/>
      <c r="C193" s="110" t="s">
        <v>1</v>
      </c>
      <c r="D193" s="111">
        <f t="shared" si="15"/>
        <v>30</v>
      </c>
      <c r="E193" s="111">
        <v>25</v>
      </c>
      <c r="F193" s="111">
        <v>5</v>
      </c>
      <c r="G193" s="32"/>
      <c r="H193" s="139">
        <v>27</v>
      </c>
      <c r="I193" s="122">
        <f t="shared" si="14"/>
        <v>0.11111111111111116</v>
      </c>
      <c r="J193" s="41"/>
      <c r="K193" s="41"/>
      <c r="M193" s="42"/>
      <c r="N193" s="42"/>
      <c r="O193" s="42"/>
      <c r="P193" s="42"/>
      <c r="Q193" s="42"/>
      <c r="R193" s="42"/>
    </row>
    <row r="194" spans="2:21" ht="16.5" x14ac:dyDescent="0.25">
      <c r="B194" s="159" t="s">
        <v>1</v>
      </c>
      <c r="C194" s="159"/>
      <c r="D194" s="112">
        <f>+D93+D97+D101+D105+D109+D113+D117+D121+D125+D129+D133+D137+D141+D145+D149+D153+D157+D161+D165+D169+D173+D177+D181+D185+D189+D193</f>
        <v>1839</v>
      </c>
      <c r="E194" s="112">
        <f t="shared" ref="E194:F194" si="16">+E93+E97+E101+E105+E109+E113+E117+E121+E125+E129+E133+E137+E141+E145+E149+E153+E157+E161+E165+E169+E173+E177+E181+E185+E189+E193</f>
        <v>1561</v>
      </c>
      <c r="F194" s="112">
        <f t="shared" si="16"/>
        <v>278</v>
      </c>
      <c r="G194" s="32"/>
      <c r="H194" s="112">
        <f>+H93+H97+H101+H105+H109+H113+H117+H121+H125+H129+H133+H137+H141+H145+H149+H153+H157+H161+H165+H169+H173+H177+H181+H185+H189+H193</f>
        <v>1881</v>
      </c>
      <c r="I194" s="123">
        <f t="shared" si="14"/>
        <v>-2.2328548644338087E-2</v>
      </c>
      <c r="J194" s="41"/>
      <c r="K194" s="41"/>
      <c r="M194" s="42"/>
      <c r="N194" s="42"/>
      <c r="O194" s="42"/>
      <c r="P194" s="42"/>
      <c r="Q194" s="42"/>
      <c r="R194" s="42"/>
    </row>
    <row r="195" spans="2:21" ht="16.5" x14ac:dyDescent="0.25">
      <c r="B195" s="56"/>
      <c r="C195" s="41"/>
      <c r="D195" s="40"/>
      <c r="E195" s="40"/>
      <c r="F195" s="57"/>
      <c r="G195" s="32"/>
      <c r="H195" s="41"/>
      <c r="I195" s="41"/>
      <c r="J195" s="41"/>
      <c r="K195" s="41"/>
      <c r="M195" s="42"/>
      <c r="N195" s="42"/>
      <c r="O195" s="42"/>
      <c r="P195" s="42"/>
      <c r="Q195" s="42"/>
      <c r="R195" s="42"/>
    </row>
    <row r="196" spans="2:21" ht="16.5" x14ac:dyDescent="0.25">
      <c r="B196" s="56"/>
      <c r="C196" s="41"/>
      <c r="D196" s="40"/>
      <c r="E196" s="40"/>
      <c r="F196" s="57"/>
      <c r="G196" s="32"/>
      <c r="H196" s="41"/>
      <c r="I196" s="41"/>
      <c r="J196" s="41"/>
      <c r="K196" s="41"/>
      <c r="M196" s="42"/>
      <c r="N196" s="42"/>
      <c r="O196" s="42"/>
      <c r="P196" s="42"/>
      <c r="Q196" s="42"/>
      <c r="R196" s="42"/>
    </row>
    <row r="197" spans="2:21" ht="27.75" customHeight="1" x14ac:dyDescent="0.25">
      <c r="B197" s="1"/>
      <c r="C197" s="1"/>
      <c r="D197" s="1"/>
      <c r="E197" s="1">
        <v>0</v>
      </c>
      <c r="F197" s="1">
        <v>0</v>
      </c>
      <c r="G197" s="1"/>
      <c r="H197" s="1"/>
      <c r="I197" s="1"/>
      <c r="J197" s="1"/>
      <c r="K197" s="1"/>
      <c r="M197" s="58"/>
      <c r="N197" s="1"/>
    </row>
    <row r="198" spans="2:21" ht="32.25" customHeight="1" x14ac:dyDescent="0.25">
      <c r="B198" s="152" t="s">
        <v>29</v>
      </c>
      <c r="C198" s="172" t="s">
        <v>1</v>
      </c>
      <c r="D198" s="149" t="s">
        <v>20</v>
      </c>
      <c r="E198" s="150"/>
      <c r="F198" s="149" t="s">
        <v>21</v>
      </c>
      <c r="G198" s="150"/>
      <c r="H198" s="149" t="s">
        <v>22</v>
      </c>
      <c r="I198" s="150"/>
      <c r="J198" s="149" t="s">
        <v>23</v>
      </c>
      <c r="K198" s="150"/>
      <c r="L198" s="149" t="s">
        <v>24</v>
      </c>
      <c r="M198" s="150"/>
      <c r="N198" s="149" t="s">
        <v>25</v>
      </c>
      <c r="O198" s="150"/>
      <c r="P198" s="149" t="s">
        <v>26</v>
      </c>
      <c r="Q198" s="150"/>
      <c r="R198" s="149" t="s">
        <v>27</v>
      </c>
      <c r="S198" s="150"/>
      <c r="T198" s="149" t="s">
        <v>68</v>
      </c>
      <c r="U198" s="150"/>
    </row>
    <row r="199" spans="2:21" ht="21.75" customHeight="1" x14ac:dyDescent="0.25">
      <c r="B199" s="171"/>
      <c r="C199" s="173"/>
      <c r="D199" s="88" t="s">
        <v>2</v>
      </c>
      <c r="E199" s="89" t="s">
        <v>3</v>
      </c>
      <c r="F199" s="88" t="s">
        <v>2</v>
      </c>
      <c r="G199" s="89" t="s">
        <v>3</v>
      </c>
      <c r="H199" s="88" t="s">
        <v>2</v>
      </c>
      <c r="I199" s="89" t="s">
        <v>3</v>
      </c>
      <c r="J199" s="88" t="s">
        <v>2</v>
      </c>
      <c r="K199" s="89" t="s">
        <v>3</v>
      </c>
      <c r="L199" s="88" t="s">
        <v>2</v>
      </c>
      <c r="M199" s="89" t="s">
        <v>3</v>
      </c>
      <c r="N199" s="88" t="s">
        <v>2</v>
      </c>
      <c r="O199" s="89" t="s">
        <v>3</v>
      </c>
      <c r="P199" s="88" t="s">
        <v>2</v>
      </c>
      <c r="Q199" s="89" t="s">
        <v>3</v>
      </c>
      <c r="R199" s="88" t="s">
        <v>2</v>
      </c>
      <c r="S199" s="89" t="s">
        <v>3</v>
      </c>
      <c r="T199" s="88" t="s">
        <v>2</v>
      </c>
      <c r="U199" s="89" t="s">
        <v>3</v>
      </c>
    </row>
    <row r="200" spans="2:21" ht="17.25" customHeight="1" x14ac:dyDescent="0.25">
      <c r="B200" s="25" t="s">
        <v>31</v>
      </c>
      <c r="C200" s="21">
        <f>SUM(D200:U200)</f>
        <v>35</v>
      </c>
      <c r="D200" s="22">
        <v>3</v>
      </c>
      <c r="E200" s="22">
        <v>0</v>
      </c>
      <c r="F200" s="22">
        <v>6</v>
      </c>
      <c r="G200" s="22">
        <v>1</v>
      </c>
      <c r="H200" s="22">
        <v>15</v>
      </c>
      <c r="I200" s="22">
        <v>0</v>
      </c>
      <c r="J200" s="22">
        <v>6</v>
      </c>
      <c r="K200" s="22">
        <v>0</v>
      </c>
      <c r="L200" s="22">
        <v>2</v>
      </c>
      <c r="M200" s="22">
        <v>0</v>
      </c>
      <c r="N200" s="22">
        <v>0</v>
      </c>
      <c r="O200" s="22">
        <v>0</v>
      </c>
      <c r="P200" s="22">
        <v>1</v>
      </c>
      <c r="Q200" s="22">
        <v>0</v>
      </c>
      <c r="R200" s="22">
        <v>0</v>
      </c>
      <c r="S200" s="22">
        <v>0</v>
      </c>
      <c r="T200" s="22">
        <v>1</v>
      </c>
      <c r="U200" s="22">
        <v>0</v>
      </c>
    </row>
    <row r="201" spans="2:21" ht="17.25" customHeight="1" x14ac:dyDescent="0.25">
      <c r="B201" s="25" t="s">
        <v>32</v>
      </c>
      <c r="C201" s="21">
        <f t="shared" ref="C201:C224" si="17">SUM(D201:U201)</f>
        <v>69</v>
      </c>
      <c r="D201" s="22">
        <v>2</v>
      </c>
      <c r="E201" s="22">
        <v>0</v>
      </c>
      <c r="F201" s="22">
        <v>10</v>
      </c>
      <c r="G201" s="22">
        <v>2</v>
      </c>
      <c r="H201" s="22">
        <v>19</v>
      </c>
      <c r="I201" s="22">
        <v>1</v>
      </c>
      <c r="J201" s="22">
        <v>9</v>
      </c>
      <c r="K201" s="22">
        <v>2</v>
      </c>
      <c r="L201" s="22">
        <v>15</v>
      </c>
      <c r="M201" s="22">
        <v>1</v>
      </c>
      <c r="N201" s="22">
        <v>3</v>
      </c>
      <c r="O201" s="22">
        <v>0</v>
      </c>
      <c r="P201" s="22">
        <v>4</v>
      </c>
      <c r="Q201" s="22">
        <v>0</v>
      </c>
      <c r="R201" s="22">
        <v>0</v>
      </c>
      <c r="S201" s="22">
        <v>1</v>
      </c>
      <c r="T201" s="22">
        <v>0</v>
      </c>
      <c r="U201" s="22">
        <v>0</v>
      </c>
    </row>
    <row r="202" spans="2:21" ht="17.25" customHeight="1" x14ac:dyDescent="0.25">
      <c r="B202" s="25" t="s">
        <v>33</v>
      </c>
      <c r="C202" s="21">
        <f t="shared" si="17"/>
        <v>30</v>
      </c>
      <c r="D202" s="22">
        <v>0</v>
      </c>
      <c r="E202" s="22">
        <v>2</v>
      </c>
      <c r="F202" s="22">
        <v>4</v>
      </c>
      <c r="G202" s="22">
        <v>0</v>
      </c>
      <c r="H202" s="22">
        <v>5</v>
      </c>
      <c r="I202" s="22">
        <v>0</v>
      </c>
      <c r="J202" s="22">
        <v>5</v>
      </c>
      <c r="K202" s="22">
        <v>0</v>
      </c>
      <c r="L202" s="22">
        <v>8</v>
      </c>
      <c r="M202" s="22">
        <v>0</v>
      </c>
      <c r="N202" s="22">
        <v>2</v>
      </c>
      <c r="O202" s="22">
        <v>0</v>
      </c>
      <c r="P202" s="22">
        <v>2</v>
      </c>
      <c r="Q202" s="22">
        <v>0</v>
      </c>
      <c r="R202" s="22">
        <v>1</v>
      </c>
      <c r="S202" s="22">
        <v>0</v>
      </c>
      <c r="T202" s="22">
        <v>1</v>
      </c>
      <c r="U202" s="22">
        <v>0</v>
      </c>
    </row>
    <row r="203" spans="2:21" ht="17.25" customHeight="1" x14ac:dyDescent="0.25">
      <c r="B203" s="25" t="s">
        <v>34</v>
      </c>
      <c r="C203" s="21">
        <f t="shared" si="17"/>
        <v>158</v>
      </c>
      <c r="D203" s="22">
        <v>5</v>
      </c>
      <c r="E203" s="22">
        <v>2</v>
      </c>
      <c r="F203" s="22">
        <v>13</v>
      </c>
      <c r="G203" s="22">
        <v>3</v>
      </c>
      <c r="H203" s="22">
        <v>32</v>
      </c>
      <c r="I203" s="22">
        <v>2</v>
      </c>
      <c r="J203" s="22">
        <v>33</v>
      </c>
      <c r="K203" s="22">
        <v>1</v>
      </c>
      <c r="L203" s="22">
        <v>31</v>
      </c>
      <c r="M203" s="22">
        <v>1</v>
      </c>
      <c r="N203" s="22">
        <v>20</v>
      </c>
      <c r="O203" s="22">
        <v>1</v>
      </c>
      <c r="P203" s="22">
        <v>6</v>
      </c>
      <c r="Q203" s="22">
        <v>0</v>
      </c>
      <c r="R203" s="22">
        <v>3</v>
      </c>
      <c r="S203" s="22">
        <v>0</v>
      </c>
      <c r="T203" s="22">
        <v>5</v>
      </c>
      <c r="U203" s="22">
        <v>0</v>
      </c>
    </row>
    <row r="204" spans="2:21" ht="17.25" customHeight="1" x14ac:dyDescent="0.25">
      <c r="B204" s="25" t="s">
        <v>35</v>
      </c>
      <c r="C204" s="21">
        <f t="shared" si="17"/>
        <v>44</v>
      </c>
      <c r="D204" s="22">
        <v>1</v>
      </c>
      <c r="E204" s="22">
        <v>0</v>
      </c>
      <c r="F204" s="22">
        <v>2</v>
      </c>
      <c r="G204" s="22">
        <v>0</v>
      </c>
      <c r="H204" s="22">
        <v>11</v>
      </c>
      <c r="I204" s="22">
        <v>0</v>
      </c>
      <c r="J204" s="22">
        <v>9</v>
      </c>
      <c r="K204" s="22">
        <v>1</v>
      </c>
      <c r="L204" s="22">
        <v>11</v>
      </c>
      <c r="M204" s="22">
        <v>1</v>
      </c>
      <c r="N204" s="22">
        <v>3</v>
      </c>
      <c r="O204" s="22">
        <v>0</v>
      </c>
      <c r="P204" s="22">
        <v>2</v>
      </c>
      <c r="Q204" s="22">
        <v>0</v>
      </c>
      <c r="R204" s="22">
        <v>1</v>
      </c>
      <c r="S204" s="22">
        <v>0</v>
      </c>
      <c r="T204" s="22">
        <v>2</v>
      </c>
      <c r="U204" s="22">
        <v>0</v>
      </c>
    </row>
    <row r="205" spans="2:21" ht="17.25" customHeight="1" x14ac:dyDescent="0.25">
      <c r="B205" s="25" t="s">
        <v>36</v>
      </c>
      <c r="C205" s="21">
        <f t="shared" si="17"/>
        <v>97</v>
      </c>
      <c r="D205" s="22">
        <v>2</v>
      </c>
      <c r="E205" s="22">
        <v>2</v>
      </c>
      <c r="F205" s="22">
        <v>11</v>
      </c>
      <c r="G205" s="22">
        <v>2</v>
      </c>
      <c r="H205" s="22">
        <v>33</v>
      </c>
      <c r="I205" s="22">
        <v>5</v>
      </c>
      <c r="J205" s="22">
        <v>15</v>
      </c>
      <c r="K205" s="22">
        <v>6</v>
      </c>
      <c r="L205" s="22">
        <v>7</v>
      </c>
      <c r="M205" s="22">
        <v>2</v>
      </c>
      <c r="N205" s="22">
        <v>4</v>
      </c>
      <c r="O205" s="22">
        <v>0</v>
      </c>
      <c r="P205" s="22">
        <v>3</v>
      </c>
      <c r="Q205" s="22">
        <v>1</v>
      </c>
      <c r="R205" s="22">
        <v>2</v>
      </c>
      <c r="S205" s="22">
        <v>1</v>
      </c>
      <c r="T205" s="22">
        <v>1</v>
      </c>
      <c r="U205" s="22">
        <v>0</v>
      </c>
    </row>
    <row r="206" spans="2:21" ht="17.25" customHeight="1" x14ac:dyDescent="0.25">
      <c r="B206" s="25" t="s">
        <v>37</v>
      </c>
      <c r="C206" s="21">
        <f t="shared" si="17"/>
        <v>175</v>
      </c>
      <c r="D206" s="22">
        <v>5</v>
      </c>
      <c r="E206" s="22">
        <v>4</v>
      </c>
      <c r="F206" s="22">
        <v>14</v>
      </c>
      <c r="G206" s="22">
        <v>5</v>
      </c>
      <c r="H206" s="22">
        <v>49</v>
      </c>
      <c r="I206" s="22">
        <v>0</v>
      </c>
      <c r="J206" s="22">
        <v>30</v>
      </c>
      <c r="K206" s="22">
        <v>3</v>
      </c>
      <c r="L206" s="22">
        <v>33</v>
      </c>
      <c r="M206" s="22">
        <v>0</v>
      </c>
      <c r="N206" s="22">
        <v>13</v>
      </c>
      <c r="O206" s="22">
        <v>2</v>
      </c>
      <c r="P206" s="22">
        <v>9</v>
      </c>
      <c r="Q206" s="22">
        <v>2</v>
      </c>
      <c r="R206" s="22">
        <v>3</v>
      </c>
      <c r="S206" s="22">
        <v>0</v>
      </c>
      <c r="T206" s="22">
        <v>3</v>
      </c>
      <c r="U206" s="22">
        <v>0</v>
      </c>
    </row>
    <row r="207" spans="2:21" ht="17.25" customHeight="1" x14ac:dyDescent="0.25">
      <c r="B207" s="25" t="s">
        <v>38</v>
      </c>
      <c r="C207" s="21">
        <f t="shared" si="17"/>
        <v>139</v>
      </c>
      <c r="D207" s="22">
        <v>2</v>
      </c>
      <c r="E207" s="22">
        <v>6</v>
      </c>
      <c r="F207" s="22">
        <v>6</v>
      </c>
      <c r="G207" s="22">
        <v>4</v>
      </c>
      <c r="H207" s="22">
        <v>47</v>
      </c>
      <c r="I207" s="22">
        <v>1</v>
      </c>
      <c r="J207" s="22">
        <v>23</v>
      </c>
      <c r="K207" s="22">
        <v>2</v>
      </c>
      <c r="L207" s="22">
        <v>31</v>
      </c>
      <c r="M207" s="22">
        <v>0</v>
      </c>
      <c r="N207" s="22">
        <v>6</v>
      </c>
      <c r="O207" s="22">
        <v>0</v>
      </c>
      <c r="P207" s="22">
        <v>4</v>
      </c>
      <c r="Q207" s="22">
        <v>0</v>
      </c>
      <c r="R207" s="22">
        <v>4</v>
      </c>
      <c r="S207" s="22">
        <v>0</v>
      </c>
      <c r="T207" s="22">
        <v>3</v>
      </c>
      <c r="U207" s="22">
        <v>0</v>
      </c>
    </row>
    <row r="208" spans="2:21" ht="17.25" customHeight="1" x14ac:dyDescent="0.25">
      <c r="B208" s="25" t="s">
        <v>39</v>
      </c>
      <c r="C208" s="21">
        <f t="shared" si="17"/>
        <v>19</v>
      </c>
      <c r="D208" s="22">
        <v>2</v>
      </c>
      <c r="E208" s="22">
        <v>0</v>
      </c>
      <c r="F208" s="22">
        <v>2</v>
      </c>
      <c r="G208" s="22">
        <v>4</v>
      </c>
      <c r="H208" s="22">
        <v>4</v>
      </c>
      <c r="I208" s="22">
        <v>0</v>
      </c>
      <c r="J208" s="22">
        <v>3</v>
      </c>
      <c r="K208" s="22">
        <v>0</v>
      </c>
      <c r="L208" s="22">
        <v>1</v>
      </c>
      <c r="M208" s="22">
        <v>0</v>
      </c>
      <c r="N208" s="22">
        <v>0</v>
      </c>
      <c r="O208" s="22">
        <v>0</v>
      </c>
      <c r="P208" s="22">
        <v>3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</row>
    <row r="209" spans="2:21" ht="17.25" customHeight="1" x14ac:dyDescent="0.25">
      <c r="B209" s="25" t="s">
        <v>40</v>
      </c>
      <c r="C209" s="21">
        <f t="shared" si="17"/>
        <v>69</v>
      </c>
      <c r="D209" s="22">
        <v>0</v>
      </c>
      <c r="E209" s="22">
        <v>1</v>
      </c>
      <c r="F209" s="22">
        <v>6</v>
      </c>
      <c r="G209" s="22">
        <v>3</v>
      </c>
      <c r="H209" s="22">
        <v>23</v>
      </c>
      <c r="I209" s="22">
        <v>4</v>
      </c>
      <c r="J209" s="22">
        <v>7</v>
      </c>
      <c r="K209" s="22">
        <v>0</v>
      </c>
      <c r="L209" s="22">
        <v>15</v>
      </c>
      <c r="M209" s="22">
        <v>0</v>
      </c>
      <c r="N209" s="22">
        <v>7</v>
      </c>
      <c r="O209" s="22">
        <v>0</v>
      </c>
      <c r="P209" s="22">
        <v>2</v>
      </c>
      <c r="Q209" s="22">
        <v>0</v>
      </c>
      <c r="R209" s="22">
        <v>0</v>
      </c>
      <c r="S209" s="22">
        <v>0</v>
      </c>
      <c r="T209" s="22">
        <v>0</v>
      </c>
      <c r="U209" s="22">
        <v>1</v>
      </c>
    </row>
    <row r="210" spans="2:21" ht="17.25" customHeight="1" x14ac:dyDescent="0.25">
      <c r="B210" s="25" t="s">
        <v>41</v>
      </c>
      <c r="C210" s="21">
        <f t="shared" si="17"/>
        <v>98</v>
      </c>
      <c r="D210" s="22">
        <v>6</v>
      </c>
      <c r="E210" s="22">
        <v>3</v>
      </c>
      <c r="F210" s="22">
        <v>20</v>
      </c>
      <c r="G210" s="22">
        <v>3</v>
      </c>
      <c r="H210" s="22">
        <v>33</v>
      </c>
      <c r="I210" s="22">
        <v>1</v>
      </c>
      <c r="J210" s="22">
        <v>13</v>
      </c>
      <c r="K210" s="22">
        <v>0</v>
      </c>
      <c r="L210" s="22">
        <v>10</v>
      </c>
      <c r="M210" s="22">
        <v>0</v>
      </c>
      <c r="N210" s="22">
        <v>3</v>
      </c>
      <c r="O210" s="22">
        <v>0</v>
      </c>
      <c r="P210" s="22">
        <v>4</v>
      </c>
      <c r="Q210" s="22">
        <v>0</v>
      </c>
      <c r="R210" s="22">
        <v>1</v>
      </c>
      <c r="S210" s="22">
        <v>0</v>
      </c>
      <c r="T210" s="22">
        <v>1</v>
      </c>
      <c r="U210" s="22">
        <v>0</v>
      </c>
    </row>
    <row r="211" spans="2:21" ht="17.25" customHeight="1" x14ac:dyDescent="0.25">
      <c r="B211" s="25" t="s">
        <v>42</v>
      </c>
      <c r="C211" s="21">
        <f t="shared" si="17"/>
        <v>155</v>
      </c>
      <c r="D211" s="22">
        <v>6</v>
      </c>
      <c r="E211" s="22">
        <v>1</v>
      </c>
      <c r="F211" s="22">
        <v>15</v>
      </c>
      <c r="G211" s="22">
        <v>3</v>
      </c>
      <c r="H211" s="22">
        <v>49</v>
      </c>
      <c r="I211" s="22">
        <v>9</v>
      </c>
      <c r="J211" s="22">
        <v>25</v>
      </c>
      <c r="K211" s="22">
        <v>0</v>
      </c>
      <c r="L211" s="22">
        <v>23</v>
      </c>
      <c r="M211" s="22">
        <v>1</v>
      </c>
      <c r="N211" s="22">
        <v>12</v>
      </c>
      <c r="O211" s="22">
        <v>1</v>
      </c>
      <c r="P211" s="22">
        <v>5</v>
      </c>
      <c r="Q211" s="22">
        <v>0</v>
      </c>
      <c r="R211" s="22">
        <v>1</v>
      </c>
      <c r="S211" s="22">
        <v>0</v>
      </c>
      <c r="T211" s="22">
        <v>4</v>
      </c>
      <c r="U211" s="22">
        <v>0</v>
      </c>
    </row>
    <row r="212" spans="2:21" ht="17.25" customHeight="1" x14ac:dyDescent="0.25">
      <c r="B212" s="25" t="s">
        <v>43</v>
      </c>
      <c r="C212" s="21">
        <f t="shared" si="17"/>
        <v>179</v>
      </c>
      <c r="D212" s="22">
        <v>8</v>
      </c>
      <c r="E212" s="22">
        <v>0</v>
      </c>
      <c r="F212" s="22">
        <v>23</v>
      </c>
      <c r="G212" s="22">
        <v>4</v>
      </c>
      <c r="H212" s="22">
        <v>60</v>
      </c>
      <c r="I212" s="22">
        <v>14</v>
      </c>
      <c r="J212" s="22">
        <v>22</v>
      </c>
      <c r="K212" s="22">
        <v>1</v>
      </c>
      <c r="L212" s="22">
        <v>26</v>
      </c>
      <c r="M212" s="22">
        <v>1</v>
      </c>
      <c r="N212" s="22">
        <v>10</v>
      </c>
      <c r="O212" s="22">
        <v>0</v>
      </c>
      <c r="P212" s="22">
        <v>6</v>
      </c>
      <c r="Q212" s="22">
        <v>0</v>
      </c>
      <c r="R212" s="22">
        <v>1</v>
      </c>
      <c r="S212" s="22">
        <v>0</v>
      </c>
      <c r="T212" s="22">
        <v>2</v>
      </c>
      <c r="U212" s="22">
        <v>1</v>
      </c>
    </row>
    <row r="213" spans="2:21" ht="17.25" customHeight="1" x14ac:dyDescent="0.25">
      <c r="B213" s="25" t="s">
        <v>44</v>
      </c>
      <c r="C213" s="21">
        <f t="shared" si="17"/>
        <v>101</v>
      </c>
      <c r="D213" s="22">
        <v>5</v>
      </c>
      <c r="E213" s="22">
        <v>3</v>
      </c>
      <c r="F213" s="22">
        <v>18</v>
      </c>
      <c r="G213" s="22">
        <v>1</v>
      </c>
      <c r="H213" s="22">
        <v>19</v>
      </c>
      <c r="I213" s="22">
        <v>1</v>
      </c>
      <c r="J213" s="22">
        <v>24</v>
      </c>
      <c r="K213" s="22">
        <v>1</v>
      </c>
      <c r="L213" s="22">
        <v>11</v>
      </c>
      <c r="M213" s="22">
        <v>0</v>
      </c>
      <c r="N213" s="22">
        <v>8</v>
      </c>
      <c r="O213" s="22">
        <v>0</v>
      </c>
      <c r="P213" s="22">
        <v>5</v>
      </c>
      <c r="Q213" s="22">
        <v>0</v>
      </c>
      <c r="R213" s="22">
        <v>0</v>
      </c>
      <c r="S213" s="22">
        <v>0</v>
      </c>
      <c r="T213" s="22">
        <v>5</v>
      </c>
      <c r="U213" s="22">
        <v>0</v>
      </c>
    </row>
    <row r="214" spans="2:21" ht="17.25" customHeight="1" x14ac:dyDescent="0.25">
      <c r="B214" s="25" t="s">
        <v>45</v>
      </c>
      <c r="C214" s="21">
        <f t="shared" si="17"/>
        <v>1853</v>
      </c>
      <c r="D214" s="22">
        <v>77</v>
      </c>
      <c r="E214" s="22">
        <v>27</v>
      </c>
      <c r="F214" s="22">
        <v>202</v>
      </c>
      <c r="G214" s="22">
        <v>71</v>
      </c>
      <c r="H214" s="22">
        <v>461</v>
      </c>
      <c r="I214" s="22">
        <v>55</v>
      </c>
      <c r="J214" s="22">
        <v>316</v>
      </c>
      <c r="K214" s="22">
        <v>14</v>
      </c>
      <c r="L214" s="22">
        <v>275</v>
      </c>
      <c r="M214" s="22">
        <v>17</v>
      </c>
      <c r="N214" s="22">
        <v>171</v>
      </c>
      <c r="O214" s="22">
        <v>4</v>
      </c>
      <c r="P214" s="22">
        <v>68</v>
      </c>
      <c r="Q214" s="22">
        <v>3</v>
      </c>
      <c r="R214" s="22">
        <v>30</v>
      </c>
      <c r="S214" s="22">
        <v>1</v>
      </c>
      <c r="T214" s="22">
        <v>59</v>
      </c>
      <c r="U214" s="22">
        <v>2</v>
      </c>
    </row>
    <row r="215" spans="2:21" ht="17.25" customHeight="1" x14ac:dyDescent="0.25">
      <c r="B215" s="25" t="s">
        <v>46</v>
      </c>
      <c r="C215" s="21">
        <f t="shared" si="17"/>
        <v>46</v>
      </c>
      <c r="D215" s="22">
        <v>0</v>
      </c>
      <c r="E215" s="22">
        <v>0</v>
      </c>
      <c r="F215" s="22">
        <v>10</v>
      </c>
      <c r="G215" s="22">
        <v>1</v>
      </c>
      <c r="H215" s="22">
        <v>21</v>
      </c>
      <c r="I215" s="22">
        <v>1</v>
      </c>
      <c r="J215" s="22">
        <v>5</v>
      </c>
      <c r="K215" s="22">
        <v>0</v>
      </c>
      <c r="L215" s="22">
        <v>0</v>
      </c>
      <c r="M215" s="22">
        <v>1</v>
      </c>
      <c r="N215" s="22">
        <v>4</v>
      </c>
      <c r="O215" s="22">
        <v>0</v>
      </c>
      <c r="P215" s="22">
        <v>0</v>
      </c>
      <c r="Q215" s="22">
        <v>0</v>
      </c>
      <c r="R215" s="22">
        <v>0</v>
      </c>
      <c r="S215" s="22">
        <v>1</v>
      </c>
      <c r="T215" s="22">
        <v>1</v>
      </c>
      <c r="U215" s="22">
        <v>1</v>
      </c>
    </row>
    <row r="216" spans="2:21" ht="17.25" customHeight="1" x14ac:dyDescent="0.25">
      <c r="B216" s="25" t="s">
        <v>47</v>
      </c>
      <c r="C216" s="21">
        <f t="shared" si="17"/>
        <v>35</v>
      </c>
      <c r="D216" s="22">
        <v>0</v>
      </c>
      <c r="E216" s="22">
        <v>0</v>
      </c>
      <c r="F216" s="22">
        <v>5</v>
      </c>
      <c r="G216" s="22">
        <v>3</v>
      </c>
      <c r="H216" s="22">
        <v>12</v>
      </c>
      <c r="I216" s="22">
        <v>0</v>
      </c>
      <c r="J216" s="22">
        <v>4</v>
      </c>
      <c r="K216" s="22">
        <v>0</v>
      </c>
      <c r="L216" s="22">
        <v>6</v>
      </c>
      <c r="M216" s="22">
        <v>0</v>
      </c>
      <c r="N216" s="22">
        <v>3</v>
      </c>
      <c r="O216" s="22">
        <v>0</v>
      </c>
      <c r="P216" s="22">
        <v>1</v>
      </c>
      <c r="Q216" s="22">
        <v>0</v>
      </c>
      <c r="R216" s="22">
        <v>0</v>
      </c>
      <c r="S216" s="22">
        <v>0</v>
      </c>
      <c r="T216" s="22">
        <v>1</v>
      </c>
      <c r="U216" s="22">
        <v>0</v>
      </c>
    </row>
    <row r="217" spans="2:21" ht="17.25" customHeight="1" x14ac:dyDescent="0.25">
      <c r="B217" s="25" t="s">
        <v>48</v>
      </c>
      <c r="C217" s="21">
        <f t="shared" si="17"/>
        <v>23</v>
      </c>
      <c r="D217" s="22">
        <v>0</v>
      </c>
      <c r="E217" s="22">
        <v>0</v>
      </c>
      <c r="F217" s="22">
        <v>2</v>
      </c>
      <c r="G217" s="22">
        <v>0</v>
      </c>
      <c r="H217" s="22">
        <v>9</v>
      </c>
      <c r="I217" s="22">
        <v>0</v>
      </c>
      <c r="J217" s="22">
        <v>1</v>
      </c>
      <c r="K217" s="22">
        <v>0</v>
      </c>
      <c r="L217" s="22">
        <v>8</v>
      </c>
      <c r="M217" s="22">
        <v>0</v>
      </c>
      <c r="N217" s="22">
        <v>1</v>
      </c>
      <c r="O217" s="22">
        <v>0</v>
      </c>
      <c r="P217" s="22">
        <v>2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2:21" ht="17.25" customHeight="1" x14ac:dyDescent="0.25">
      <c r="B218" s="25" t="s">
        <v>49</v>
      </c>
      <c r="C218" s="21">
        <f t="shared" si="17"/>
        <v>18</v>
      </c>
      <c r="D218" s="22">
        <v>1</v>
      </c>
      <c r="E218" s="22">
        <v>0</v>
      </c>
      <c r="F218" s="22">
        <v>1</v>
      </c>
      <c r="G218" s="22">
        <v>0</v>
      </c>
      <c r="H218" s="22">
        <v>4</v>
      </c>
      <c r="I218" s="22">
        <v>0</v>
      </c>
      <c r="J218" s="22">
        <v>6</v>
      </c>
      <c r="K218" s="22">
        <v>0</v>
      </c>
      <c r="L218" s="22">
        <v>5</v>
      </c>
      <c r="M218" s="22">
        <v>1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2:21" ht="17.25" customHeight="1" x14ac:dyDescent="0.25">
      <c r="B219" s="25" t="s">
        <v>50</v>
      </c>
      <c r="C219" s="21">
        <f t="shared" si="17"/>
        <v>133</v>
      </c>
      <c r="D219" s="22">
        <v>4</v>
      </c>
      <c r="E219" s="22">
        <v>3</v>
      </c>
      <c r="F219" s="22">
        <v>9</v>
      </c>
      <c r="G219" s="22">
        <v>3</v>
      </c>
      <c r="H219" s="22">
        <v>56</v>
      </c>
      <c r="I219" s="22">
        <v>2</v>
      </c>
      <c r="J219" s="22">
        <v>22</v>
      </c>
      <c r="K219" s="22">
        <v>0</v>
      </c>
      <c r="L219" s="22">
        <v>16</v>
      </c>
      <c r="M219" s="22">
        <v>1</v>
      </c>
      <c r="N219" s="22">
        <v>7</v>
      </c>
      <c r="O219" s="22">
        <v>0</v>
      </c>
      <c r="P219" s="22">
        <v>5</v>
      </c>
      <c r="Q219" s="22">
        <v>0</v>
      </c>
      <c r="R219" s="22">
        <v>3</v>
      </c>
      <c r="S219" s="22">
        <v>0</v>
      </c>
      <c r="T219" s="22">
        <v>2</v>
      </c>
      <c r="U219" s="22">
        <v>0</v>
      </c>
    </row>
    <row r="220" spans="2:21" ht="17.25" customHeight="1" x14ac:dyDescent="0.25">
      <c r="B220" s="25" t="s">
        <v>51</v>
      </c>
      <c r="C220" s="21">
        <f t="shared" si="17"/>
        <v>58</v>
      </c>
      <c r="D220" s="22">
        <v>0</v>
      </c>
      <c r="E220" s="22">
        <v>3</v>
      </c>
      <c r="F220" s="22">
        <v>2</v>
      </c>
      <c r="G220" s="22">
        <v>1</v>
      </c>
      <c r="H220" s="22">
        <v>15</v>
      </c>
      <c r="I220" s="22">
        <v>0</v>
      </c>
      <c r="J220" s="22">
        <v>9</v>
      </c>
      <c r="K220" s="22">
        <v>0</v>
      </c>
      <c r="L220" s="22">
        <v>9</v>
      </c>
      <c r="M220" s="22">
        <v>1</v>
      </c>
      <c r="N220" s="22">
        <v>12</v>
      </c>
      <c r="O220" s="22">
        <v>0</v>
      </c>
      <c r="P220" s="22">
        <v>3</v>
      </c>
      <c r="Q220" s="22">
        <v>0</v>
      </c>
      <c r="R220" s="22">
        <v>2</v>
      </c>
      <c r="S220" s="22">
        <v>0</v>
      </c>
      <c r="T220" s="22">
        <v>1</v>
      </c>
      <c r="U220" s="22">
        <v>0</v>
      </c>
    </row>
    <row r="221" spans="2:21" ht="17.25" customHeight="1" x14ac:dyDescent="0.25">
      <c r="B221" s="25" t="s">
        <v>52</v>
      </c>
      <c r="C221" s="21">
        <f t="shared" si="17"/>
        <v>63</v>
      </c>
      <c r="D221" s="22">
        <v>5</v>
      </c>
      <c r="E221" s="22">
        <v>2</v>
      </c>
      <c r="F221" s="22">
        <v>10</v>
      </c>
      <c r="G221" s="22">
        <v>1</v>
      </c>
      <c r="H221" s="22">
        <v>24</v>
      </c>
      <c r="I221" s="22">
        <v>1</v>
      </c>
      <c r="J221" s="22">
        <v>8</v>
      </c>
      <c r="K221" s="22">
        <v>0</v>
      </c>
      <c r="L221" s="22">
        <v>5</v>
      </c>
      <c r="M221" s="22">
        <v>0</v>
      </c>
      <c r="N221" s="22">
        <v>3</v>
      </c>
      <c r="O221" s="22">
        <v>0</v>
      </c>
      <c r="P221" s="22">
        <v>1</v>
      </c>
      <c r="Q221" s="22">
        <v>0</v>
      </c>
      <c r="R221" s="22">
        <v>0</v>
      </c>
      <c r="S221" s="22">
        <v>0</v>
      </c>
      <c r="T221" s="22">
        <v>3</v>
      </c>
      <c r="U221" s="22">
        <v>0</v>
      </c>
    </row>
    <row r="222" spans="2:21" ht="17.25" customHeight="1" x14ac:dyDescent="0.25">
      <c r="B222" s="25" t="s">
        <v>53</v>
      </c>
      <c r="C222" s="21">
        <f t="shared" si="17"/>
        <v>31</v>
      </c>
      <c r="D222" s="22">
        <v>1</v>
      </c>
      <c r="E222" s="22">
        <v>0</v>
      </c>
      <c r="F222" s="22">
        <v>3</v>
      </c>
      <c r="G222" s="22">
        <v>1</v>
      </c>
      <c r="H222" s="22">
        <v>1</v>
      </c>
      <c r="I222" s="22">
        <v>0</v>
      </c>
      <c r="J222" s="22">
        <v>9</v>
      </c>
      <c r="K222" s="22">
        <v>1</v>
      </c>
      <c r="L222" s="22">
        <v>5</v>
      </c>
      <c r="M222" s="22">
        <v>0</v>
      </c>
      <c r="N222" s="22">
        <v>4</v>
      </c>
      <c r="O222" s="22">
        <v>0</v>
      </c>
      <c r="P222" s="22">
        <v>4</v>
      </c>
      <c r="Q222" s="22">
        <v>0</v>
      </c>
      <c r="R222" s="22">
        <v>0</v>
      </c>
      <c r="S222" s="22">
        <v>0</v>
      </c>
      <c r="T222" s="22">
        <v>2</v>
      </c>
      <c r="U222" s="22">
        <v>0</v>
      </c>
    </row>
    <row r="223" spans="2:21" ht="17.25" customHeight="1" x14ac:dyDescent="0.25">
      <c r="B223" s="25" t="s">
        <v>54</v>
      </c>
      <c r="C223" s="21">
        <f t="shared" si="17"/>
        <v>11</v>
      </c>
      <c r="D223" s="22">
        <v>0</v>
      </c>
      <c r="E223" s="22">
        <v>0</v>
      </c>
      <c r="F223" s="22">
        <v>1</v>
      </c>
      <c r="G223" s="22">
        <v>0</v>
      </c>
      <c r="H223" s="22">
        <v>4</v>
      </c>
      <c r="I223" s="22">
        <v>1</v>
      </c>
      <c r="J223" s="22">
        <v>0</v>
      </c>
      <c r="K223" s="22">
        <v>0</v>
      </c>
      <c r="L223" s="22">
        <v>2</v>
      </c>
      <c r="M223" s="22">
        <v>0</v>
      </c>
      <c r="N223" s="22">
        <v>0</v>
      </c>
      <c r="O223" s="22">
        <v>1</v>
      </c>
      <c r="P223" s="22">
        <v>2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2:21" ht="17.25" customHeight="1" thickBot="1" x14ac:dyDescent="0.3">
      <c r="B224" s="46" t="s">
        <v>55</v>
      </c>
      <c r="C224" s="47">
        <f t="shared" si="17"/>
        <v>42</v>
      </c>
      <c r="D224" s="48">
        <v>3</v>
      </c>
      <c r="E224" s="48">
        <v>1</v>
      </c>
      <c r="F224" s="48">
        <v>8</v>
      </c>
      <c r="G224" s="48">
        <v>4</v>
      </c>
      <c r="H224" s="48">
        <v>14</v>
      </c>
      <c r="I224" s="48">
        <v>0</v>
      </c>
      <c r="J224" s="48">
        <v>5</v>
      </c>
      <c r="K224" s="48">
        <v>0</v>
      </c>
      <c r="L224" s="48">
        <v>4</v>
      </c>
      <c r="M224" s="48">
        <v>0</v>
      </c>
      <c r="N224" s="48">
        <v>3</v>
      </c>
      <c r="O224" s="48">
        <v>0</v>
      </c>
      <c r="P224" s="48">
        <v>0</v>
      </c>
      <c r="Q224" s="48">
        <v>0</v>
      </c>
      <c r="R224" s="48">
        <v>0</v>
      </c>
      <c r="S224" s="48">
        <v>0</v>
      </c>
      <c r="T224" s="48">
        <v>0</v>
      </c>
      <c r="U224" s="48">
        <v>0</v>
      </c>
    </row>
    <row r="225" spans="2:24" ht="20.25" customHeight="1" x14ac:dyDescent="0.25">
      <c r="B225" s="49" t="s">
        <v>1</v>
      </c>
      <c r="C225" s="50">
        <f t="shared" ref="C225:U225" si="18">SUM(C200:C224)</f>
        <v>3681</v>
      </c>
      <c r="D225" s="90">
        <f t="shared" si="18"/>
        <v>138</v>
      </c>
      <c r="E225" s="91">
        <f t="shared" si="18"/>
        <v>60</v>
      </c>
      <c r="F225" s="31">
        <f t="shared" si="18"/>
        <v>403</v>
      </c>
      <c r="G225" s="31">
        <f t="shared" si="18"/>
        <v>120</v>
      </c>
      <c r="H225" s="90">
        <f t="shared" si="18"/>
        <v>1020</v>
      </c>
      <c r="I225" s="91">
        <f t="shared" si="18"/>
        <v>98</v>
      </c>
      <c r="J225" s="31">
        <f t="shared" si="18"/>
        <v>609</v>
      </c>
      <c r="K225" s="31">
        <f t="shared" si="18"/>
        <v>32</v>
      </c>
      <c r="L225" s="90">
        <f t="shared" si="18"/>
        <v>559</v>
      </c>
      <c r="M225" s="91">
        <f t="shared" si="18"/>
        <v>28</v>
      </c>
      <c r="N225" s="31">
        <f t="shared" si="18"/>
        <v>299</v>
      </c>
      <c r="O225" s="31">
        <f t="shared" si="18"/>
        <v>9</v>
      </c>
      <c r="P225" s="90">
        <f t="shared" si="18"/>
        <v>142</v>
      </c>
      <c r="Q225" s="91">
        <f t="shared" si="18"/>
        <v>6</v>
      </c>
      <c r="R225" s="31">
        <f t="shared" si="18"/>
        <v>52</v>
      </c>
      <c r="S225" s="31">
        <f t="shared" si="18"/>
        <v>4</v>
      </c>
      <c r="T225" s="31">
        <f t="shared" si="18"/>
        <v>97</v>
      </c>
      <c r="U225" s="31">
        <f t="shared" si="18"/>
        <v>5</v>
      </c>
    </row>
    <row r="226" spans="2:24" ht="15.75" thickBot="1" x14ac:dyDescent="0.3">
      <c r="B226" s="63" t="s">
        <v>15</v>
      </c>
      <c r="C226" s="36">
        <f>C225/$C27</f>
        <v>1</v>
      </c>
      <c r="D226" s="92">
        <f>+D225/$C$225</f>
        <v>3.7489812550937245E-2</v>
      </c>
      <c r="E226" s="93">
        <f t="shared" ref="E226:U226" si="19">+E225/$C$225</f>
        <v>1.6299918500407497E-2</v>
      </c>
      <c r="F226" s="36">
        <f t="shared" si="19"/>
        <v>0.10948111926107036</v>
      </c>
      <c r="G226" s="36">
        <f t="shared" si="19"/>
        <v>3.2599837000814993E-2</v>
      </c>
      <c r="H226" s="92">
        <f t="shared" si="19"/>
        <v>0.27709861450692747</v>
      </c>
      <c r="I226" s="93">
        <f t="shared" si="19"/>
        <v>2.6623200217332246E-2</v>
      </c>
      <c r="J226" s="36">
        <f t="shared" si="19"/>
        <v>0.16544417277913612</v>
      </c>
      <c r="K226" s="36">
        <f t="shared" si="19"/>
        <v>8.6932898668839985E-3</v>
      </c>
      <c r="L226" s="92">
        <f t="shared" si="19"/>
        <v>0.15186090736212984</v>
      </c>
      <c r="M226" s="93">
        <f t="shared" si="19"/>
        <v>7.6066286335234991E-3</v>
      </c>
      <c r="N226" s="36">
        <f t="shared" si="19"/>
        <v>8.1227927193697369E-2</v>
      </c>
      <c r="O226" s="36">
        <f t="shared" si="19"/>
        <v>2.4449877750611247E-3</v>
      </c>
      <c r="P226" s="92">
        <f t="shared" si="19"/>
        <v>3.8576473784297745E-2</v>
      </c>
      <c r="Q226" s="93">
        <f t="shared" si="19"/>
        <v>1.6299918500407497E-3</v>
      </c>
      <c r="R226" s="36">
        <f t="shared" si="19"/>
        <v>1.4126596033686498E-2</v>
      </c>
      <c r="S226" s="36">
        <f t="shared" si="19"/>
        <v>1.0866612333604998E-3</v>
      </c>
      <c r="T226" s="36">
        <f t="shared" si="19"/>
        <v>2.6351534908992121E-2</v>
      </c>
      <c r="U226" s="36">
        <f t="shared" si="19"/>
        <v>1.3583265417006249E-3</v>
      </c>
    </row>
    <row r="227" spans="2:24" ht="16.5" x14ac:dyDescent="0.25">
      <c r="B227" s="56"/>
      <c r="C227" s="41"/>
      <c r="D227" s="40"/>
      <c r="E227" s="40"/>
      <c r="F227" s="57"/>
      <c r="G227" s="32"/>
      <c r="H227" s="41"/>
      <c r="I227" s="41"/>
      <c r="J227" s="41"/>
      <c r="K227" s="41"/>
      <c r="M227" s="42"/>
      <c r="N227" s="42"/>
      <c r="O227" s="42"/>
      <c r="P227" s="42"/>
      <c r="Q227" s="42"/>
      <c r="R227" s="42"/>
    </row>
    <row r="228" spans="2:24" ht="16.5" x14ac:dyDescent="0.25">
      <c r="B228" s="56"/>
      <c r="C228" s="41"/>
      <c r="D228" s="40"/>
      <c r="E228" s="40"/>
      <c r="F228" s="57"/>
      <c r="G228" s="32"/>
      <c r="H228" s="41"/>
      <c r="I228" s="41"/>
      <c r="J228" s="41"/>
      <c r="K228" s="41"/>
      <c r="M228" s="42"/>
      <c r="N228" s="42"/>
      <c r="O228" s="42"/>
      <c r="P228" s="42"/>
      <c r="Q228" s="42"/>
      <c r="R228" s="42"/>
    </row>
    <row r="229" spans="2:24" ht="27.75" customHeight="1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M229" s="58"/>
      <c r="N229" s="8"/>
      <c r="O229" s="8"/>
      <c r="P229" s="8"/>
      <c r="Q229" s="8"/>
      <c r="R229" s="1"/>
    </row>
    <row r="230" spans="2:24" ht="36.75" customHeight="1" x14ac:dyDescent="0.25">
      <c r="B230" s="152" t="s">
        <v>29</v>
      </c>
      <c r="C230" s="172" t="s">
        <v>1</v>
      </c>
      <c r="D230" s="151" t="s">
        <v>72</v>
      </c>
      <c r="E230" s="151"/>
      <c r="F230" s="152"/>
      <c r="G230" s="52"/>
      <c r="H230" s="52"/>
      <c r="I230" s="52"/>
      <c r="J230" s="52"/>
      <c r="K230" s="52"/>
      <c r="L230" s="52"/>
      <c r="M230" s="8"/>
      <c r="N230" s="26"/>
      <c r="O230" s="26"/>
      <c r="P230" s="26"/>
      <c r="Q230" s="26"/>
      <c r="S230" s="66"/>
      <c r="T230" s="66"/>
      <c r="U230" s="66"/>
    </row>
    <row r="231" spans="2:24" ht="33.75" customHeight="1" x14ac:dyDescent="0.25">
      <c r="B231" s="171"/>
      <c r="C231" s="173"/>
      <c r="D231" s="60" t="s">
        <v>56</v>
      </c>
      <c r="E231" s="45" t="s">
        <v>57</v>
      </c>
      <c r="F231" s="61" t="s">
        <v>58</v>
      </c>
      <c r="G231" s="67"/>
      <c r="H231" s="67"/>
      <c r="I231" s="67"/>
      <c r="J231" s="67"/>
      <c r="K231" s="67"/>
      <c r="L231" s="125"/>
      <c r="M231" s="126"/>
      <c r="N231" s="126"/>
      <c r="O231" s="126"/>
      <c r="P231" s="39"/>
      <c r="Q231" s="39"/>
      <c r="R231" s="68"/>
      <c r="S231" s="66"/>
      <c r="T231" s="66"/>
      <c r="U231" s="66"/>
    </row>
    <row r="232" spans="2:24" ht="17.25" customHeight="1" x14ac:dyDescent="0.25">
      <c r="B232" s="25" t="s">
        <v>31</v>
      </c>
      <c r="C232" s="21">
        <f>SUM(D232:F232)</f>
        <v>35</v>
      </c>
      <c r="D232" s="62">
        <v>1</v>
      </c>
      <c r="E232" s="22">
        <v>4</v>
      </c>
      <c r="F232" s="22">
        <v>30</v>
      </c>
      <c r="G232" s="69"/>
      <c r="H232" s="69"/>
      <c r="I232" s="69"/>
      <c r="J232" s="69"/>
      <c r="K232" s="69"/>
      <c r="L232" s="69"/>
      <c r="M232" s="74" t="s">
        <v>54</v>
      </c>
      <c r="N232" s="74">
        <v>11</v>
      </c>
      <c r="O232" s="41"/>
      <c r="P232" s="40"/>
      <c r="Q232" s="40"/>
      <c r="S232" s="66"/>
      <c r="T232" s="66"/>
      <c r="U232" s="66"/>
      <c r="X232" s="77"/>
    </row>
    <row r="233" spans="2:24" ht="17.25" customHeight="1" x14ac:dyDescent="0.25">
      <c r="B233" s="25" t="s">
        <v>32</v>
      </c>
      <c r="C233" s="21">
        <f t="shared" ref="C233:C255" si="20">SUM(D233:F233)</f>
        <v>69</v>
      </c>
      <c r="D233" s="22">
        <v>1</v>
      </c>
      <c r="E233" s="22">
        <v>10</v>
      </c>
      <c r="F233" s="22">
        <v>58</v>
      </c>
      <c r="G233" s="69"/>
      <c r="H233" s="69"/>
      <c r="I233" s="69"/>
      <c r="J233" s="69"/>
      <c r="K233" s="69"/>
      <c r="L233" s="69"/>
      <c r="M233" s="74" t="s">
        <v>49</v>
      </c>
      <c r="N233" s="74">
        <v>18</v>
      </c>
      <c r="O233" s="41"/>
      <c r="P233" s="40"/>
      <c r="Q233" s="40"/>
      <c r="S233" s="66"/>
      <c r="T233" s="66"/>
      <c r="U233" s="66"/>
      <c r="X233" s="77"/>
    </row>
    <row r="234" spans="2:24" ht="17.25" customHeight="1" x14ac:dyDescent="0.25">
      <c r="B234" s="25" t="s">
        <v>33</v>
      </c>
      <c r="C234" s="21">
        <f t="shared" si="20"/>
        <v>30</v>
      </c>
      <c r="D234" s="22">
        <v>1</v>
      </c>
      <c r="E234" s="22">
        <v>5</v>
      </c>
      <c r="F234" s="22">
        <v>24</v>
      </c>
      <c r="G234" s="69"/>
      <c r="H234" s="69"/>
      <c r="I234" s="69"/>
      <c r="J234" s="69"/>
      <c r="K234" s="69"/>
      <c r="L234" s="69"/>
      <c r="M234" s="74" t="s">
        <v>39</v>
      </c>
      <c r="N234" s="74">
        <v>19</v>
      </c>
      <c r="O234" s="41"/>
      <c r="P234" s="40"/>
      <c r="Q234" s="40"/>
      <c r="S234" s="66"/>
      <c r="T234" s="66"/>
      <c r="U234" s="66"/>
      <c r="X234" s="77"/>
    </row>
    <row r="235" spans="2:24" ht="17.25" customHeight="1" x14ac:dyDescent="0.25">
      <c r="B235" s="25" t="s">
        <v>34</v>
      </c>
      <c r="C235" s="21">
        <f t="shared" si="20"/>
        <v>158</v>
      </c>
      <c r="D235" s="22">
        <v>10</v>
      </c>
      <c r="E235" s="22">
        <v>20</v>
      </c>
      <c r="F235" s="22">
        <v>128</v>
      </c>
      <c r="G235" s="69"/>
      <c r="H235" s="69"/>
      <c r="I235" s="69"/>
      <c r="J235" s="69"/>
      <c r="K235" s="69"/>
      <c r="L235" s="69"/>
      <c r="M235" s="74" t="s">
        <v>48</v>
      </c>
      <c r="N235" s="74">
        <v>23</v>
      </c>
      <c r="O235" s="41"/>
      <c r="P235" s="40"/>
      <c r="Q235" s="40"/>
      <c r="S235" s="66"/>
      <c r="T235" s="66"/>
      <c r="U235" s="66"/>
      <c r="X235" s="77"/>
    </row>
    <row r="236" spans="2:24" ht="17.25" customHeight="1" x14ac:dyDescent="0.25">
      <c r="B236" s="25" t="s">
        <v>35</v>
      </c>
      <c r="C236" s="21">
        <f t="shared" si="20"/>
        <v>44</v>
      </c>
      <c r="D236" s="22">
        <v>2</v>
      </c>
      <c r="E236" s="22">
        <v>12</v>
      </c>
      <c r="F236" s="22">
        <v>30</v>
      </c>
      <c r="G236" s="69"/>
      <c r="H236" s="69"/>
      <c r="I236" s="69"/>
      <c r="J236" s="69"/>
      <c r="K236" s="69"/>
      <c r="L236" s="69"/>
      <c r="M236" s="74" t="s">
        <v>33</v>
      </c>
      <c r="N236" s="74">
        <v>30</v>
      </c>
      <c r="O236" s="41"/>
      <c r="P236" s="41"/>
      <c r="Q236" s="41"/>
      <c r="S236" s="66"/>
      <c r="T236" s="66"/>
      <c r="U236" s="66"/>
      <c r="X236" s="77"/>
    </row>
    <row r="237" spans="2:24" ht="17.25" customHeight="1" x14ac:dyDescent="0.25">
      <c r="B237" s="25" t="s">
        <v>36</v>
      </c>
      <c r="C237" s="21">
        <f t="shared" si="20"/>
        <v>97</v>
      </c>
      <c r="D237" s="22">
        <v>0</v>
      </c>
      <c r="E237" s="22">
        <v>15</v>
      </c>
      <c r="F237" s="22">
        <v>82</v>
      </c>
      <c r="G237" s="69"/>
      <c r="H237" s="69"/>
      <c r="I237" s="69"/>
      <c r="J237" s="69"/>
      <c r="K237" s="69"/>
      <c r="L237" s="69"/>
      <c r="M237" s="74" t="s">
        <v>53</v>
      </c>
      <c r="N237" s="74">
        <v>31</v>
      </c>
      <c r="O237" s="43"/>
      <c r="P237" s="43"/>
      <c r="Q237" s="43"/>
      <c r="S237" s="66"/>
      <c r="T237" s="66"/>
      <c r="U237" s="66"/>
      <c r="X237" s="77"/>
    </row>
    <row r="238" spans="2:24" ht="17.25" customHeight="1" x14ac:dyDescent="0.25">
      <c r="B238" s="25" t="s">
        <v>37</v>
      </c>
      <c r="C238" s="21">
        <f t="shared" si="20"/>
        <v>175</v>
      </c>
      <c r="D238" s="22">
        <v>0</v>
      </c>
      <c r="E238" s="22">
        <v>33</v>
      </c>
      <c r="F238" s="22">
        <v>142</v>
      </c>
      <c r="G238" s="69"/>
      <c r="H238" s="69"/>
      <c r="I238" s="69"/>
      <c r="J238" s="69"/>
      <c r="K238" s="69"/>
      <c r="L238" s="69"/>
      <c r="M238" s="74" t="s">
        <v>31</v>
      </c>
      <c r="N238" s="74">
        <v>35</v>
      </c>
      <c r="O238" s="127"/>
      <c r="P238" s="26"/>
      <c r="Q238" s="26"/>
      <c r="S238" s="66"/>
      <c r="T238" s="66"/>
      <c r="U238" s="66"/>
      <c r="X238" s="77"/>
    </row>
    <row r="239" spans="2:24" ht="17.25" customHeight="1" x14ac:dyDescent="0.25">
      <c r="B239" s="25" t="s">
        <v>38</v>
      </c>
      <c r="C239" s="21">
        <f t="shared" si="20"/>
        <v>139</v>
      </c>
      <c r="D239" s="22">
        <v>3</v>
      </c>
      <c r="E239" s="22">
        <v>22</v>
      </c>
      <c r="F239" s="22">
        <v>114</v>
      </c>
      <c r="G239" s="69"/>
      <c r="H239" s="69"/>
      <c r="I239" s="69"/>
      <c r="J239" s="69"/>
      <c r="K239" s="69"/>
      <c r="L239" s="69"/>
      <c r="M239" s="74" t="s">
        <v>47</v>
      </c>
      <c r="N239" s="74">
        <v>35</v>
      </c>
      <c r="O239" s="127"/>
      <c r="P239" s="26"/>
      <c r="Q239" s="26"/>
      <c r="S239" s="66"/>
      <c r="T239" s="66"/>
      <c r="U239" s="66"/>
      <c r="X239" s="77"/>
    </row>
    <row r="240" spans="2:24" ht="17.25" customHeight="1" x14ac:dyDescent="0.25">
      <c r="B240" s="25" t="s">
        <v>39</v>
      </c>
      <c r="C240" s="21">
        <f t="shared" si="20"/>
        <v>19</v>
      </c>
      <c r="D240" s="22">
        <v>0</v>
      </c>
      <c r="E240" s="22">
        <v>3</v>
      </c>
      <c r="F240" s="22">
        <v>16</v>
      </c>
      <c r="G240" s="69"/>
      <c r="H240" s="69"/>
      <c r="I240" s="69"/>
      <c r="J240" s="69"/>
      <c r="K240" s="69"/>
      <c r="L240" s="69"/>
      <c r="M240" s="74" t="s">
        <v>55</v>
      </c>
      <c r="N240" s="74">
        <v>42</v>
      </c>
      <c r="O240" s="127"/>
      <c r="P240" s="26"/>
      <c r="Q240" s="26"/>
      <c r="S240" s="66"/>
      <c r="T240" s="66"/>
      <c r="U240" s="66"/>
      <c r="X240" s="77"/>
    </row>
    <row r="241" spans="2:24" ht="17.25" customHeight="1" x14ac:dyDescent="0.25">
      <c r="B241" s="25" t="s">
        <v>40</v>
      </c>
      <c r="C241" s="21">
        <f t="shared" si="20"/>
        <v>69</v>
      </c>
      <c r="D241" s="22">
        <v>0</v>
      </c>
      <c r="E241" s="22">
        <v>17</v>
      </c>
      <c r="F241" s="22">
        <v>52</v>
      </c>
      <c r="G241" s="69"/>
      <c r="H241" s="69"/>
      <c r="I241" s="69"/>
      <c r="J241" s="69"/>
      <c r="K241" s="69"/>
      <c r="L241" s="69"/>
      <c r="M241" s="74" t="s">
        <v>35</v>
      </c>
      <c r="N241" s="74">
        <v>44</v>
      </c>
      <c r="O241" s="127"/>
      <c r="P241" s="26"/>
      <c r="Q241" s="26"/>
      <c r="S241" s="66"/>
      <c r="T241" s="66"/>
      <c r="U241" s="66"/>
      <c r="X241" s="77"/>
    </row>
    <row r="242" spans="2:24" ht="17.25" customHeight="1" x14ac:dyDescent="0.25">
      <c r="B242" s="25" t="s">
        <v>41</v>
      </c>
      <c r="C242" s="21">
        <f t="shared" si="20"/>
        <v>98</v>
      </c>
      <c r="D242" s="22">
        <v>0</v>
      </c>
      <c r="E242" s="22">
        <v>17</v>
      </c>
      <c r="F242" s="22">
        <v>81</v>
      </c>
      <c r="G242" s="69"/>
      <c r="H242" s="69"/>
      <c r="I242" s="69"/>
      <c r="J242" s="69"/>
      <c r="K242" s="69"/>
      <c r="L242" s="69"/>
      <c r="M242" s="74" t="s">
        <v>46</v>
      </c>
      <c r="N242" s="74">
        <v>46</v>
      </c>
      <c r="O242" s="127"/>
      <c r="P242" s="26"/>
      <c r="Q242" s="26"/>
      <c r="S242" s="66"/>
      <c r="T242" s="66"/>
      <c r="U242" s="66"/>
      <c r="X242" s="77"/>
    </row>
    <row r="243" spans="2:24" ht="17.25" customHeight="1" x14ac:dyDescent="0.25">
      <c r="B243" s="25" t="s">
        <v>42</v>
      </c>
      <c r="C243" s="21">
        <f t="shared" si="20"/>
        <v>155</v>
      </c>
      <c r="D243" s="22">
        <v>3</v>
      </c>
      <c r="E243" s="22">
        <v>17</v>
      </c>
      <c r="F243" s="22">
        <v>135</v>
      </c>
      <c r="G243" s="69"/>
      <c r="H243" s="69"/>
      <c r="I243" s="69"/>
      <c r="J243" s="69"/>
      <c r="K243" s="69"/>
      <c r="L243" s="69"/>
      <c r="M243" s="74" t="s">
        <v>51</v>
      </c>
      <c r="N243" s="74">
        <v>58</v>
      </c>
      <c r="O243" s="127"/>
      <c r="P243" s="26"/>
      <c r="Q243" s="26"/>
      <c r="S243" s="66"/>
      <c r="T243" s="66"/>
      <c r="U243" s="66"/>
      <c r="X243" s="77"/>
    </row>
    <row r="244" spans="2:24" ht="17.25" customHeight="1" x14ac:dyDescent="0.25">
      <c r="B244" s="25" t="s">
        <v>43</v>
      </c>
      <c r="C244" s="21">
        <f t="shared" si="20"/>
        <v>179</v>
      </c>
      <c r="D244" s="22">
        <v>2</v>
      </c>
      <c r="E244" s="22">
        <v>34</v>
      </c>
      <c r="F244" s="22">
        <v>143</v>
      </c>
      <c r="G244" s="69"/>
      <c r="H244" s="69"/>
      <c r="I244" s="69"/>
      <c r="J244" s="69"/>
      <c r="K244" s="69"/>
      <c r="L244" s="69"/>
      <c r="M244" s="74" t="s">
        <v>52</v>
      </c>
      <c r="N244" s="74">
        <v>63</v>
      </c>
      <c r="O244" s="127"/>
      <c r="P244" s="26"/>
      <c r="Q244" s="26"/>
      <c r="S244" s="66"/>
      <c r="T244" s="66"/>
      <c r="U244" s="66"/>
      <c r="X244" s="77"/>
    </row>
    <row r="245" spans="2:24" ht="17.25" customHeight="1" x14ac:dyDescent="0.25">
      <c r="B245" s="25" t="s">
        <v>44</v>
      </c>
      <c r="C245" s="21">
        <f t="shared" si="20"/>
        <v>101</v>
      </c>
      <c r="D245" s="22">
        <v>5</v>
      </c>
      <c r="E245" s="22">
        <v>17</v>
      </c>
      <c r="F245" s="22">
        <v>79</v>
      </c>
      <c r="G245" s="69"/>
      <c r="H245" s="69"/>
      <c r="I245" s="69"/>
      <c r="J245" s="69"/>
      <c r="K245" s="69"/>
      <c r="L245" s="69"/>
      <c r="M245" s="74" t="s">
        <v>32</v>
      </c>
      <c r="N245" s="74">
        <v>69</v>
      </c>
      <c r="O245" s="126"/>
      <c r="P245" s="39"/>
      <c r="Q245" s="39"/>
      <c r="S245" s="66"/>
      <c r="T245" s="66"/>
      <c r="U245" s="66"/>
      <c r="X245" s="77"/>
    </row>
    <row r="246" spans="2:24" ht="17.25" customHeight="1" x14ac:dyDescent="0.25">
      <c r="B246" s="25" t="s">
        <v>45</v>
      </c>
      <c r="C246" s="21">
        <f t="shared" si="20"/>
        <v>1853</v>
      </c>
      <c r="D246" s="22">
        <v>66</v>
      </c>
      <c r="E246" s="22">
        <v>383</v>
      </c>
      <c r="F246" s="22">
        <v>1404</v>
      </c>
      <c r="G246" s="69"/>
      <c r="H246" s="69"/>
      <c r="I246" s="69"/>
      <c r="J246" s="69"/>
      <c r="K246" s="69"/>
      <c r="L246" s="69"/>
      <c r="M246" s="74" t="s">
        <v>40</v>
      </c>
      <c r="N246" s="74">
        <v>69</v>
      </c>
      <c r="O246" s="126"/>
      <c r="P246" s="39"/>
      <c r="Q246" s="39"/>
      <c r="S246" s="66"/>
      <c r="T246" s="66"/>
      <c r="U246" s="66"/>
      <c r="X246" s="77"/>
    </row>
    <row r="247" spans="2:24" ht="17.25" customHeight="1" x14ac:dyDescent="0.25">
      <c r="B247" s="25" t="s">
        <v>46</v>
      </c>
      <c r="C247" s="21">
        <f t="shared" si="20"/>
        <v>46</v>
      </c>
      <c r="D247" s="22">
        <v>0</v>
      </c>
      <c r="E247" s="22">
        <v>6</v>
      </c>
      <c r="F247" s="22">
        <v>40</v>
      </c>
      <c r="G247" s="69"/>
      <c r="H247" s="69"/>
      <c r="I247" s="69"/>
      <c r="J247" s="69"/>
      <c r="K247" s="69"/>
      <c r="L247" s="69"/>
      <c r="M247" s="74" t="s">
        <v>36</v>
      </c>
      <c r="N247" s="74">
        <v>97</v>
      </c>
      <c r="O247" s="41"/>
      <c r="P247" s="40"/>
      <c r="Q247" s="40"/>
      <c r="S247" s="66"/>
      <c r="T247" s="66"/>
      <c r="U247" s="66"/>
      <c r="X247" s="77"/>
    </row>
    <row r="248" spans="2:24" ht="17.25" customHeight="1" x14ac:dyDescent="0.25">
      <c r="B248" s="25" t="s">
        <v>47</v>
      </c>
      <c r="C248" s="21">
        <f t="shared" si="20"/>
        <v>35</v>
      </c>
      <c r="D248" s="22">
        <v>1</v>
      </c>
      <c r="E248" s="22">
        <v>10</v>
      </c>
      <c r="F248" s="22">
        <v>24</v>
      </c>
      <c r="G248" s="69"/>
      <c r="H248" s="69"/>
      <c r="I248" s="69"/>
      <c r="J248" s="69"/>
      <c r="K248" s="69"/>
      <c r="L248" s="69"/>
      <c r="M248" s="74" t="s">
        <v>41</v>
      </c>
      <c r="N248" s="74">
        <v>98</v>
      </c>
      <c r="O248" s="41"/>
      <c r="P248" s="40"/>
      <c r="Q248" s="40"/>
      <c r="S248" s="66"/>
      <c r="T248" s="66"/>
      <c r="U248" s="66"/>
      <c r="X248" s="77"/>
    </row>
    <row r="249" spans="2:24" ht="17.25" customHeight="1" x14ac:dyDescent="0.25">
      <c r="B249" s="25" t="s">
        <v>48</v>
      </c>
      <c r="C249" s="21">
        <f t="shared" si="20"/>
        <v>23</v>
      </c>
      <c r="D249" s="22">
        <v>2</v>
      </c>
      <c r="E249" s="22">
        <v>4</v>
      </c>
      <c r="F249" s="22">
        <v>17</v>
      </c>
      <c r="G249" s="69"/>
      <c r="H249" s="69"/>
      <c r="I249" s="69"/>
      <c r="J249" s="69"/>
      <c r="K249" s="69"/>
      <c r="L249" s="69"/>
      <c r="M249" s="74" t="s">
        <v>44</v>
      </c>
      <c r="N249" s="74">
        <v>101</v>
      </c>
      <c r="O249" s="41"/>
      <c r="P249" s="40"/>
      <c r="Q249" s="40"/>
      <c r="S249" s="66"/>
      <c r="T249" s="66"/>
      <c r="U249" s="66"/>
      <c r="X249" s="77"/>
    </row>
    <row r="250" spans="2:24" ht="17.25" customHeight="1" x14ac:dyDescent="0.25">
      <c r="B250" s="25" t="s">
        <v>49</v>
      </c>
      <c r="C250" s="21">
        <f t="shared" si="20"/>
        <v>18</v>
      </c>
      <c r="D250" s="22">
        <v>0</v>
      </c>
      <c r="E250" s="22">
        <v>3</v>
      </c>
      <c r="F250" s="22">
        <v>15</v>
      </c>
      <c r="G250" s="69"/>
      <c r="H250" s="69"/>
      <c r="I250" s="69"/>
      <c r="J250" s="69"/>
      <c r="K250" s="69"/>
      <c r="L250" s="69"/>
      <c r="M250" s="74" t="s">
        <v>50</v>
      </c>
      <c r="N250" s="74">
        <v>133</v>
      </c>
      <c r="O250" s="41"/>
      <c r="P250" s="40"/>
      <c r="Q250" s="40"/>
      <c r="S250" s="66"/>
      <c r="T250" s="66"/>
      <c r="U250" s="66"/>
      <c r="X250" s="77"/>
    </row>
    <row r="251" spans="2:24" ht="17.25" customHeight="1" x14ac:dyDescent="0.25">
      <c r="B251" s="25" t="s">
        <v>50</v>
      </c>
      <c r="C251" s="21">
        <f t="shared" si="20"/>
        <v>133</v>
      </c>
      <c r="D251" s="22">
        <v>7</v>
      </c>
      <c r="E251" s="22">
        <v>27</v>
      </c>
      <c r="F251" s="22">
        <v>99</v>
      </c>
      <c r="G251" s="69"/>
      <c r="H251" s="69"/>
      <c r="I251" s="69"/>
      <c r="J251" s="69"/>
      <c r="K251" s="69"/>
      <c r="L251" s="69"/>
      <c r="M251" s="74" t="s">
        <v>38</v>
      </c>
      <c r="N251" s="74">
        <v>139</v>
      </c>
      <c r="O251" s="41"/>
      <c r="P251" s="41"/>
      <c r="Q251" s="41"/>
      <c r="S251" s="66"/>
      <c r="T251" s="66"/>
      <c r="U251" s="66"/>
      <c r="X251" s="77"/>
    </row>
    <row r="252" spans="2:24" ht="17.25" customHeight="1" x14ac:dyDescent="0.25">
      <c r="B252" s="25" t="s">
        <v>51</v>
      </c>
      <c r="C252" s="21">
        <f t="shared" si="20"/>
        <v>58</v>
      </c>
      <c r="D252" s="22">
        <v>2</v>
      </c>
      <c r="E252" s="22">
        <v>11</v>
      </c>
      <c r="F252" s="22">
        <v>45</v>
      </c>
      <c r="G252" s="69"/>
      <c r="H252" s="69"/>
      <c r="I252" s="69"/>
      <c r="J252" s="69"/>
      <c r="K252" s="69"/>
      <c r="L252" s="43"/>
      <c r="M252" s="74" t="s">
        <v>42</v>
      </c>
      <c r="N252" s="74">
        <v>155</v>
      </c>
      <c r="O252" s="43"/>
      <c r="P252" s="43"/>
      <c r="Q252" s="43"/>
      <c r="S252" s="66"/>
      <c r="T252" s="66"/>
      <c r="U252" s="66"/>
      <c r="X252" s="77"/>
    </row>
    <row r="253" spans="2:24" ht="17.25" customHeight="1" x14ac:dyDescent="0.25">
      <c r="B253" s="25" t="s">
        <v>52</v>
      </c>
      <c r="C253" s="21">
        <f t="shared" si="20"/>
        <v>63</v>
      </c>
      <c r="D253" s="22">
        <v>1</v>
      </c>
      <c r="E253" s="22">
        <v>7</v>
      </c>
      <c r="F253" s="22">
        <v>55</v>
      </c>
      <c r="G253" s="69"/>
      <c r="H253" s="69"/>
      <c r="I253" s="69"/>
      <c r="J253" s="69"/>
      <c r="K253" s="69"/>
      <c r="L253" s="8"/>
      <c r="M253" s="74" t="s">
        <v>34</v>
      </c>
      <c r="N253" s="74">
        <v>158</v>
      </c>
      <c r="O253" s="8"/>
      <c r="P253" s="8"/>
      <c r="Q253" s="8"/>
      <c r="S253" s="66"/>
      <c r="T253" s="66"/>
      <c r="U253" s="66"/>
      <c r="X253" s="77"/>
    </row>
    <row r="254" spans="2:24" ht="17.25" customHeight="1" x14ac:dyDescent="0.25">
      <c r="B254" s="25" t="s">
        <v>53</v>
      </c>
      <c r="C254" s="21">
        <f t="shared" si="20"/>
        <v>31</v>
      </c>
      <c r="D254" s="22">
        <v>2</v>
      </c>
      <c r="E254" s="22">
        <v>7</v>
      </c>
      <c r="F254" s="22">
        <v>22</v>
      </c>
      <c r="G254" s="69"/>
      <c r="H254" s="69"/>
      <c r="I254" s="69"/>
      <c r="J254" s="69"/>
      <c r="K254" s="69"/>
      <c r="L254" s="127"/>
      <c r="M254" s="74" t="s">
        <v>37</v>
      </c>
      <c r="N254" s="74">
        <v>175</v>
      </c>
      <c r="O254" s="127"/>
      <c r="P254" s="26"/>
      <c r="Q254" s="26"/>
      <c r="S254" s="66"/>
      <c r="T254" s="66"/>
      <c r="U254" s="66"/>
      <c r="X254" s="77"/>
    </row>
    <row r="255" spans="2:24" ht="17.25" customHeight="1" x14ac:dyDescent="0.25">
      <c r="B255" s="25" t="s">
        <v>54</v>
      </c>
      <c r="C255" s="21">
        <f t="shared" si="20"/>
        <v>11</v>
      </c>
      <c r="D255" s="22">
        <v>0</v>
      </c>
      <c r="E255" s="22">
        <v>2</v>
      </c>
      <c r="F255" s="22">
        <v>9</v>
      </c>
      <c r="G255" s="69"/>
      <c r="H255" s="69"/>
      <c r="I255" s="69"/>
      <c r="J255" s="69"/>
      <c r="K255" s="69"/>
      <c r="L255" s="127"/>
      <c r="M255" s="74" t="s">
        <v>43</v>
      </c>
      <c r="N255" s="74">
        <v>179</v>
      </c>
      <c r="O255" s="127"/>
      <c r="P255" s="26"/>
      <c r="Q255" s="26"/>
      <c r="S255" s="66"/>
      <c r="T255" s="66"/>
      <c r="U255" s="66"/>
      <c r="X255" s="77"/>
    </row>
    <row r="256" spans="2:24" ht="17.25" customHeight="1" thickBot="1" x14ac:dyDescent="0.3">
      <c r="B256" s="46" t="s">
        <v>55</v>
      </c>
      <c r="C256" s="47">
        <f>SUM(D256:F256)</f>
        <v>42</v>
      </c>
      <c r="D256" s="48">
        <v>0</v>
      </c>
      <c r="E256" s="48">
        <v>3</v>
      </c>
      <c r="F256" s="48">
        <v>39</v>
      </c>
      <c r="G256" s="69"/>
      <c r="H256" s="69"/>
      <c r="I256" s="69"/>
      <c r="J256" s="69"/>
      <c r="K256" s="69"/>
      <c r="L256" s="127"/>
      <c r="M256" s="74" t="s">
        <v>45</v>
      </c>
      <c r="N256" s="74">
        <v>1853</v>
      </c>
      <c r="O256" s="127"/>
      <c r="P256" s="26"/>
      <c r="Q256" s="26"/>
      <c r="S256" s="66"/>
      <c r="T256" s="66"/>
      <c r="U256" s="66"/>
      <c r="X256" s="77"/>
    </row>
    <row r="257" spans="2:21" ht="20.25" customHeight="1" x14ac:dyDescent="0.25">
      <c r="B257" s="49" t="s">
        <v>1</v>
      </c>
      <c r="C257" s="50">
        <f t="shared" ref="C257:F257" si="21">SUM(C232:C256)</f>
        <v>3681</v>
      </c>
      <c r="D257" s="94">
        <f t="shared" si="21"/>
        <v>109</v>
      </c>
      <c r="E257" s="95">
        <f t="shared" si="21"/>
        <v>689</v>
      </c>
      <c r="F257" s="95">
        <f t="shared" si="21"/>
        <v>2883</v>
      </c>
      <c r="G257" s="69"/>
      <c r="H257" s="69"/>
      <c r="I257" s="69"/>
      <c r="J257" s="69"/>
      <c r="K257" s="69"/>
      <c r="L257" s="76"/>
      <c r="M257" s="140"/>
      <c r="N257" s="140"/>
      <c r="O257" s="76"/>
      <c r="S257" s="66"/>
      <c r="T257" s="66"/>
      <c r="U257" s="66"/>
    </row>
    <row r="258" spans="2:21" ht="15.75" thickBot="1" x14ac:dyDescent="0.3">
      <c r="B258" s="63" t="s">
        <v>15</v>
      </c>
      <c r="C258" s="64">
        <f>SUM(D258:F258)</f>
        <v>1</v>
      </c>
      <c r="D258" s="96">
        <f>D257/$C$257</f>
        <v>2.9611518609073621E-2</v>
      </c>
      <c r="E258" s="64">
        <f t="shared" ref="E258:F258" si="22">E257/$C$257</f>
        <v>0.18717739744634609</v>
      </c>
      <c r="F258" s="64">
        <f t="shared" si="22"/>
        <v>0.78321108394458028</v>
      </c>
      <c r="G258" s="70"/>
      <c r="H258" s="70"/>
      <c r="I258" s="70"/>
      <c r="J258" s="70"/>
      <c r="K258" s="70"/>
      <c r="L258" s="76"/>
      <c r="M258" s="76"/>
      <c r="N258" s="76"/>
      <c r="O258" s="76"/>
      <c r="S258" s="66"/>
      <c r="T258" s="66"/>
      <c r="U258" s="66"/>
    </row>
    <row r="259" spans="2:21" x14ac:dyDescent="0.25"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76"/>
      <c r="M259" s="76"/>
      <c r="N259" s="76"/>
      <c r="O259" s="65"/>
      <c r="P259" s="1"/>
      <c r="Q259" s="1"/>
      <c r="R259" s="1"/>
      <c r="S259" s="66"/>
      <c r="T259" s="66"/>
      <c r="U259" s="66"/>
    </row>
    <row r="260" spans="2:21" x14ac:dyDescent="0.25">
      <c r="C260" s="11"/>
      <c r="D260" s="1"/>
      <c r="E260" s="1"/>
      <c r="F260" s="1"/>
      <c r="G260" s="11"/>
      <c r="H260" s="11"/>
      <c r="I260" s="11"/>
      <c r="J260" s="11"/>
      <c r="K260" s="1"/>
      <c r="O260" s="71"/>
      <c r="P260" s="71"/>
      <c r="Q260" s="72"/>
      <c r="R260" s="42"/>
      <c r="S260" s="66"/>
      <c r="T260" s="66"/>
      <c r="U260" s="66"/>
    </row>
    <row r="261" spans="2:21" x14ac:dyDescent="0.25">
      <c r="B261" s="73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S261" s="66"/>
      <c r="T261" s="66"/>
      <c r="U261" s="66"/>
    </row>
    <row r="262" spans="2:21" x14ac:dyDescent="0.25">
      <c r="B262" s="73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S262" s="66"/>
      <c r="T262" s="66"/>
      <c r="U262" s="66"/>
    </row>
    <row r="263" spans="2:21" ht="15" customHeight="1" x14ac:dyDescent="0.25">
      <c r="B263" s="73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S263" s="66"/>
      <c r="T263" s="66"/>
      <c r="U263" s="66"/>
    </row>
    <row r="264" spans="2:21" ht="15" customHeight="1" x14ac:dyDescent="0.25">
      <c r="B264" s="73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S264" s="66"/>
      <c r="T264" s="66"/>
      <c r="U264" s="66"/>
    </row>
    <row r="265" spans="2:21" ht="27.75" customHeight="1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58"/>
      <c r="N265" s="8"/>
      <c r="O265" s="8"/>
      <c r="P265" s="8"/>
      <c r="Q265" s="8"/>
      <c r="R265" s="1"/>
    </row>
    <row r="266" spans="2:21" ht="33.75" customHeight="1" x14ac:dyDescent="0.25">
      <c r="B266" s="75" t="s">
        <v>29</v>
      </c>
      <c r="C266" s="59" t="s">
        <v>1</v>
      </c>
      <c r="D266" s="60">
        <v>2022</v>
      </c>
      <c r="E266" s="45">
        <v>2023</v>
      </c>
      <c r="F266" s="60">
        <v>2024</v>
      </c>
      <c r="G266" s="45" t="s">
        <v>86</v>
      </c>
      <c r="H266" s="45" t="s">
        <v>92</v>
      </c>
      <c r="J266" s="76"/>
      <c r="K266" s="76"/>
      <c r="L266" s="76"/>
      <c r="M266" s="76"/>
    </row>
    <row r="267" spans="2:21" ht="17.25" customHeight="1" x14ac:dyDescent="0.25">
      <c r="B267" s="25" t="s">
        <v>31</v>
      </c>
      <c r="C267" s="21">
        <f>SUM(D267:H267)</f>
        <v>479</v>
      </c>
      <c r="D267" s="22">
        <v>122</v>
      </c>
      <c r="E267" s="22">
        <v>101</v>
      </c>
      <c r="F267" s="62">
        <v>123</v>
      </c>
      <c r="G267" s="62">
        <v>98</v>
      </c>
      <c r="H267" s="62">
        <f>+C232</f>
        <v>35</v>
      </c>
      <c r="I267" s="68"/>
      <c r="J267" s="76"/>
      <c r="K267" s="74" t="s">
        <v>48</v>
      </c>
      <c r="L267" s="74">
        <v>208</v>
      </c>
      <c r="M267" s="76"/>
      <c r="R267" s="77"/>
    </row>
    <row r="268" spans="2:21" ht="17.25" customHeight="1" x14ac:dyDescent="0.25">
      <c r="B268" s="25" t="s">
        <v>32</v>
      </c>
      <c r="C268" s="21">
        <f t="shared" ref="C268:C290" si="23">SUM(D268:H268)</f>
        <v>921</v>
      </c>
      <c r="D268" s="22">
        <v>208</v>
      </c>
      <c r="E268" s="22">
        <v>214</v>
      </c>
      <c r="F268" s="22">
        <v>206</v>
      </c>
      <c r="G268" s="22">
        <v>224</v>
      </c>
      <c r="H268" s="22">
        <f t="shared" ref="H268:H291" si="24">+C233</f>
        <v>69</v>
      </c>
      <c r="J268" s="76"/>
      <c r="K268" s="74" t="s">
        <v>54</v>
      </c>
      <c r="L268" s="74">
        <v>215</v>
      </c>
      <c r="M268" s="76"/>
      <c r="R268" s="77"/>
    </row>
    <row r="269" spans="2:21" ht="17.25" customHeight="1" x14ac:dyDescent="0.25">
      <c r="B269" s="25" t="s">
        <v>33</v>
      </c>
      <c r="C269" s="21">
        <f t="shared" si="23"/>
        <v>470</v>
      </c>
      <c r="D269" s="22">
        <v>141</v>
      </c>
      <c r="E269" s="22">
        <v>107</v>
      </c>
      <c r="F269" s="22">
        <v>101</v>
      </c>
      <c r="G269" s="22">
        <v>91</v>
      </c>
      <c r="H269" s="22">
        <f t="shared" si="24"/>
        <v>30</v>
      </c>
      <c r="J269" s="76"/>
      <c r="K269" s="74" t="s">
        <v>49</v>
      </c>
      <c r="L269" s="74">
        <v>263</v>
      </c>
      <c r="M269" s="76"/>
      <c r="R269" s="77"/>
    </row>
    <row r="270" spans="2:21" ht="17.25" customHeight="1" x14ac:dyDescent="0.25">
      <c r="B270" s="25" t="s">
        <v>34</v>
      </c>
      <c r="C270" s="21">
        <f t="shared" si="23"/>
        <v>2310</v>
      </c>
      <c r="D270" s="22">
        <v>582</v>
      </c>
      <c r="E270" s="22">
        <v>531</v>
      </c>
      <c r="F270" s="22">
        <v>494</v>
      </c>
      <c r="G270" s="22">
        <v>545</v>
      </c>
      <c r="H270" s="22">
        <f t="shared" si="24"/>
        <v>158</v>
      </c>
      <c r="J270" s="76"/>
      <c r="K270" s="74" t="s">
        <v>39</v>
      </c>
      <c r="L270" s="74">
        <v>289</v>
      </c>
      <c r="M270" s="76"/>
      <c r="R270" s="77"/>
    </row>
    <row r="271" spans="2:21" ht="17.25" customHeight="1" x14ac:dyDescent="0.25">
      <c r="B271" s="25" t="s">
        <v>35</v>
      </c>
      <c r="C271" s="21">
        <f t="shared" si="23"/>
        <v>832</v>
      </c>
      <c r="D271" s="22">
        <v>195</v>
      </c>
      <c r="E271" s="22">
        <v>212</v>
      </c>
      <c r="F271" s="22">
        <v>190</v>
      </c>
      <c r="G271" s="22">
        <v>191</v>
      </c>
      <c r="H271" s="22">
        <f t="shared" si="24"/>
        <v>44</v>
      </c>
      <c r="J271" s="76"/>
      <c r="K271" s="74" t="s">
        <v>47</v>
      </c>
      <c r="L271" s="74">
        <v>454</v>
      </c>
      <c r="M271" s="76"/>
      <c r="R271" s="77"/>
    </row>
    <row r="272" spans="2:21" ht="17.25" customHeight="1" x14ac:dyDescent="0.25">
      <c r="B272" s="25" t="s">
        <v>36</v>
      </c>
      <c r="C272" s="21">
        <f t="shared" si="23"/>
        <v>1365</v>
      </c>
      <c r="D272" s="22">
        <v>330</v>
      </c>
      <c r="E272" s="22">
        <v>333</v>
      </c>
      <c r="F272" s="22">
        <v>304</v>
      </c>
      <c r="G272" s="22">
        <v>301</v>
      </c>
      <c r="H272" s="22">
        <f t="shared" si="24"/>
        <v>97</v>
      </c>
      <c r="J272" s="76"/>
      <c r="K272" s="74" t="s">
        <v>33</v>
      </c>
      <c r="L272" s="74">
        <v>470</v>
      </c>
      <c r="M272" s="76"/>
      <c r="R272" s="77"/>
    </row>
    <row r="273" spans="2:18" ht="17.25" customHeight="1" x14ac:dyDescent="0.25">
      <c r="B273" s="25" t="s">
        <v>37</v>
      </c>
      <c r="C273" s="21">
        <f t="shared" si="23"/>
        <v>2166</v>
      </c>
      <c r="D273" s="22">
        <v>560</v>
      </c>
      <c r="E273" s="22">
        <v>501</v>
      </c>
      <c r="F273" s="22">
        <v>475</v>
      </c>
      <c r="G273" s="22">
        <v>455</v>
      </c>
      <c r="H273" s="22">
        <f t="shared" si="24"/>
        <v>175</v>
      </c>
      <c r="J273" s="76"/>
      <c r="K273" s="74" t="s">
        <v>31</v>
      </c>
      <c r="L273" s="74">
        <v>479</v>
      </c>
      <c r="M273" s="76"/>
      <c r="R273" s="77"/>
    </row>
    <row r="274" spans="2:18" ht="17.25" customHeight="1" x14ac:dyDescent="0.25">
      <c r="B274" s="25" t="s">
        <v>38</v>
      </c>
      <c r="C274" s="21">
        <f t="shared" si="23"/>
        <v>1850</v>
      </c>
      <c r="D274" s="22">
        <v>447</v>
      </c>
      <c r="E274" s="22">
        <v>432</v>
      </c>
      <c r="F274" s="22">
        <v>401</v>
      </c>
      <c r="G274" s="22">
        <v>431</v>
      </c>
      <c r="H274" s="22">
        <f t="shared" si="24"/>
        <v>139</v>
      </c>
      <c r="J274" s="76"/>
      <c r="K274" s="74" t="s">
        <v>53</v>
      </c>
      <c r="L274" s="74">
        <v>503</v>
      </c>
      <c r="M274" s="76"/>
      <c r="R274" s="77"/>
    </row>
    <row r="275" spans="2:18" ht="17.25" customHeight="1" x14ac:dyDescent="0.25">
      <c r="B275" s="25" t="s">
        <v>39</v>
      </c>
      <c r="C275" s="21">
        <f t="shared" si="23"/>
        <v>289</v>
      </c>
      <c r="D275" s="22">
        <v>87</v>
      </c>
      <c r="E275" s="22">
        <v>58</v>
      </c>
      <c r="F275" s="22">
        <v>59</v>
      </c>
      <c r="G275" s="22">
        <v>66</v>
      </c>
      <c r="H275" s="22">
        <f t="shared" si="24"/>
        <v>19</v>
      </c>
      <c r="J275" s="76"/>
      <c r="K275" s="74" t="s">
        <v>46</v>
      </c>
      <c r="L275" s="74">
        <v>698</v>
      </c>
      <c r="M275" s="76"/>
      <c r="R275" s="77"/>
    </row>
    <row r="276" spans="2:18" ht="17.25" customHeight="1" x14ac:dyDescent="0.25">
      <c r="B276" s="25" t="s">
        <v>40</v>
      </c>
      <c r="C276" s="21">
        <f t="shared" si="23"/>
        <v>1024</v>
      </c>
      <c r="D276" s="22">
        <v>306</v>
      </c>
      <c r="E276" s="22">
        <v>238</v>
      </c>
      <c r="F276" s="22">
        <v>210</v>
      </c>
      <c r="G276" s="22">
        <v>201</v>
      </c>
      <c r="H276" s="22">
        <f t="shared" si="24"/>
        <v>69</v>
      </c>
      <c r="J276" s="76"/>
      <c r="K276" s="74" t="s">
        <v>55</v>
      </c>
      <c r="L276" s="74">
        <v>702</v>
      </c>
      <c r="M276" s="76"/>
      <c r="R276" s="77"/>
    </row>
    <row r="277" spans="2:18" ht="17.25" customHeight="1" x14ac:dyDescent="0.25">
      <c r="B277" s="25" t="s">
        <v>41</v>
      </c>
      <c r="C277" s="21">
        <f t="shared" si="23"/>
        <v>1221</v>
      </c>
      <c r="D277" s="22">
        <v>279</v>
      </c>
      <c r="E277" s="22">
        <v>297</v>
      </c>
      <c r="F277" s="22">
        <v>261</v>
      </c>
      <c r="G277" s="22">
        <v>286</v>
      </c>
      <c r="H277" s="22">
        <f t="shared" si="24"/>
        <v>98</v>
      </c>
      <c r="J277" s="76"/>
      <c r="K277" s="74" t="s">
        <v>35</v>
      </c>
      <c r="L277" s="74">
        <v>832</v>
      </c>
      <c r="M277" s="76"/>
      <c r="R277" s="77"/>
    </row>
    <row r="278" spans="2:18" ht="17.25" customHeight="1" x14ac:dyDescent="0.25">
      <c r="B278" s="25" t="s">
        <v>42</v>
      </c>
      <c r="C278" s="21">
        <f t="shared" si="23"/>
        <v>2174</v>
      </c>
      <c r="D278" s="22">
        <v>538</v>
      </c>
      <c r="E278" s="22">
        <v>430</v>
      </c>
      <c r="F278" s="22">
        <v>532</v>
      </c>
      <c r="G278" s="22">
        <v>519</v>
      </c>
      <c r="H278" s="22">
        <f t="shared" si="24"/>
        <v>155</v>
      </c>
      <c r="J278" s="76"/>
      <c r="K278" s="74" t="s">
        <v>32</v>
      </c>
      <c r="L278" s="74">
        <v>921</v>
      </c>
      <c r="M278" s="76"/>
      <c r="R278" s="77"/>
    </row>
    <row r="279" spans="2:18" ht="17.25" customHeight="1" x14ac:dyDescent="0.25">
      <c r="B279" s="25" t="s">
        <v>43</v>
      </c>
      <c r="C279" s="21">
        <f t="shared" si="23"/>
        <v>2196</v>
      </c>
      <c r="D279" s="22">
        <v>560</v>
      </c>
      <c r="E279" s="22">
        <v>494</v>
      </c>
      <c r="F279" s="22">
        <v>489</v>
      </c>
      <c r="G279" s="22">
        <v>474</v>
      </c>
      <c r="H279" s="22">
        <f t="shared" si="24"/>
        <v>179</v>
      </c>
      <c r="J279" s="76"/>
      <c r="K279" s="74" t="s">
        <v>40</v>
      </c>
      <c r="L279" s="74">
        <v>1024</v>
      </c>
      <c r="M279" s="76"/>
      <c r="R279" s="77"/>
    </row>
    <row r="280" spans="2:18" ht="17.25" customHeight="1" x14ac:dyDescent="0.25">
      <c r="B280" s="25" t="s">
        <v>44</v>
      </c>
      <c r="C280" s="21">
        <f t="shared" si="23"/>
        <v>1202</v>
      </c>
      <c r="D280" s="22">
        <v>268</v>
      </c>
      <c r="E280" s="22">
        <v>277</v>
      </c>
      <c r="F280" s="22">
        <v>277</v>
      </c>
      <c r="G280" s="22">
        <v>279</v>
      </c>
      <c r="H280" s="22">
        <f t="shared" si="24"/>
        <v>101</v>
      </c>
      <c r="J280" s="76"/>
      <c r="K280" s="74" t="s">
        <v>51</v>
      </c>
      <c r="L280" s="74">
        <v>1061</v>
      </c>
      <c r="M280" s="76"/>
      <c r="R280" s="77"/>
    </row>
    <row r="281" spans="2:18" ht="17.25" customHeight="1" x14ac:dyDescent="0.25">
      <c r="B281" s="25" t="s">
        <v>45</v>
      </c>
      <c r="C281" s="21">
        <f t="shared" si="23"/>
        <v>24370</v>
      </c>
      <c r="D281" s="22">
        <v>6390</v>
      </c>
      <c r="E281" s="22">
        <v>5582</v>
      </c>
      <c r="F281" s="22">
        <v>5124</v>
      </c>
      <c r="G281" s="22">
        <v>5421</v>
      </c>
      <c r="H281" s="22">
        <f t="shared" si="24"/>
        <v>1853</v>
      </c>
      <c r="J281" s="76"/>
      <c r="K281" s="74" t="s">
        <v>52</v>
      </c>
      <c r="L281" s="74">
        <v>1179</v>
      </c>
      <c r="M281" s="76"/>
      <c r="R281" s="77"/>
    </row>
    <row r="282" spans="2:18" ht="17.25" customHeight="1" x14ac:dyDescent="0.25">
      <c r="B282" s="25" t="s">
        <v>46</v>
      </c>
      <c r="C282" s="21">
        <f t="shared" si="23"/>
        <v>698</v>
      </c>
      <c r="D282" s="22">
        <v>190</v>
      </c>
      <c r="E282" s="22">
        <v>157</v>
      </c>
      <c r="F282" s="22">
        <v>153</v>
      </c>
      <c r="G282" s="22">
        <v>152</v>
      </c>
      <c r="H282" s="22">
        <f t="shared" si="24"/>
        <v>46</v>
      </c>
      <c r="J282" s="76"/>
      <c r="K282" s="74" t="s">
        <v>44</v>
      </c>
      <c r="L282" s="74">
        <v>1202</v>
      </c>
      <c r="M282" s="76"/>
      <c r="R282" s="77"/>
    </row>
    <row r="283" spans="2:18" ht="17.25" customHeight="1" x14ac:dyDescent="0.25">
      <c r="B283" s="25" t="s">
        <v>47</v>
      </c>
      <c r="C283" s="21">
        <f t="shared" si="23"/>
        <v>454</v>
      </c>
      <c r="D283" s="22">
        <v>87</v>
      </c>
      <c r="E283" s="22">
        <v>109</v>
      </c>
      <c r="F283" s="22">
        <v>113</v>
      </c>
      <c r="G283" s="22">
        <v>110</v>
      </c>
      <c r="H283" s="22">
        <f t="shared" si="24"/>
        <v>35</v>
      </c>
      <c r="J283" s="76"/>
      <c r="K283" s="74" t="s">
        <v>41</v>
      </c>
      <c r="L283" s="74">
        <v>1221</v>
      </c>
      <c r="M283" s="76"/>
      <c r="R283" s="77"/>
    </row>
    <row r="284" spans="2:18" ht="17.25" customHeight="1" x14ac:dyDescent="0.25">
      <c r="B284" s="25" t="s">
        <v>48</v>
      </c>
      <c r="C284" s="21">
        <f t="shared" si="23"/>
        <v>208</v>
      </c>
      <c r="D284" s="22">
        <v>59</v>
      </c>
      <c r="E284" s="22">
        <v>35</v>
      </c>
      <c r="F284" s="22">
        <v>50</v>
      </c>
      <c r="G284" s="22">
        <v>41</v>
      </c>
      <c r="H284" s="22">
        <f t="shared" si="24"/>
        <v>23</v>
      </c>
      <c r="J284" s="76"/>
      <c r="K284" s="74" t="s">
        <v>36</v>
      </c>
      <c r="L284" s="74">
        <v>1365</v>
      </c>
      <c r="M284" s="76"/>
      <c r="R284" s="77"/>
    </row>
    <row r="285" spans="2:18" ht="17.25" customHeight="1" x14ac:dyDescent="0.25">
      <c r="B285" s="25" t="s">
        <v>49</v>
      </c>
      <c r="C285" s="21">
        <f t="shared" si="23"/>
        <v>263</v>
      </c>
      <c r="D285" s="22">
        <v>54</v>
      </c>
      <c r="E285" s="22">
        <v>63</v>
      </c>
      <c r="F285" s="22">
        <v>56</v>
      </c>
      <c r="G285" s="22">
        <v>72</v>
      </c>
      <c r="H285" s="22">
        <f t="shared" si="24"/>
        <v>18</v>
      </c>
      <c r="J285" s="76"/>
      <c r="K285" s="74" t="s">
        <v>50</v>
      </c>
      <c r="L285" s="74">
        <v>1759</v>
      </c>
      <c r="M285" s="76"/>
      <c r="R285" s="77"/>
    </row>
    <row r="286" spans="2:18" ht="17.25" customHeight="1" x14ac:dyDescent="0.25">
      <c r="B286" s="25" t="s">
        <v>50</v>
      </c>
      <c r="C286" s="21">
        <f t="shared" si="23"/>
        <v>1759</v>
      </c>
      <c r="D286" s="22">
        <v>484</v>
      </c>
      <c r="E286" s="22">
        <v>379</v>
      </c>
      <c r="F286" s="22">
        <v>371</v>
      </c>
      <c r="G286" s="22">
        <v>392</v>
      </c>
      <c r="H286" s="22">
        <f t="shared" si="24"/>
        <v>133</v>
      </c>
      <c r="J286" s="76"/>
      <c r="K286" s="74" t="s">
        <v>38</v>
      </c>
      <c r="L286" s="74">
        <v>1850</v>
      </c>
      <c r="M286" s="76"/>
      <c r="R286" s="77"/>
    </row>
    <row r="287" spans="2:18" ht="17.25" customHeight="1" x14ac:dyDescent="0.25">
      <c r="B287" s="25" t="s">
        <v>51</v>
      </c>
      <c r="C287" s="21">
        <f t="shared" si="23"/>
        <v>1061</v>
      </c>
      <c r="D287" s="22">
        <v>278</v>
      </c>
      <c r="E287" s="22">
        <v>251</v>
      </c>
      <c r="F287" s="22">
        <v>234</v>
      </c>
      <c r="G287" s="22">
        <v>240</v>
      </c>
      <c r="H287" s="22">
        <f t="shared" si="24"/>
        <v>58</v>
      </c>
      <c r="J287" s="76"/>
      <c r="K287" s="74" t="s">
        <v>37</v>
      </c>
      <c r="L287" s="74">
        <v>2166</v>
      </c>
      <c r="M287" s="76"/>
      <c r="R287" s="77"/>
    </row>
    <row r="288" spans="2:18" ht="17.25" customHeight="1" x14ac:dyDescent="0.25">
      <c r="B288" s="25" t="s">
        <v>52</v>
      </c>
      <c r="C288" s="21">
        <f t="shared" si="23"/>
        <v>1179</v>
      </c>
      <c r="D288" s="22">
        <v>325</v>
      </c>
      <c r="E288" s="22">
        <v>274</v>
      </c>
      <c r="F288" s="22">
        <v>267</v>
      </c>
      <c r="G288" s="22">
        <v>250</v>
      </c>
      <c r="H288" s="22">
        <f t="shared" si="24"/>
        <v>63</v>
      </c>
      <c r="J288" s="76"/>
      <c r="K288" s="74" t="s">
        <v>42</v>
      </c>
      <c r="L288" s="74">
        <v>2174</v>
      </c>
      <c r="M288" s="76"/>
      <c r="R288" s="77"/>
    </row>
    <row r="289" spans="2:18" ht="17.25" customHeight="1" x14ac:dyDescent="0.25">
      <c r="B289" s="25" t="s">
        <v>53</v>
      </c>
      <c r="C289" s="21">
        <f t="shared" si="23"/>
        <v>503</v>
      </c>
      <c r="D289" s="22">
        <v>121</v>
      </c>
      <c r="E289" s="22">
        <v>119</v>
      </c>
      <c r="F289" s="22">
        <v>130</v>
      </c>
      <c r="G289" s="22">
        <v>102</v>
      </c>
      <c r="H289" s="22">
        <f t="shared" si="24"/>
        <v>31</v>
      </c>
      <c r="J289" s="76"/>
      <c r="K289" s="74" t="s">
        <v>43</v>
      </c>
      <c r="L289" s="74">
        <v>2196</v>
      </c>
      <c r="M289" s="76"/>
      <c r="R289" s="77"/>
    </row>
    <row r="290" spans="2:18" ht="17.25" customHeight="1" x14ac:dyDescent="0.25">
      <c r="B290" s="25" t="s">
        <v>54</v>
      </c>
      <c r="C290" s="21">
        <f t="shared" si="23"/>
        <v>215</v>
      </c>
      <c r="D290" s="22">
        <v>66</v>
      </c>
      <c r="E290" s="22">
        <v>47</v>
      </c>
      <c r="F290" s="22">
        <v>49</v>
      </c>
      <c r="G290" s="22">
        <v>42</v>
      </c>
      <c r="H290" s="22">
        <f t="shared" si="24"/>
        <v>11</v>
      </c>
      <c r="J290" s="76"/>
      <c r="K290" s="74" t="s">
        <v>34</v>
      </c>
      <c r="L290" s="74">
        <v>2310</v>
      </c>
      <c r="M290" s="76"/>
      <c r="R290" s="77"/>
    </row>
    <row r="291" spans="2:18" ht="17.25" customHeight="1" thickBot="1" x14ac:dyDescent="0.3">
      <c r="B291" s="46" t="s">
        <v>55</v>
      </c>
      <c r="C291" s="47">
        <f>SUM(D291:H291)</f>
        <v>702</v>
      </c>
      <c r="D291" s="48">
        <v>180</v>
      </c>
      <c r="E291" s="48">
        <v>151</v>
      </c>
      <c r="F291" s="48">
        <v>188</v>
      </c>
      <c r="G291" s="48">
        <v>141</v>
      </c>
      <c r="H291" s="48">
        <f t="shared" si="24"/>
        <v>42</v>
      </c>
      <c r="J291" s="76"/>
      <c r="K291" s="74" t="s">
        <v>45</v>
      </c>
      <c r="L291" s="74">
        <v>24370</v>
      </c>
      <c r="M291" s="76"/>
      <c r="R291" s="77"/>
    </row>
    <row r="292" spans="2:18" ht="20.25" customHeight="1" x14ac:dyDescent="0.25">
      <c r="B292" s="49" t="s">
        <v>1</v>
      </c>
      <c r="C292" s="50">
        <f t="shared" ref="C292:H292" si="25">SUM(C267:C291)</f>
        <v>49911</v>
      </c>
      <c r="D292" s="51">
        <v>12857</v>
      </c>
      <c r="E292" s="51">
        <v>11392</v>
      </c>
      <c r="F292" s="51">
        <v>10857</v>
      </c>
      <c r="G292" s="51">
        <v>11124</v>
      </c>
      <c r="H292" s="51">
        <f t="shared" si="25"/>
        <v>3681</v>
      </c>
      <c r="J292" s="76"/>
      <c r="K292" s="76"/>
      <c r="L292" s="76"/>
      <c r="M292" s="76"/>
    </row>
    <row r="293" spans="2:18" ht="15.75" thickBot="1" x14ac:dyDescent="0.3">
      <c r="B293" s="63" t="s">
        <v>15</v>
      </c>
      <c r="C293" s="64">
        <f>SUM(D293:H293)</f>
        <v>1</v>
      </c>
      <c r="D293" s="64">
        <f t="shared" ref="D293:G293" si="26">D292/$C$292</f>
        <v>0.25759852537516781</v>
      </c>
      <c r="E293" s="64">
        <f t="shared" si="26"/>
        <v>0.2282462783755084</v>
      </c>
      <c r="F293" s="64">
        <f t="shared" si="26"/>
        <v>0.21752719841317544</v>
      </c>
      <c r="G293" s="64">
        <f t="shared" si="26"/>
        <v>0.22287672056260144</v>
      </c>
      <c r="H293" s="64">
        <f>H292/$C$292</f>
        <v>7.3751277273546911E-2</v>
      </c>
      <c r="J293" s="76"/>
      <c r="K293" s="76"/>
      <c r="L293" s="76"/>
      <c r="M293" s="76"/>
    </row>
    <row r="294" spans="2:18" x14ac:dyDescent="0.25">
      <c r="B294" s="145" t="s">
        <v>97</v>
      </c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</row>
    <row r="296" spans="2:18" x14ac:dyDescent="0.25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</row>
    <row r="297" spans="2:18" ht="16.5" customHeight="1" x14ac:dyDescent="0.25">
      <c r="B297" s="1"/>
      <c r="C297" s="1"/>
      <c r="D297" s="1"/>
      <c r="E297" s="1"/>
      <c r="F297" s="1"/>
      <c r="G297" s="1"/>
    </row>
    <row r="298" spans="2:18" ht="23.25" customHeight="1" x14ac:dyDescent="0.25">
      <c r="B298" s="37"/>
      <c r="C298" s="37"/>
      <c r="D298" s="37"/>
      <c r="E298" s="37"/>
      <c r="F298" s="37"/>
      <c r="G298" s="9"/>
    </row>
    <row r="299" spans="2:18" ht="43.5" customHeight="1" x14ac:dyDescent="0.25">
      <c r="B299" s="151" t="s">
        <v>19</v>
      </c>
      <c r="C299" s="152"/>
      <c r="D299" s="59">
        <v>2025</v>
      </c>
      <c r="E299" s="59" t="s">
        <v>92</v>
      </c>
      <c r="F299" s="19" t="s">
        <v>59</v>
      </c>
    </row>
    <row r="300" spans="2:18" ht="19.5" customHeight="1" x14ac:dyDescent="0.25">
      <c r="B300" s="169" t="s">
        <v>4</v>
      </c>
      <c r="C300" s="170"/>
      <c r="D300" s="129">
        <v>877</v>
      </c>
      <c r="E300" s="129">
        <f t="shared" ref="E300:E311" si="27">+C15</f>
        <v>884</v>
      </c>
      <c r="F300" s="130">
        <f t="shared" ref="F300:F311" si="28">E300/D300-1</f>
        <v>7.9817559863168963E-3</v>
      </c>
    </row>
    <row r="301" spans="2:18" ht="19.5" customHeight="1" x14ac:dyDescent="0.25">
      <c r="B301" s="169" t="s">
        <v>5</v>
      </c>
      <c r="C301" s="170"/>
      <c r="D301" s="80">
        <v>845</v>
      </c>
      <c r="E301" s="80">
        <f t="shared" si="27"/>
        <v>848</v>
      </c>
      <c r="F301" s="79">
        <f t="shared" si="28"/>
        <v>3.5502958579882726E-3</v>
      </c>
    </row>
    <row r="302" spans="2:18" ht="19.5" customHeight="1" x14ac:dyDescent="0.25">
      <c r="B302" s="169" t="s">
        <v>6</v>
      </c>
      <c r="C302" s="170"/>
      <c r="D302" s="80">
        <v>941</v>
      </c>
      <c r="E302" s="80">
        <f t="shared" si="27"/>
        <v>954</v>
      </c>
      <c r="F302" s="79">
        <f t="shared" si="28"/>
        <v>1.381509032943673E-2</v>
      </c>
    </row>
    <row r="303" spans="2:18" ht="19.5" customHeight="1" thickBot="1" x14ac:dyDescent="0.3">
      <c r="B303" s="169" t="s">
        <v>7</v>
      </c>
      <c r="C303" s="170"/>
      <c r="D303" s="80">
        <v>895</v>
      </c>
      <c r="E303" s="80">
        <f t="shared" si="27"/>
        <v>995</v>
      </c>
      <c r="F303" s="79">
        <f t="shared" si="28"/>
        <v>0.1117318435754191</v>
      </c>
    </row>
    <row r="304" spans="2:18" ht="19.5" hidden="1" customHeight="1" x14ac:dyDescent="0.25">
      <c r="B304" s="169" t="s">
        <v>8</v>
      </c>
      <c r="C304" s="170"/>
      <c r="D304" s="80">
        <v>865</v>
      </c>
      <c r="E304" s="80">
        <f t="shared" si="27"/>
        <v>0</v>
      </c>
      <c r="F304" s="79">
        <f t="shared" si="28"/>
        <v>-1</v>
      </c>
    </row>
    <row r="305" spans="2:18" ht="19.5" hidden="1" customHeight="1" x14ac:dyDescent="0.25">
      <c r="B305" s="169" t="s">
        <v>9</v>
      </c>
      <c r="C305" s="170"/>
      <c r="D305" s="80">
        <v>976</v>
      </c>
      <c r="E305" s="80">
        <f t="shared" si="27"/>
        <v>0</v>
      </c>
      <c r="F305" s="79">
        <f t="shared" si="28"/>
        <v>-1</v>
      </c>
    </row>
    <row r="306" spans="2:18" ht="19.5" hidden="1" customHeight="1" x14ac:dyDescent="0.25">
      <c r="B306" s="169" t="s">
        <v>10</v>
      </c>
      <c r="C306" s="170"/>
      <c r="D306" s="80">
        <v>894</v>
      </c>
      <c r="E306" s="80">
        <f t="shared" si="27"/>
        <v>0</v>
      </c>
      <c r="F306" s="79">
        <f t="shared" si="28"/>
        <v>-1</v>
      </c>
    </row>
    <row r="307" spans="2:18" ht="19.5" hidden="1" customHeight="1" x14ac:dyDescent="0.25">
      <c r="B307" s="169" t="s">
        <v>11</v>
      </c>
      <c r="C307" s="170"/>
      <c r="D307" s="80">
        <v>988</v>
      </c>
      <c r="E307" s="80">
        <f t="shared" si="27"/>
        <v>0</v>
      </c>
      <c r="F307" s="79">
        <f t="shared" si="28"/>
        <v>-1</v>
      </c>
    </row>
    <row r="308" spans="2:18" ht="19.5" hidden="1" customHeight="1" x14ac:dyDescent="0.25">
      <c r="B308" s="169" t="s">
        <v>89</v>
      </c>
      <c r="C308" s="170"/>
      <c r="D308" s="80">
        <v>1034</v>
      </c>
      <c r="E308" s="80">
        <f t="shared" si="27"/>
        <v>0</v>
      </c>
      <c r="F308" s="79">
        <f t="shared" si="28"/>
        <v>-1</v>
      </c>
      <c r="G308" s="53"/>
    </row>
    <row r="309" spans="2:18" ht="19.5" hidden="1" customHeight="1" x14ac:dyDescent="0.25">
      <c r="B309" s="175" t="s">
        <v>12</v>
      </c>
      <c r="C309" s="176"/>
      <c r="D309" s="80">
        <v>1012</v>
      </c>
      <c r="E309" s="80">
        <f t="shared" si="27"/>
        <v>0</v>
      </c>
      <c r="F309" s="79">
        <f t="shared" si="28"/>
        <v>-1</v>
      </c>
      <c r="G309" s="53"/>
    </row>
    <row r="310" spans="2:18" ht="19.5" hidden="1" customHeight="1" x14ac:dyDescent="0.25">
      <c r="B310" s="177" t="s">
        <v>13</v>
      </c>
      <c r="C310" s="178"/>
      <c r="D310" s="80">
        <v>951</v>
      </c>
      <c r="E310" s="80">
        <f t="shared" si="27"/>
        <v>0</v>
      </c>
      <c r="F310" s="79">
        <f t="shared" si="28"/>
        <v>-1</v>
      </c>
      <c r="G310" s="53"/>
    </row>
    <row r="311" spans="2:18" ht="19.5" hidden="1" customHeight="1" thickBot="1" x14ac:dyDescent="0.3">
      <c r="B311" s="181" t="s">
        <v>14</v>
      </c>
      <c r="C311" s="182"/>
      <c r="D311" s="124">
        <v>846</v>
      </c>
      <c r="E311" s="124">
        <f t="shared" si="27"/>
        <v>0</v>
      </c>
      <c r="F311" s="81">
        <f t="shared" si="28"/>
        <v>-1</v>
      </c>
      <c r="G311" s="53"/>
    </row>
    <row r="312" spans="2:18" ht="24.75" customHeight="1" x14ac:dyDescent="0.25">
      <c r="B312" s="174" t="s">
        <v>1</v>
      </c>
      <c r="C312" s="174"/>
      <c r="D312" s="143">
        <f>SUM(D300:D303)</f>
        <v>3558</v>
      </c>
      <c r="E312" s="143">
        <f>SUM(E300:E303)</f>
        <v>3681</v>
      </c>
      <c r="F312" s="144">
        <f>E312/D312-1</f>
        <v>3.4569983136593541E-2</v>
      </c>
      <c r="G312" s="53"/>
    </row>
    <row r="313" spans="2:18" ht="21.75" customHeight="1" x14ac:dyDescent="0.25">
      <c r="B313" s="84" t="s">
        <v>88</v>
      </c>
      <c r="C313" s="55"/>
      <c r="D313" s="40"/>
      <c r="E313" s="40"/>
      <c r="F313" s="43"/>
      <c r="G313" s="53"/>
    </row>
    <row r="314" spans="2:18" ht="17.25" customHeight="1" x14ac:dyDescent="0.25">
      <c r="B314" s="69"/>
      <c r="C314" s="8"/>
      <c r="J314" s="69"/>
      <c r="K314" s="78"/>
      <c r="L314" s="1"/>
      <c r="M314" s="1"/>
      <c r="N314" s="1"/>
      <c r="O314" s="1"/>
    </row>
    <row r="315" spans="2:18" ht="17.25" customHeight="1" x14ac:dyDescent="0.25">
      <c r="B315" s="9"/>
      <c r="C315" s="9"/>
      <c r="D315" s="9"/>
      <c r="E315" s="9"/>
      <c r="F315" s="18"/>
      <c r="G315" s="82"/>
      <c r="H315" s="8"/>
      <c r="I315" s="8"/>
      <c r="J315" s="8"/>
      <c r="K315" s="8"/>
      <c r="L315" s="54"/>
      <c r="M315" s="83"/>
      <c r="N315" s="83"/>
      <c r="O315" s="83"/>
      <c r="P315" s="8"/>
      <c r="Q315" s="8"/>
      <c r="R315" s="44"/>
    </row>
    <row r="316" spans="2:18" ht="17.25" customHeight="1" x14ac:dyDescent="0.25">
      <c r="B316" s="9"/>
      <c r="C316" s="9"/>
      <c r="D316" s="9"/>
      <c r="E316" s="9"/>
      <c r="F316" s="18"/>
      <c r="G316" s="82"/>
      <c r="H316" s="8"/>
      <c r="I316" s="8"/>
      <c r="J316" s="8"/>
      <c r="K316" s="8"/>
      <c r="L316" s="54"/>
      <c r="M316" s="83"/>
      <c r="N316" s="83"/>
      <c r="O316" s="83"/>
      <c r="P316" s="8"/>
      <c r="Q316" s="8"/>
      <c r="R316" s="44"/>
    </row>
    <row r="317" spans="2:18" ht="17.25" customHeight="1" x14ac:dyDescent="0.25">
      <c r="C317" s="9"/>
      <c r="D317" s="9"/>
      <c r="E317" s="9"/>
      <c r="F317" s="18"/>
      <c r="G317" s="82"/>
      <c r="H317" s="8"/>
      <c r="I317" s="8"/>
      <c r="J317" s="8"/>
      <c r="K317" s="8"/>
      <c r="L317" s="54"/>
      <c r="M317" s="83"/>
      <c r="N317" s="83"/>
      <c r="O317" s="83"/>
      <c r="P317" s="8"/>
      <c r="Q317" s="8"/>
      <c r="R317" s="44"/>
    </row>
    <row r="318" spans="2:18" ht="17.25" customHeight="1" x14ac:dyDescent="0.25">
      <c r="B318" s="9"/>
      <c r="C318" s="9"/>
      <c r="D318" s="9"/>
      <c r="E318" s="9"/>
      <c r="F318" s="18"/>
      <c r="G318" s="82"/>
      <c r="H318" s="8"/>
      <c r="I318" s="8"/>
      <c r="J318" s="8"/>
      <c r="K318" s="8"/>
      <c r="L318" s="54"/>
      <c r="M318" s="83"/>
      <c r="N318" s="83"/>
      <c r="O318" s="83"/>
      <c r="P318" s="8"/>
      <c r="Q318" s="8"/>
      <c r="R318" s="44"/>
    </row>
    <row r="319" spans="2:18" ht="17.25" customHeight="1" x14ac:dyDescent="0.25">
      <c r="B319" s="9"/>
      <c r="C319" s="9"/>
      <c r="D319" s="9"/>
      <c r="E319" s="9"/>
      <c r="F319" s="18"/>
      <c r="G319" s="82"/>
      <c r="H319" s="8"/>
      <c r="I319" s="8"/>
      <c r="J319" s="8"/>
      <c r="K319" s="8"/>
      <c r="L319" s="54"/>
      <c r="M319" s="83"/>
      <c r="N319" s="83"/>
      <c r="O319" s="83"/>
      <c r="P319" s="8"/>
      <c r="Q319" s="8"/>
      <c r="R319" s="44"/>
    </row>
    <row r="320" spans="2:18" ht="17.25" customHeight="1" x14ac:dyDescent="0.25">
      <c r="B320" s="9"/>
      <c r="C320" s="9"/>
      <c r="D320" s="9"/>
      <c r="E320" s="9"/>
      <c r="F320" s="18"/>
      <c r="G320" s="82"/>
      <c r="H320" s="8"/>
      <c r="I320" s="8"/>
      <c r="J320" s="8"/>
      <c r="K320" s="8"/>
      <c r="L320" s="54"/>
      <c r="M320" s="83"/>
      <c r="N320" s="83"/>
      <c r="O320" s="83"/>
      <c r="P320" s="8"/>
      <c r="Q320" s="8"/>
      <c r="R320" s="44"/>
    </row>
    <row r="321" spans="2:18" ht="17.25" customHeight="1" x14ac:dyDescent="0.25">
      <c r="B321" s="9"/>
      <c r="C321" s="9"/>
      <c r="D321" s="9"/>
      <c r="E321" s="9"/>
      <c r="F321" s="18"/>
      <c r="G321" s="82"/>
      <c r="H321" s="8"/>
      <c r="I321" s="8"/>
      <c r="J321" s="8"/>
      <c r="K321" s="8"/>
      <c r="L321" s="54"/>
      <c r="M321" s="83"/>
      <c r="N321" s="83"/>
      <c r="O321" s="83"/>
      <c r="P321" s="8"/>
      <c r="Q321" s="8"/>
      <c r="R321" s="44"/>
    </row>
    <row r="322" spans="2:18" ht="17.25" customHeight="1" x14ac:dyDescent="0.25">
      <c r="B322" s="9"/>
      <c r="C322" s="9"/>
      <c r="D322" s="9"/>
      <c r="E322" s="9"/>
      <c r="F322" s="18"/>
      <c r="G322" s="82"/>
      <c r="H322" s="8"/>
      <c r="I322" s="8"/>
      <c r="J322" s="8"/>
      <c r="K322" s="8"/>
      <c r="L322" s="54"/>
      <c r="M322" s="83"/>
      <c r="N322" s="83"/>
      <c r="O322" s="83"/>
      <c r="P322" s="8"/>
      <c r="Q322" s="8"/>
      <c r="R322" s="44"/>
    </row>
    <row r="323" spans="2:18" ht="17.25" customHeight="1" x14ac:dyDescent="0.25">
      <c r="B323" s="9"/>
      <c r="C323" s="9"/>
      <c r="D323" s="9"/>
      <c r="E323" s="9"/>
      <c r="F323" s="18"/>
      <c r="G323" s="82"/>
      <c r="H323" s="8"/>
      <c r="I323" s="8"/>
      <c r="J323" s="8"/>
      <c r="K323" s="8"/>
      <c r="L323" s="54"/>
      <c r="M323" s="83"/>
      <c r="N323" s="83"/>
      <c r="O323" s="83"/>
      <c r="P323" s="8"/>
      <c r="Q323" s="8"/>
      <c r="R323" s="44"/>
    </row>
    <row r="324" spans="2:18" ht="17.25" customHeight="1" x14ac:dyDescent="0.25">
      <c r="B324" s="9"/>
      <c r="C324" s="9"/>
      <c r="D324" s="9"/>
      <c r="E324" s="9"/>
      <c r="F324" s="18"/>
      <c r="G324" s="82"/>
      <c r="H324" s="8"/>
      <c r="I324" s="8"/>
      <c r="J324" s="8"/>
      <c r="K324" s="8"/>
      <c r="L324" s="54"/>
      <c r="M324" s="83"/>
      <c r="N324" s="83"/>
      <c r="O324" s="83"/>
      <c r="P324" s="8"/>
      <c r="Q324" s="8"/>
      <c r="R324" s="44"/>
    </row>
    <row r="325" spans="2:18" ht="17.25" customHeight="1" x14ac:dyDescent="0.25">
      <c r="C325" s="9"/>
      <c r="D325" s="9"/>
      <c r="E325" s="9"/>
      <c r="F325" s="18"/>
      <c r="G325" s="82"/>
      <c r="H325" s="8"/>
      <c r="I325" s="8"/>
      <c r="J325" s="8"/>
      <c r="K325" s="8"/>
      <c r="L325" s="54"/>
      <c r="M325" s="83"/>
      <c r="N325" s="83"/>
      <c r="O325" s="83"/>
      <c r="P325" s="8"/>
      <c r="Q325" s="8"/>
      <c r="R325" s="44"/>
    </row>
    <row r="326" spans="2:18" ht="17.25" customHeight="1" x14ac:dyDescent="0.25">
      <c r="B326" s="9"/>
      <c r="C326" s="9"/>
      <c r="D326" s="9"/>
      <c r="E326" s="9"/>
      <c r="F326" s="18"/>
      <c r="G326" s="82"/>
      <c r="H326" s="8"/>
      <c r="I326" s="8"/>
      <c r="J326" s="8"/>
      <c r="K326" s="8"/>
      <c r="L326" s="54"/>
      <c r="M326" s="83"/>
      <c r="N326" s="83"/>
      <c r="O326" s="83"/>
      <c r="P326" s="8"/>
      <c r="Q326" s="8"/>
      <c r="R326" s="44"/>
    </row>
    <row r="327" spans="2:18" ht="17.25" customHeight="1" x14ac:dyDescent="0.25">
      <c r="B327" s="9"/>
      <c r="C327" s="9"/>
      <c r="D327" s="9"/>
      <c r="E327" s="9"/>
      <c r="F327" s="18"/>
      <c r="G327" s="82"/>
      <c r="H327" s="8"/>
      <c r="I327" s="8"/>
      <c r="J327" s="8"/>
      <c r="K327" s="8"/>
      <c r="L327" s="54"/>
      <c r="M327" s="83"/>
      <c r="N327" s="83"/>
      <c r="O327" s="83"/>
      <c r="P327" s="8"/>
      <c r="Q327" s="8"/>
      <c r="R327" s="44"/>
    </row>
    <row r="328" spans="2:18" ht="17.25" customHeight="1" x14ac:dyDescent="0.25">
      <c r="B328" s="9"/>
      <c r="C328" s="9"/>
      <c r="D328" s="9"/>
      <c r="E328" s="9"/>
      <c r="F328" s="18"/>
      <c r="G328" s="82"/>
      <c r="H328" s="8"/>
      <c r="I328" s="8"/>
      <c r="J328" s="8"/>
      <c r="K328" s="8"/>
      <c r="L328" s="54"/>
      <c r="M328" s="83"/>
      <c r="N328" s="83"/>
      <c r="O328" s="83"/>
      <c r="P328" s="8"/>
      <c r="Q328" s="8"/>
      <c r="R328" s="44"/>
    </row>
    <row r="329" spans="2:18" ht="17.25" customHeight="1" x14ac:dyDescent="0.25">
      <c r="B329" s="9"/>
      <c r="C329" s="9"/>
      <c r="D329" s="9"/>
      <c r="E329" s="9"/>
      <c r="F329" s="18"/>
      <c r="G329" s="82"/>
      <c r="H329" s="8"/>
      <c r="I329" s="8"/>
      <c r="J329" s="8"/>
      <c r="K329" s="8"/>
      <c r="L329" s="54"/>
      <c r="M329" s="83"/>
      <c r="N329" s="83"/>
      <c r="O329" s="83"/>
      <c r="P329" s="8"/>
      <c r="Q329" s="8"/>
      <c r="R329" s="44"/>
    </row>
    <row r="330" spans="2:18" ht="17.25" customHeight="1" x14ac:dyDescent="0.25">
      <c r="B330" s="9"/>
      <c r="C330" s="9"/>
      <c r="D330" s="9"/>
      <c r="E330" s="9"/>
      <c r="F330" s="18"/>
      <c r="G330" s="82"/>
      <c r="H330" s="8"/>
      <c r="I330" s="8"/>
      <c r="J330" s="8"/>
      <c r="K330" s="8"/>
      <c r="L330" s="54"/>
      <c r="M330" s="83"/>
      <c r="N330" s="83"/>
      <c r="O330" s="83"/>
      <c r="P330" s="8"/>
      <c r="Q330" s="8"/>
      <c r="R330" s="44"/>
    </row>
    <row r="331" spans="2:18" ht="17.25" customHeight="1" x14ac:dyDescent="0.25">
      <c r="B331" s="9"/>
      <c r="C331" s="9"/>
      <c r="D331" s="9"/>
      <c r="E331" s="9"/>
      <c r="F331" s="18"/>
      <c r="G331" s="82"/>
      <c r="H331" s="8"/>
      <c r="I331" s="8"/>
      <c r="J331" s="8"/>
      <c r="K331" s="8"/>
      <c r="L331" s="54"/>
      <c r="M331" s="83"/>
      <c r="N331" s="83"/>
      <c r="O331" s="83"/>
      <c r="P331" s="8"/>
      <c r="Q331" s="8"/>
      <c r="R331" s="44"/>
    </row>
    <row r="332" spans="2:18" ht="17.25" customHeight="1" x14ac:dyDescent="0.25">
      <c r="B332" s="9"/>
      <c r="C332" s="9"/>
      <c r="D332" s="9"/>
      <c r="E332" s="9"/>
      <c r="F332" s="18"/>
      <c r="G332" s="82"/>
      <c r="H332" s="8"/>
      <c r="I332" s="8"/>
      <c r="J332" s="8"/>
      <c r="K332" s="8"/>
      <c r="L332" s="54"/>
      <c r="M332" s="83"/>
      <c r="N332" s="83"/>
      <c r="O332" s="83"/>
      <c r="P332" s="8"/>
      <c r="Q332" s="8"/>
      <c r="R332" s="44"/>
    </row>
    <row r="333" spans="2:18" ht="17.25" customHeight="1" x14ac:dyDescent="0.25">
      <c r="B333" s="9"/>
      <c r="C333" s="9"/>
      <c r="D333" s="9"/>
      <c r="E333" s="9"/>
      <c r="F333" s="18"/>
      <c r="G333" s="82"/>
      <c r="H333" s="8"/>
      <c r="I333" s="8"/>
      <c r="J333" s="8"/>
      <c r="K333" s="8"/>
      <c r="L333" s="54"/>
      <c r="M333" s="83"/>
      <c r="N333" s="83"/>
      <c r="O333" s="83"/>
      <c r="P333" s="8"/>
      <c r="Q333" s="8"/>
      <c r="R333" s="44"/>
    </row>
    <row r="334" spans="2:18" ht="17.25" customHeight="1" x14ac:dyDescent="0.25">
      <c r="B334" s="9"/>
      <c r="C334" s="9"/>
      <c r="D334" s="9"/>
      <c r="E334" s="9"/>
      <c r="F334" s="18"/>
      <c r="G334" s="82"/>
      <c r="H334" s="8"/>
      <c r="I334" s="8"/>
      <c r="J334" s="8"/>
      <c r="K334" s="8"/>
      <c r="L334" s="54"/>
      <c r="M334" s="83"/>
      <c r="N334" s="83"/>
      <c r="O334" s="83"/>
      <c r="P334" s="8"/>
      <c r="Q334" s="8"/>
      <c r="R334" s="44"/>
    </row>
    <row r="335" spans="2:18" ht="17.25" customHeight="1" x14ac:dyDescent="0.25">
      <c r="B335" s="9"/>
      <c r="C335" s="9"/>
      <c r="D335" s="9"/>
      <c r="E335" s="9"/>
      <c r="F335" s="18"/>
      <c r="G335" s="82"/>
      <c r="H335" s="8"/>
      <c r="I335" s="8"/>
      <c r="J335" s="8"/>
      <c r="K335" s="8"/>
      <c r="L335" s="54"/>
      <c r="M335" s="83"/>
      <c r="N335" s="83"/>
      <c r="O335" s="83"/>
      <c r="P335" s="8"/>
      <c r="Q335" s="8"/>
      <c r="R335" s="44"/>
    </row>
    <row r="336" spans="2:18" ht="17.25" customHeight="1" x14ac:dyDescent="0.25">
      <c r="B336" s="9"/>
      <c r="C336" s="9"/>
      <c r="D336" s="9"/>
      <c r="E336" s="9"/>
      <c r="F336" s="18"/>
      <c r="G336" s="82"/>
      <c r="H336" s="8"/>
      <c r="I336" s="8"/>
      <c r="J336" s="8"/>
      <c r="K336" s="8"/>
      <c r="L336" s="54"/>
      <c r="M336" s="83"/>
      <c r="N336" s="83"/>
      <c r="O336" s="83"/>
      <c r="P336" s="8"/>
      <c r="Q336" s="8"/>
      <c r="R336" s="44"/>
    </row>
    <row r="337" spans="2:18" ht="17.25" customHeight="1" x14ac:dyDescent="0.25">
      <c r="B337" s="9"/>
      <c r="C337" s="9"/>
      <c r="D337" s="9"/>
      <c r="E337" s="9"/>
      <c r="F337" s="18"/>
      <c r="G337" s="82"/>
      <c r="H337" s="8"/>
      <c r="I337" s="8"/>
      <c r="J337" s="8"/>
      <c r="K337" s="8"/>
      <c r="L337" s="54"/>
      <c r="M337" s="83"/>
      <c r="N337" s="83"/>
      <c r="O337" s="83"/>
      <c r="P337" s="8"/>
      <c r="Q337" s="8"/>
      <c r="R337" s="44"/>
    </row>
    <row r="338" spans="2:18" ht="17.25" customHeight="1" x14ac:dyDescent="0.25">
      <c r="B338" s="9"/>
      <c r="C338" s="9"/>
      <c r="D338" s="9"/>
      <c r="E338" s="9"/>
      <c r="F338" s="18"/>
      <c r="G338" s="82"/>
      <c r="H338" s="8"/>
      <c r="I338" s="8"/>
      <c r="J338" s="8"/>
      <c r="K338" s="8"/>
      <c r="L338" s="54"/>
      <c r="M338" s="83"/>
      <c r="N338" s="83"/>
      <c r="O338" s="83"/>
      <c r="P338" s="8"/>
      <c r="Q338" s="8"/>
      <c r="R338" s="44"/>
    </row>
    <row r="339" spans="2:18" ht="17.25" customHeight="1" x14ac:dyDescent="0.25">
      <c r="B339" s="9"/>
      <c r="C339" s="9"/>
      <c r="D339" s="9"/>
      <c r="E339" s="9"/>
      <c r="F339" s="18"/>
      <c r="G339" s="82"/>
      <c r="H339" s="8"/>
      <c r="I339" s="8"/>
      <c r="J339" s="8"/>
      <c r="K339" s="8"/>
      <c r="L339" s="54"/>
      <c r="M339" s="83"/>
      <c r="N339" s="83"/>
      <c r="O339" s="83"/>
      <c r="P339" s="8"/>
      <c r="Q339" s="8"/>
      <c r="R339" s="44"/>
    </row>
    <row r="340" spans="2:18" ht="17.25" customHeight="1" x14ac:dyDescent="0.25">
      <c r="B340" s="9"/>
      <c r="C340" s="9"/>
      <c r="D340" s="9"/>
      <c r="E340" s="9"/>
      <c r="F340" s="18"/>
      <c r="G340" s="82"/>
      <c r="H340" s="8"/>
      <c r="I340" s="8"/>
      <c r="J340" s="8"/>
      <c r="K340" s="8"/>
      <c r="L340" s="54"/>
      <c r="M340" s="83"/>
      <c r="N340" s="83"/>
      <c r="O340" s="83"/>
      <c r="P340" s="8"/>
      <c r="Q340" s="8"/>
      <c r="R340" s="44"/>
    </row>
    <row r="341" spans="2:18" ht="17.25" customHeight="1" x14ac:dyDescent="0.25">
      <c r="B341" s="9"/>
      <c r="C341" s="9"/>
      <c r="D341" s="9"/>
      <c r="E341" s="9"/>
      <c r="F341" s="18"/>
      <c r="G341" s="82"/>
      <c r="H341" s="8"/>
      <c r="I341" s="8"/>
      <c r="J341" s="8"/>
      <c r="K341" s="8"/>
      <c r="L341" s="54"/>
      <c r="M341" s="83"/>
      <c r="N341" s="83"/>
      <c r="O341" s="83"/>
      <c r="P341" s="8"/>
      <c r="Q341" s="8"/>
      <c r="R341" s="44"/>
    </row>
    <row r="342" spans="2:18" ht="17.25" customHeight="1" x14ac:dyDescent="0.25">
      <c r="B342" s="9"/>
      <c r="C342" s="9"/>
      <c r="D342" s="9"/>
      <c r="E342" s="9"/>
      <c r="F342" s="18"/>
      <c r="G342" s="82"/>
      <c r="H342" s="8"/>
      <c r="I342" s="8"/>
      <c r="J342" s="8"/>
      <c r="K342" s="8"/>
      <c r="L342" s="54"/>
      <c r="M342" s="83"/>
      <c r="N342" s="83"/>
      <c r="O342" s="83"/>
      <c r="P342" s="8"/>
      <c r="Q342" s="8"/>
      <c r="R342" s="44"/>
    </row>
    <row r="343" spans="2:18" ht="17.25" customHeight="1" x14ac:dyDescent="0.25">
      <c r="B343" s="9"/>
      <c r="C343" s="9"/>
      <c r="D343" s="9"/>
      <c r="E343" s="9"/>
      <c r="F343" s="18"/>
      <c r="G343" s="82"/>
      <c r="H343" s="8"/>
      <c r="I343" s="8"/>
      <c r="J343" s="8"/>
      <c r="K343" s="8"/>
      <c r="L343" s="54"/>
      <c r="M343" s="83"/>
      <c r="N343" s="83"/>
      <c r="O343" s="83"/>
      <c r="P343" s="8"/>
      <c r="Q343" s="8"/>
      <c r="R343" s="44"/>
    </row>
    <row r="344" spans="2:18" ht="17.25" customHeight="1" x14ac:dyDescent="0.25">
      <c r="B344" s="9"/>
      <c r="C344" s="9"/>
      <c r="D344" s="9"/>
      <c r="E344" s="9"/>
      <c r="F344" s="18"/>
      <c r="G344" s="82"/>
      <c r="H344" s="8"/>
      <c r="I344" s="8"/>
      <c r="J344" s="8"/>
      <c r="K344" s="8"/>
      <c r="L344" s="54"/>
      <c r="M344" s="83"/>
      <c r="N344" s="83"/>
      <c r="O344" s="83"/>
      <c r="P344" s="8"/>
      <c r="Q344" s="8"/>
      <c r="R344" s="44"/>
    </row>
    <row r="345" spans="2:18" ht="17.25" customHeight="1" x14ac:dyDescent="0.25">
      <c r="B345" s="9"/>
      <c r="C345" s="9"/>
      <c r="D345" s="9"/>
      <c r="E345" s="9"/>
      <c r="F345" s="18"/>
      <c r="G345" s="82"/>
      <c r="H345" s="8"/>
      <c r="I345" s="8"/>
      <c r="J345" s="8"/>
      <c r="K345" s="8"/>
      <c r="L345" s="54"/>
      <c r="M345" s="83"/>
      <c r="N345" s="83"/>
      <c r="O345" s="83"/>
      <c r="P345" s="8"/>
      <c r="Q345" s="8"/>
      <c r="R345" s="44"/>
    </row>
    <row r="346" spans="2:18" ht="17.25" customHeight="1" x14ac:dyDescent="0.25">
      <c r="B346" s="9"/>
      <c r="C346" s="9"/>
      <c r="D346" s="9"/>
      <c r="E346" s="9"/>
      <c r="F346" s="18"/>
      <c r="G346" s="82"/>
      <c r="H346" s="8"/>
      <c r="I346" s="8"/>
      <c r="J346" s="8"/>
      <c r="K346" s="8"/>
      <c r="L346" s="54"/>
      <c r="M346" s="83"/>
      <c r="N346" s="83"/>
      <c r="O346" s="83"/>
      <c r="P346" s="8"/>
      <c r="Q346" s="8"/>
      <c r="R346" s="44"/>
    </row>
    <row r="347" spans="2:18" ht="17.25" customHeight="1" x14ac:dyDescent="0.25">
      <c r="B347" s="9"/>
      <c r="C347" s="9"/>
      <c r="D347" s="9"/>
      <c r="E347" s="9"/>
      <c r="F347" s="18"/>
      <c r="G347" s="82"/>
      <c r="H347" s="8"/>
      <c r="I347" s="8"/>
      <c r="J347" s="8"/>
      <c r="K347" s="8"/>
      <c r="L347" s="54"/>
      <c r="M347" s="83"/>
      <c r="N347" s="83"/>
      <c r="O347" s="83"/>
      <c r="P347" s="8"/>
      <c r="Q347" s="8"/>
      <c r="R347" s="44"/>
    </row>
    <row r="348" spans="2:18" ht="17.25" customHeight="1" x14ac:dyDescent="0.25">
      <c r="B348" s="9"/>
      <c r="C348" s="9"/>
      <c r="D348" s="9"/>
      <c r="E348" s="9"/>
      <c r="F348" s="18"/>
      <c r="G348" s="82"/>
      <c r="H348" s="8"/>
      <c r="I348" s="8"/>
      <c r="J348" s="8"/>
      <c r="K348" s="8"/>
      <c r="L348" s="54"/>
      <c r="M348" s="83"/>
      <c r="N348" s="83"/>
      <c r="O348" s="83"/>
      <c r="P348" s="8"/>
      <c r="Q348" s="8"/>
      <c r="R348" s="44"/>
    </row>
    <row r="349" spans="2:18" x14ac:dyDescent="0.25">
      <c r="B349" s="18"/>
      <c r="C349" s="18"/>
      <c r="D349" s="18"/>
      <c r="E349" s="18"/>
      <c r="F349" s="18"/>
      <c r="G349" s="82"/>
      <c r="H349" s="8"/>
      <c r="I349" s="71"/>
      <c r="J349" s="71"/>
    </row>
    <row r="350" spans="2:18" x14ac:dyDescent="0.25">
      <c r="B350" s="18"/>
      <c r="C350" s="18"/>
      <c r="D350" s="18"/>
      <c r="E350" s="18"/>
      <c r="F350" s="18"/>
      <c r="G350" s="82"/>
      <c r="H350" s="8"/>
    </row>
    <row r="351" spans="2:18" x14ac:dyDescent="0.25">
      <c r="B351" s="18"/>
      <c r="C351" s="18"/>
      <c r="D351" s="18"/>
      <c r="E351" s="18"/>
      <c r="F351" s="18"/>
      <c r="G351" s="82"/>
      <c r="H351" s="8"/>
    </row>
    <row r="352" spans="2:18" x14ac:dyDescent="0.25">
      <c r="B352" s="18"/>
      <c r="C352" s="18"/>
      <c r="D352" s="18"/>
      <c r="E352" s="18"/>
      <c r="F352" s="18"/>
      <c r="G352" s="82"/>
      <c r="H352" s="8"/>
    </row>
    <row r="353" spans="2:8" x14ac:dyDescent="0.25">
      <c r="B353" s="18"/>
      <c r="C353" s="18"/>
      <c r="D353" s="18"/>
      <c r="E353" s="18"/>
      <c r="F353" s="18"/>
      <c r="G353" s="82"/>
      <c r="H353" s="8"/>
    </row>
    <row r="354" spans="2:8" x14ac:dyDescent="0.25">
      <c r="B354" s="18"/>
      <c r="C354" s="18"/>
      <c r="D354" s="18"/>
      <c r="E354" s="18"/>
      <c r="F354" s="18"/>
      <c r="G354" s="82"/>
      <c r="H354" s="8"/>
    </row>
    <row r="355" spans="2:8" x14ac:dyDescent="0.25">
      <c r="B355" s="18"/>
      <c r="C355" s="18"/>
      <c r="D355" s="18"/>
      <c r="E355" s="18"/>
      <c r="F355" s="18"/>
      <c r="G355" s="82"/>
      <c r="H355" s="8"/>
    </row>
    <row r="356" spans="2:8" x14ac:dyDescent="0.25">
      <c r="B356" s="18"/>
      <c r="C356" s="18"/>
      <c r="D356" s="18"/>
      <c r="E356" s="18"/>
      <c r="F356" s="18"/>
      <c r="G356" s="82"/>
      <c r="H356" s="8"/>
    </row>
    <row r="357" spans="2:8" x14ac:dyDescent="0.25">
      <c r="B357" s="18"/>
      <c r="C357" s="18"/>
      <c r="D357" s="18"/>
      <c r="E357" s="18"/>
      <c r="F357" s="18"/>
      <c r="G357" s="82"/>
      <c r="H357" s="8"/>
    </row>
    <row r="358" spans="2:8" x14ac:dyDescent="0.25">
      <c r="C358" s="71"/>
      <c r="D358" s="71"/>
      <c r="E358" s="71"/>
      <c r="F358" s="85"/>
      <c r="G358" s="71"/>
      <c r="H358" s="71"/>
    </row>
  </sheetData>
  <sortState xmlns:xlrd2="http://schemas.microsoft.com/office/spreadsheetml/2017/richdata2" ref="O56:P80">
    <sortCondition ref="P56:P80"/>
  </sortState>
  <mergeCells count="83">
    <mergeCell ref="S88:T88"/>
    <mergeCell ref="T198:U198"/>
    <mergeCell ref="T35:U35"/>
    <mergeCell ref="R198:S198"/>
    <mergeCell ref="N88:Q89"/>
    <mergeCell ref="N198:O198"/>
    <mergeCell ref="P198:Q198"/>
    <mergeCell ref="R88:R89"/>
    <mergeCell ref="N104:T106"/>
    <mergeCell ref="B54:B55"/>
    <mergeCell ref="C54:C55"/>
    <mergeCell ref="D54:E54"/>
    <mergeCell ref="B303:C303"/>
    <mergeCell ref="B311:C311"/>
    <mergeCell ref="B304:C304"/>
    <mergeCell ref="B90:B93"/>
    <mergeCell ref="B88:B89"/>
    <mergeCell ref="B198:B199"/>
    <mergeCell ref="C198:C199"/>
    <mergeCell ref="D198:E198"/>
    <mergeCell ref="B98:B101"/>
    <mergeCell ref="B94:B97"/>
    <mergeCell ref="B118:B121"/>
    <mergeCell ref="B114:B117"/>
    <mergeCell ref="B110:B113"/>
    <mergeCell ref="B312:C312"/>
    <mergeCell ref="B305:C305"/>
    <mergeCell ref="B306:C306"/>
    <mergeCell ref="B307:C307"/>
    <mergeCell ref="B308:C308"/>
    <mergeCell ref="B309:C309"/>
    <mergeCell ref="B310:C310"/>
    <mergeCell ref="B2:R2"/>
    <mergeCell ref="B6:U6"/>
    <mergeCell ref="B7:U7"/>
    <mergeCell ref="B8:U8"/>
    <mergeCell ref="B302:C302"/>
    <mergeCell ref="B299:C299"/>
    <mergeCell ref="B300:C300"/>
    <mergeCell ref="B301:C301"/>
    <mergeCell ref="B230:B231"/>
    <mergeCell ref="C230:C231"/>
    <mergeCell ref="B102:B105"/>
    <mergeCell ref="B130:B133"/>
    <mergeCell ref="B134:B137"/>
    <mergeCell ref="B138:B141"/>
    <mergeCell ref="B126:B129"/>
    <mergeCell ref="B122:B125"/>
    <mergeCell ref="D35:E35"/>
    <mergeCell ref="F35:G35"/>
    <mergeCell ref="B35:B36"/>
    <mergeCell ref="C35:C36"/>
    <mergeCell ref="H35:I35"/>
    <mergeCell ref="J35:K35"/>
    <mergeCell ref="N35:O35"/>
    <mergeCell ref="P35:Q35"/>
    <mergeCell ref="R35:S35"/>
    <mergeCell ref="L35:M35"/>
    <mergeCell ref="B106:B109"/>
    <mergeCell ref="B186:B189"/>
    <mergeCell ref="B190:B193"/>
    <mergeCell ref="B194:C194"/>
    <mergeCell ref="B166:B169"/>
    <mergeCell ref="B170:B173"/>
    <mergeCell ref="B174:B177"/>
    <mergeCell ref="B178:B181"/>
    <mergeCell ref="B182:B185"/>
    <mergeCell ref="B142:B145"/>
    <mergeCell ref="B146:B149"/>
    <mergeCell ref="B154:B157"/>
    <mergeCell ref="B158:B161"/>
    <mergeCell ref="B162:B165"/>
    <mergeCell ref="B150:B153"/>
    <mergeCell ref="D230:F230"/>
    <mergeCell ref="C88:C89"/>
    <mergeCell ref="D88:D89"/>
    <mergeCell ref="E88:F88"/>
    <mergeCell ref="F198:G198"/>
    <mergeCell ref="H88:H89"/>
    <mergeCell ref="I88:I89"/>
    <mergeCell ref="H198:I198"/>
    <mergeCell ref="J198:K198"/>
    <mergeCell ref="L198:M198"/>
  </mergeCells>
  <phoneticPr fontId="32" type="noConversion"/>
  <printOptions horizontalCentered="1"/>
  <pageMargins left="0" right="0" top="0.39370078740157483" bottom="0.39370078740157483" header="0.31496062992125984" footer="0.31496062992125984"/>
  <pageSetup paperSize="9" scale="33" fitToHeight="4" orientation="portrait" r:id="rId1"/>
  <rowBreaks count="4" manualBreakCount="4">
    <brk id="83" max="20" man="1"/>
    <brk id="195" max="20" man="1"/>
    <brk id="263" max="20" man="1"/>
    <brk id="313" max="18" man="1"/>
  </rowBreaks>
  <ignoredErrors>
    <ignoredError sqref="C257 C292 C81" formula="1"/>
    <ignoredError sqref="H29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Linea 100</vt:lpstr>
      <vt:lpstr>'Linea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Joselyne Mamani</dc:creator>
  <cp:lastModifiedBy>Genaro Humberto Araujo Salas</cp:lastModifiedBy>
  <cp:lastPrinted>2024-04-15T15:21:35Z</cp:lastPrinted>
  <dcterms:created xsi:type="dcterms:W3CDTF">2023-08-14T13:39:38Z</dcterms:created>
  <dcterms:modified xsi:type="dcterms:W3CDTF">2026-05-18T14:16:57Z</dcterms:modified>
</cp:coreProperties>
</file>