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UMENES VIOLENCIA SEXUAL\L100\VIOLACION\"/>
    </mc:Choice>
  </mc:AlternateContent>
  <xr:revisionPtr revIDLastSave="0" documentId="13_ncr:1_{82D3B134-602F-44D7-8AD1-BC443CFA1233}" xr6:coauthVersionLast="47" xr6:coauthVersionMax="47" xr10:uidLastSave="{00000000-0000-0000-0000-000000000000}"/>
  <bookViews>
    <workbookView xWindow="-120" yWindow="-120" windowWidth="29040" windowHeight="15720" tabRatio="860" xr2:uid="{BCD547BF-A473-4E1A-BB6E-C7C8A27D36B9}"/>
  </bookViews>
  <sheets>
    <sheet name="Linea 100" sheetId="2" r:id="rId1"/>
  </sheets>
  <definedNames>
    <definedName name="_xlnm.Print_Area" localSheetId="0">'Linea 100'!$A$1:$U$313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9" i="2" l="1"/>
  <c r="I98" i="2"/>
  <c r="E311" i="2"/>
  <c r="D311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D80" i="2" l="1"/>
  <c r="E80" i="2"/>
  <c r="D27" i="2" l="1"/>
  <c r="E27" i="2"/>
  <c r="C26" i="2"/>
  <c r="E310" i="2" s="1"/>
  <c r="C25" i="2"/>
  <c r="E309" i="2" s="1"/>
  <c r="H193" i="2"/>
  <c r="C24" i="2"/>
  <c r="E308" i="2" s="1"/>
  <c r="C23" i="2"/>
  <c r="E307" i="2" s="1"/>
  <c r="E193" i="2"/>
  <c r="F193" i="2"/>
  <c r="D152" i="2"/>
  <c r="I152" i="2" s="1"/>
  <c r="D151" i="2"/>
  <c r="I151" i="2" s="1"/>
  <c r="D150" i="2"/>
  <c r="I150" i="2" s="1"/>
  <c r="D149" i="2"/>
  <c r="C200" i="2" l="1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199" i="2"/>
  <c r="R100" i="2"/>
  <c r="S101" i="2"/>
  <c r="T101" i="2"/>
  <c r="C37" i="2"/>
  <c r="C38" i="2"/>
  <c r="C39" i="2"/>
  <c r="C40" i="2"/>
  <c r="C41" i="2"/>
  <c r="C42" i="2"/>
  <c r="C43" i="2"/>
  <c r="C44" i="2"/>
  <c r="C45" i="2"/>
  <c r="C46" i="2"/>
  <c r="C47" i="2"/>
  <c r="C36" i="2"/>
  <c r="S48" i="2" l="1"/>
  <c r="R48" i="2"/>
  <c r="U48" i="2"/>
  <c r="T48" i="2"/>
  <c r="D192" i="2"/>
  <c r="I192" i="2" s="1"/>
  <c r="D191" i="2"/>
  <c r="I191" i="2" s="1"/>
  <c r="D190" i="2"/>
  <c r="I190" i="2" s="1"/>
  <c r="D189" i="2"/>
  <c r="D188" i="2"/>
  <c r="I188" i="2" s="1"/>
  <c r="D187" i="2"/>
  <c r="I187" i="2" s="1"/>
  <c r="D186" i="2"/>
  <c r="D185" i="2"/>
  <c r="I185" i="2" s="1"/>
  <c r="D184" i="2"/>
  <c r="I184" i="2" s="1"/>
  <c r="D183" i="2"/>
  <c r="I183" i="2" s="1"/>
  <c r="D182" i="2"/>
  <c r="I182" i="2" s="1"/>
  <c r="D181" i="2"/>
  <c r="D180" i="2"/>
  <c r="I180" i="2" s="1"/>
  <c r="D179" i="2"/>
  <c r="I179" i="2" s="1"/>
  <c r="D178" i="2"/>
  <c r="I178" i="2" s="1"/>
  <c r="D177" i="2"/>
  <c r="I177" i="2" s="1"/>
  <c r="D176" i="2"/>
  <c r="I176" i="2" s="1"/>
  <c r="D175" i="2"/>
  <c r="I175" i="2" s="1"/>
  <c r="D174" i="2"/>
  <c r="I174" i="2" s="1"/>
  <c r="D173" i="2"/>
  <c r="I173" i="2" s="1"/>
  <c r="D172" i="2"/>
  <c r="I172" i="2" s="1"/>
  <c r="D171" i="2"/>
  <c r="I171" i="2" s="1"/>
  <c r="D170" i="2"/>
  <c r="I170" i="2" s="1"/>
  <c r="D169" i="2"/>
  <c r="I169" i="2" s="1"/>
  <c r="D168" i="2"/>
  <c r="I168" i="2" s="1"/>
  <c r="D167" i="2"/>
  <c r="I167" i="2" s="1"/>
  <c r="D166" i="2"/>
  <c r="D165" i="2"/>
  <c r="D164" i="2"/>
  <c r="I164" i="2" s="1"/>
  <c r="D163" i="2"/>
  <c r="I163" i="2" s="1"/>
  <c r="D162" i="2"/>
  <c r="D161" i="2"/>
  <c r="D160" i="2"/>
  <c r="I160" i="2" s="1"/>
  <c r="D159" i="2"/>
  <c r="I159" i="2" s="1"/>
  <c r="D158" i="2"/>
  <c r="I158" i="2" s="1"/>
  <c r="D157" i="2"/>
  <c r="I157" i="2" s="1"/>
  <c r="D156" i="2"/>
  <c r="I156" i="2" s="1"/>
  <c r="D155" i="2"/>
  <c r="I155" i="2" s="1"/>
  <c r="D154" i="2"/>
  <c r="I154" i="2" s="1"/>
  <c r="D153" i="2"/>
  <c r="D148" i="2"/>
  <c r="I148" i="2" s="1"/>
  <c r="D147" i="2"/>
  <c r="I147" i="2" s="1"/>
  <c r="D146" i="2"/>
  <c r="I146" i="2" s="1"/>
  <c r="D145" i="2"/>
  <c r="I145" i="2" s="1"/>
  <c r="D144" i="2"/>
  <c r="I144" i="2" s="1"/>
  <c r="D143" i="2"/>
  <c r="I143" i="2" s="1"/>
  <c r="D142" i="2"/>
  <c r="I142" i="2" s="1"/>
  <c r="D141" i="2"/>
  <c r="D140" i="2"/>
  <c r="I140" i="2" s="1"/>
  <c r="D139" i="2"/>
  <c r="I139" i="2" s="1"/>
  <c r="D138" i="2"/>
  <c r="I138" i="2" s="1"/>
  <c r="D137" i="2"/>
  <c r="I137" i="2" s="1"/>
  <c r="D136" i="2"/>
  <c r="I136" i="2" s="1"/>
  <c r="D135" i="2"/>
  <c r="I135" i="2" s="1"/>
  <c r="D134" i="2"/>
  <c r="I134" i="2" s="1"/>
  <c r="D133" i="2"/>
  <c r="I133" i="2" s="1"/>
  <c r="D132" i="2"/>
  <c r="I132" i="2" s="1"/>
  <c r="D131" i="2"/>
  <c r="I131" i="2" s="1"/>
  <c r="D130" i="2"/>
  <c r="I130" i="2" s="1"/>
  <c r="D129" i="2"/>
  <c r="D128" i="2"/>
  <c r="I128" i="2" s="1"/>
  <c r="R99" i="2"/>
  <c r="D127" i="2"/>
  <c r="I127" i="2" s="1"/>
  <c r="R92" i="2"/>
  <c r="D126" i="2"/>
  <c r="I126" i="2" s="1"/>
  <c r="D125" i="2"/>
  <c r="I125" i="2" s="1"/>
  <c r="D124" i="2"/>
  <c r="I124" i="2" s="1"/>
  <c r="D123" i="2"/>
  <c r="I123" i="2" s="1"/>
  <c r="D122" i="2"/>
  <c r="I122" i="2" s="1"/>
  <c r="D121" i="2"/>
  <c r="I121" i="2" s="1"/>
  <c r="D120" i="2"/>
  <c r="I120" i="2" s="1"/>
  <c r="D119" i="2"/>
  <c r="I119" i="2" s="1"/>
  <c r="R93" i="2"/>
  <c r="D118" i="2"/>
  <c r="I118" i="2" s="1"/>
  <c r="R97" i="2"/>
  <c r="D117" i="2"/>
  <c r="I117" i="2" s="1"/>
  <c r="D116" i="2"/>
  <c r="I116" i="2" s="1"/>
  <c r="D115" i="2"/>
  <c r="I115" i="2" s="1"/>
  <c r="D114" i="2"/>
  <c r="I114" i="2" s="1"/>
  <c r="D113" i="2"/>
  <c r="I113" i="2" s="1"/>
  <c r="R94" i="2"/>
  <c r="D112" i="2"/>
  <c r="I112" i="2" s="1"/>
  <c r="D111" i="2"/>
  <c r="I111" i="2" s="1"/>
  <c r="D110" i="2"/>
  <c r="I110" i="2" s="1"/>
  <c r="D109" i="2"/>
  <c r="I109" i="2" s="1"/>
  <c r="R91" i="2"/>
  <c r="D108" i="2"/>
  <c r="I108" i="2" s="1"/>
  <c r="D107" i="2"/>
  <c r="I107" i="2" s="1"/>
  <c r="D106" i="2"/>
  <c r="I106" i="2" s="1"/>
  <c r="D105" i="2"/>
  <c r="I105" i="2" s="1"/>
  <c r="R96" i="2"/>
  <c r="D104" i="2"/>
  <c r="I104" i="2" s="1"/>
  <c r="D103" i="2"/>
  <c r="I103" i="2" s="1"/>
  <c r="D102" i="2"/>
  <c r="I102" i="2" s="1"/>
  <c r="D101" i="2"/>
  <c r="R90" i="2"/>
  <c r="D100" i="2"/>
  <c r="R89" i="2"/>
  <c r="D99" i="2"/>
  <c r="I99" i="2" s="1"/>
  <c r="D98" i="2"/>
  <c r="D97" i="2"/>
  <c r="D96" i="2"/>
  <c r="I96" i="2" s="1"/>
  <c r="D95" i="2"/>
  <c r="I95" i="2" s="1"/>
  <c r="D94" i="2"/>
  <c r="I94" i="2" s="1"/>
  <c r="R95" i="2"/>
  <c r="D93" i="2"/>
  <c r="D92" i="2"/>
  <c r="I92" i="2" s="1"/>
  <c r="R98" i="2"/>
  <c r="D91" i="2"/>
  <c r="I91" i="2" s="1"/>
  <c r="D90" i="2"/>
  <c r="I90" i="2" s="1"/>
  <c r="D89" i="2"/>
  <c r="D193" i="2" l="1"/>
  <c r="I193" i="2" s="1"/>
  <c r="R101" i="2"/>
  <c r="S102" i="2" s="1"/>
  <c r="R102" i="2" l="1"/>
  <c r="T102" i="2"/>
  <c r="E48" i="2" l="1"/>
  <c r="F48" i="2"/>
  <c r="G48" i="2"/>
  <c r="H48" i="2"/>
  <c r="I48" i="2"/>
  <c r="J48" i="2"/>
  <c r="K48" i="2"/>
  <c r="L48" i="2"/>
  <c r="M48" i="2"/>
  <c r="N48" i="2"/>
  <c r="O48" i="2"/>
  <c r="P48" i="2"/>
  <c r="Q48" i="2"/>
  <c r="F307" i="2"/>
  <c r="F308" i="2"/>
  <c r="F256" i="2"/>
  <c r="E256" i="2"/>
  <c r="D256" i="2"/>
  <c r="C255" i="2"/>
  <c r="H290" i="2" s="1"/>
  <c r="C290" i="2" s="1"/>
  <c r="C254" i="2"/>
  <c r="H289" i="2" s="1"/>
  <c r="C289" i="2" s="1"/>
  <c r="C253" i="2"/>
  <c r="H288" i="2" s="1"/>
  <c r="C288" i="2" s="1"/>
  <c r="C252" i="2"/>
  <c r="H287" i="2" s="1"/>
  <c r="C287" i="2" s="1"/>
  <c r="C251" i="2"/>
  <c r="H286" i="2" s="1"/>
  <c r="C286" i="2" s="1"/>
  <c r="C250" i="2"/>
  <c r="H285" i="2" s="1"/>
  <c r="C285" i="2" s="1"/>
  <c r="C249" i="2"/>
  <c r="H284" i="2" s="1"/>
  <c r="C284" i="2" s="1"/>
  <c r="C248" i="2"/>
  <c r="H283" i="2" s="1"/>
  <c r="C283" i="2" s="1"/>
  <c r="C247" i="2"/>
  <c r="H282" i="2" s="1"/>
  <c r="C282" i="2" s="1"/>
  <c r="C246" i="2"/>
  <c r="H281" i="2" s="1"/>
  <c r="C281" i="2" s="1"/>
  <c r="C245" i="2"/>
  <c r="H280" i="2" s="1"/>
  <c r="C280" i="2" s="1"/>
  <c r="C244" i="2"/>
  <c r="H279" i="2" s="1"/>
  <c r="C279" i="2" s="1"/>
  <c r="C243" i="2"/>
  <c r="H278" i="2" s="1"/>
  <c r="C278" i="2" s="1"/>
  <c r="C242" i="2"/>
  <c r="H277" i="2" s="1"/>
  <c r="C277" i="2" s="1"/>
  <c r="C241" i="2"/>
  <c r="H276" i="2" s="1"/>
  <c r="C276" i="2" s="1"/>
  <c r="C240" i="2"/>
  <c r="H275" i="2" s="1"/>
  <c r="C275" i="2" s="1"/>
  <c r="C239" i="2"/>
  <c r="H274" i="2" s="1"/>
  <c r="C274" i="2" s="1"/>
  <c r="C238" i="2"/>
  <c r="H273" i="2" s="1"/>
  <c r="C273" i="2" s="1"/>
  <c r="C237" i="2"/>
  <c r="H272" i="2" s="1"/>
  <c r="C272" i="2" s="1"/>
  <c r="C236" i="2"/>
  <c r="H271" i="2" s="1"/>
  <c r="C271" i="2" s="1"/>
  <c r="C235" i="2"/>
  <c r="H270" i="2" s="1"/>
  <c r="C270" i="2" s="1"/>
  <c r="C234" i="2"/>
  <c r="H269" i="2" s="1"/>
  <c r="C269" i="2" s="1"/>
  <c r="C233" i="2"/>
  <c r="H268" i="2" s="1"/>
  <c r="C268" i="2" s="1"/>
  <c r="C232" i="2"/>
  <c r="C231" i="2"/>
  <c r="H266" i="2" s="1"/>
  <c r="C266" i="2" s="1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F310" i="2"/>
  <c r="F309" i="2"/>
  <c r="D48" i="2"/>
  <c r="C22" i="2"/>
  <c r="E306" i="2" s="1"/>
  <c r="C21" i="2"/>
  <c r="C20" i="2"/>
  <c r="E304" i="2" s="1"/>
  <c r="C19" i="2"/>
  <c r="E303" i="2" s="1"/>
  <c r="C18" i="2"/>
  <c r="E302" i="2" s="1"/>
  <c r="C17" i="2"/>
  <c r="E301" i="2" s="1"/>
  <c r="C16" i="2"/>
  <c r="E300" i="2" s="1"/>
  <c r="C15" i="2"/>
  <c r="E299" i="2" s="1"/>
  <c r="E305" i="2" l="1"/>
  <c r="F305" i="2" s="1"/>
  <c r="C27" i="2"/>
  <c r="N29" i="2"/>
  <c r="F306" i="2"/>
  <c r="N30" i="2"/>
  <c r="C224" i="2"/>
  <c r="I225" i="2" s="1"/>
  <c r="N31" i="2"/>
  <c r="F302" i="2"/>
  <c r="F300" i="2"/>
  <c r="F303" i="2"/>
  <c r="F304" i="2"/>
  <c r="F301" i="2"/>
  <c r="C48" i="2"/>
  <c r="I49" i="2" s="1"/>
  <c r="C80" i="2"/>
  <c r="C256" i="2"/>
  <c r="H267" i="2"/>
  <c r="C267" i="2" s="1"/>
  <c r="C291" i="2" s="1"/>
  <c r="F311" i="2" l="1"/>
  <c r="S225" i="2"/>
  <c r="U225" i="2"/>
  <c r="T225" i="2"/>
  <c r="Q225" i="2"/>
  <c r="E225" i="2"/>
  <c r="F225" i="2"/>
  <c r="G225" i="2"/>
  <c r="H225" i="2"/>
  <c r="J225" i="2"/>
  <c r="K225" i="2"/>
  <c r="M225" i="2"/>
  <c r="N225" i="2"/>
  <c r="O225" i="2"/>
  <c r="R225" i="2"/>
  <c r="L225" i="2"/>
  <c r="D225" i="2"/>
  <c r="P225" i="2"/>
  <c r="J49" i="2"/>
  <c r="M49" i="2"/>
  <c r="N49" i="2"/>
  <c r="Q49" i="2"/>
  <c r="E49" i="2"/>
  <c r="S49" i="2"/>
  <c r="T49" i="2"/>
  <c r="U49" i="2"/>
  <c r="R49" i="2"/>
  <c r="K49" i="2"/>
  <c r="O49" i="2"/>
  <c r="G49" i="2"/>
  <c r="L49" i="2"/>
  <c r="P49" i="2"/>
  <c r="D49" i="2"/>
  <c r="F49" i="2"/>
  <c r="H49" i="2"/>
  <c r="F299" i="2"/>
  <c r="C225" i="2"/>
  <c r="C49" i="2"/>
  <c r="E257" i="2"/>
  <c r="D257" i="2"/>
  <c r="F257" i="2"/>
  <c r="D81" i="2"/>
  <c r="E81" i="2"/>
  <c r="D28" i="2"/>
  <c r="C28" i="2"/>
  <c r="E28" i="2"/>
  <c r="G292" i="2"/>
  <c r="D292" i="2"/>
  <c r="E292" i="2"/>
  <c r="F292" i="2"/>
  <c r="H291" i="2"/>
  <c r="H292" i="2" s="1"/>
  <c r="R33" i="2"/>
  <c r="S27" i="2" s="1"/>
  <c r="C257" i="2" l="1"/>
  <c r="C81" i="2"/>
  <c r="C292" i="2"/>
  <c r="S28" i="2"/>
  <c r="S32" i="2"/>
  <c r="S33" i="2" l="1"/>
</calcChain>
</file>

<file path=xl/sharedStrings.xml><?xml version="1.0" encoding="utf-8"?>
<sst xmlns="http://schemas.openxmlformats.org/spreadsheetml/2006/main" count="510" uniqueCount="98">
  <si>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</si>
  <si>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</si>
  <si>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</si>
  <si>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</si>
  <si>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</si>
  <si>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</si>
  <si>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</si>
  <si>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</si>
  <si>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</si>
  <si>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</si>
  <si>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</si>
  <si>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</si>
  <si>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</si>
  <si>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</si>
  <si>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</si>
  <si>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</si>
  <si>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</si>
  <si>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</si>
  <si>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</si>
  <si>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</si>
  <si>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</si>
  <si>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</si>
  <si>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</si>
  <si>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</si>
  <si>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</si>
  <si>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</si>
  <si>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</si>
  <si>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</si>
  <si>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Departamento</t>
  </si>
  <si>
    <t>Sexo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</si>
  <si>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</si>
  <si>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</si>
  <si>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</si>
  <si>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</si>
  <si>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</si>
  <si>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</si>
  <si>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</si>
  <si>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</si>
  <si>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</si>
  <si>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</si>
  <si>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</si>
  <si>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</si>
  <si>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</si>
  <si>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</si>
  <si>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</si>
  <si>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</si>
  <si>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</si>
  <si>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</si>
  <si>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</si>
  <si>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</si>
  <si>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</si>
  <si>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</si>
  <si>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</si>
  <si>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</si>
  <si>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</si>
  <si>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Leve</t>
  </si>
  <si>
    <t>Moderado</t>
  </si>
  <si>
    <t>Severo</t>
  </si>
  <si>
    <t>Variación porcentual</t>
  </si>
  <si>
    <t>Edades</t>
  </si>
  <si>
    <t>0 a 5 años</t>
  </si>
  <si>
    <t>6 a 11 años</t>
  </si>
  <si>
    <t>12 a 17 años</t>
  </si>
  <si>
    <t>Apurímac</t>
  </si>
  <si>
    <t>Huánuco</t>
  </si>
  <si>
    <t>Junín</t>
  </si>
  <si>
    <t>La libertad</t>
  </si>
  <si>
    <t>Sin información</t>
  </si>
  <si>
    <t>Madre de dios</t>
  </si>
  <si>
    <t>San Martín</t>
  </si>
  <si>
    <t>Valoración del riesgo</t>
  </si>
  <si>
    <r>
      <t xml:space="preserve"> REPORTE ESTADÍSTICO DE CONSULTAS TELEFÓNICAS DE </t>
    </r>
    <r>
      <rPr>
        <b/>
        <sz val="24"/>
        <color rgb="FFFFFF00"/>
        <rFont val="Arial"/>
        <family val="2"/>
      </rPr>
      <t xml:space="preserve">VIOLACIÓN SEXUAL </t>
    </r>
    <r>
      <rPr>
        <b/>
        <vertAlign val="superscript"/>
        <sz val="24"/>
        <color rgb="FFFFFF00"/>
        <rFont val="Arial"/>
        <family val="2"/>
      </rPr>
      <t>a/</t>
    </r>
    <r>
      <rPr>
        <b/>
        <sz val="18"/>
        <color theme="0"/>
        <rFont val="Arial"/>
        <family val="2"/>
      </rPr>
      <t xml:space="preserve"> ATENDIDAS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POR LA LINEA 100</t>
    </r>
  </si>
  <si>
    <t>a/ No considera la caracteristica de violación sexual mediante engaño</t>
  </si>
  <si>
    <t>Lima provincia</t>
  </si>
  <si>
    <t>Lima metropolitana</t>
  </si>
  <si>
    <t>Región</t>
  </si>
  <si>
    <t>Vinculo de la presunta persona agresora con el/la NNA</t>
  </si>
  <si>
    <t>Sexo de NNA</t>
  </si>
  <si>
    <t>Padrastro</t>
  </si>
  <si>
    <t>Padre</t>
  </si>
  <si>
    <t>Tío</t>
  </si>
  <si>
    <t>Desconocido</t>
  </si>
  <si>
    <t>Primo</t>
  </si>
  <si>
    <t>Enamorado</t>
  </si>
  <si>
    <t>Conviviente</t>
  </si>
  <si>
    <t>-</t>
  </si>
  <si>
    <t>Vecino</t>
  </si>
  <si>
    <t>Otro*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</si>
  <si>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Registro de consultas telefónicas atendidas por la Linea 100 / SGIC / Warmi Ñan / MIMP</t>
    </r>
  </si>
  <si>
    <t>Septiembre</t>
  </si>
  <si>
    <t>Variación porcentual 2026/2025</t>
  </si>
  <si>
    <t>2026*</t>
  </si>
  <si>
    <t>Cuñado</t>
  </si>
  <si>
    <t>Hermano</t>
  </si>
  <si>
    <t>Periodo: Enero - abril, 2026 (preliminar)</t>
  </si>
  <si>
    <t>* Abuelo; Compañero de estudios; Docente; Empleador de trabajo; Enamorada; Ex conviviente; Ex enamorado; Hermanastro; Madre; Progenitor de su hijo/a (sin convivencia con la pareja); Sobrino; Tía; Tío – abuelo; Vecina.</t>
  </si>
  <si>
    <t>* Informacion preliminar enero - abril</t>
  </si>
  <si>
    <t>Total 2025 (enero - 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</si>
</sst>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##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Univers"/>
      <family val="2"/>
    </font>
    <font>
      <sz val="10"/>
      <color theme="1"/>
      <name val="Arial"/>
      <family val="2"/>
    </font>
    <font>
      <sz val="1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24"/>
      <color rgb="FFFFFF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24"/>
      <color rgb="FFFFFF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54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 style="hair">
        <color rgb="FFFF0000"/>
      </right>
      <top/>
      <bottom style="medium">
        <color theme="1" tint="0.34998626667073579"/>
      </bottom>
      <diagonal/>
    </border>
    <border>
      <left style="hair">
        <color rgb="FFE60008"/>
      </left>
      <right/>
      <top style="medium">
        <color rgb="FFE60008"/>
      </top>
      <bottom/>
      <diagonal/>
    </border>
    <border>
      <left/>
      <right/>
      <top style="medium">
        <color rgb="FFE60008"/>
      </top>
      <bottom/>
      <diagonal/>
    </border>
    <border>
      <left/>
      <right style="hair">
        <color rgb="FFE60008"/>
      </right>
      <top style="medium">
        <color rgb="FFE60008"/>
      </top>
      <bottom/>
      <diagonal/>
    </border>
    <border>
      <left style="hair">
        <color rgb="FFE60008"/>
      </left>
      <right/>
      <top/>
      <bottom style="medium">
        <color theme="1" tint="0.34998626667073579"/>
      </bottom>
      <diagonal/>
    </border>
    <border>
      <left/>
      <right style="hair">
        <color rgb="FFE60008"/>
      </right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rgb="FFFF000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/>
      <bottom/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4" fillId="0" borderId="0" applyBorder="0"/>
    <xf numFmtId="0" fontId="26" fillId="0" borderId="0"/>
    <xf numFmtId="0" fontId="1" fillId="0" borderId="0"/>
    <xf numFmtId="0" fontId="3" fillId="0" borderId="0"/>
    <xf numFmtId="0" fontId="24" fillId="0" borderId="0" applyBorder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Border="0"/>
    <xf numFmtId="0" fontId="31" fillId="0" borderId="0"/>
    <xf numFmtId="43" fontId="1" fillId="0" borderId="0" applyFont="0" applyFill="0" applyBorder="0" applyAlignment="0" applyProtection="0"/>
    <xf numFmtId="0" fontId="31" fillId="0" borderId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3" fillId="3" borderId="0" xfId="2" applyFill="1" applyAlignment="1">
      <alignment vertical="center"/>
    </xf>
    <xf numFmtId="0" fontId="11" fillId="3" borderId="0" xfId="2" applyFont="1" applyFill="1" applyAlignment="1">
      <alignment horizontal="centerContinuous" vertical="center"/>
    </xf>
    <xf numFmtId="0" fontId="12" fillId="3" borderId="0" xfId="2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3" fillId="4" borderId="0" xfId="2" applyFill="1" applyAlignment="1">
      <alignment vertical="center"/>
    </xf>
    <xf numFmtId="0" fontId="14" fillId="2" borderId="0" xfId="2" applyFont="1" applyFill="1" applyAlignment="1">
      <alignment vertical="center"/>
    </xf>
    <xf numFmtId="0" fontId="14" fillId="4" borderId="0" xfId="2" applyFont="1" applyFill="1" applyAlignment="1">
      <alignment vertical="center"/>
    </xf>
    <xf numFmtId="3" fontId="3" fillId="2" borderId="0" xfId="2" applyNumberFormat="1" applyFill="1" applyAlignment="1">
      <alignment vertical="center"/>
    </xf>
    <xf numFmtId="0" fontId="5" fillId="2" borderId="0" xfId="2" applyFont="1" applyFill="1" applyAlignment="1">
      <alignment vertical="center"/>
    </xf>
    <xf numFmtId="0" fontId="15" fillId="5" borderId="1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/>
    </xf>
    <xf numFmtId="0" fontId="15" fillId="5" borderId="2" xfId="2" applyFont="1" applyFill="1" applyBorder="1" applyAlignment="1">
      <alignment horizontal="center" vertical="center"/>
    </xf>
    <xf numFmtId="0" fontId="15" fillId="5" borderId="0" xfId="2" applyFont="1" applyFill="1" applyAlignment="1">
      <alignment horizontal="center" vertical="center"/>
    </xf>
    <xf numFmtId="0" fontId="16" fillId="4" borderId="0" xfId="2" applyFont="1" applyFill="1" applyAlignment="1">
      <alignment vertical="center"/>
    </xf>
    <xf numFmtId="0" fontId="12" fillId="4" borderId="0" xfId="2" applyFont="1" applyFill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7" fillId="0" borderId="5" xfId="2" applyFont="1" applyBorder="1" applyAlignment="1">
      <alignment horizontal="left" vertical="center"/>
    </xf>
    <xf numFmtId="3" fontId="18" fillId="0" borderId="5" xfId="2" applyNumberFormat="1" applyFont="1" applyBorder="1" applyAlignment="1">
      <alignment horizontal="center" vertical="center"/>
    </xf>
    <xf numFmtId="3" fontId="19" fillId="0" borderId="5" xfId="2" applyNumberFormat="1" applyFont="1" applyBorder="1" applyAlignment="1">
      <alignment horizontal="center" vertical="center"/>
    </xf>
    <xf numFmtId="3" fontId="3" fillId="4" borderId="0" xfId="2" applyNumberFormat="1" applyFill="1" applyAlignment="1">
      <alignment horizontal="center" vertical="center"/>
    </xf>
    <xf numFmtId="0" fontId="20" fillId="4" borderId="0" xfId="2" applyFont="1" applyFill="1" applyAlignment="1">
      <alignment horizontal="left" vertical="center"/>
    </xf>
    <xf numFmtId="3" fontId="17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7" fillId="0" borderId="6" xfId="2" applyNumberFormat="1" applyFont="1" applyBorder="1" applyAlignment="1">
      <alignment horizontal="left" vertical="center"/>
    </xf>
    <xf numFmtId="3" fontId="19" fillId="0" borderId="6" xfId="2" applyNumberFormat="1" applyFont="1" applyBorder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3" fontId="18" fillId="8" borderId="7" xfId="2" applyNumberFormat="1" applyFont="1" applyFill="1" applyBorder="1" applyAlignment="1">
      <alignment horizontal="center" vertical="center"/>
    </xf>
    <xf numFmtId="3" fontId="18" fillId="9" borderId="7" xfId="2" applyNumberFormat="1" applyFont="1" applyFill="1" applyBorder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7" borderId="7" xfId="2" applyFont="1" applyFill="1" applyBorder="1" applyAlignment="1">
      <alignment horizontal="center" vertical="center"/>
    </xf>
    <xf numFmtId="0" fontId="18" fillId="8" borderId="8" xfId="2" applyFont="1" applyFill="1" applyBorder="1" applyAlignment="1">
      <alignment horizontal="center" vertical="center"/>
    </xf>
    <xf numFmtId="164" fontId="18" fillId="0" borderId="8" xfId="4" applyNumberFormat="1" applyFont="1" applyFill="1" applyBorder="1" applyAlignment="1">
      <alignment horizontal="center" vertical="center"/>
    </xf>
    <xf numFmtId="164" fontId="18" fillId="9" borderId="8" xfId="4" applyNumberFormat="1" applyFont="1" applyFill="1" applyBorder="1" applyAlignment="1">
      <alignment horizontal="center" vertical="center"/>
    </xf>
    <xf numFmtId="0" fontId="21" fillId="2" borderId="0" xfId="2" applyFont="1" applyFill="1" applyAlignment="1">
      <alignment vertical="center"/>
    </xf>
    <xf numFmtId="3" fontId="19" fillId="0" borderId="9" xfId="2" applyNumberFormat="1" applyFont="1" applyBorder="1" applyAlignment="1">
      <alignment horizontal="center" vertical="center"/>
    </xf>
    <xf numFmtId="0" fontId="15" fillId="4" borderId="0" xfId="2" applyFont="1" applyFill="1" applyAlignment="1">
      <alignment horizontal="center" vertical="center" wrapText="1"/>
    </xf>
    <xf numFmtId="3" fontId="19" fillId="4" borderId="0" xfId="2" applyNumberFormat="1" applyFont="1" applyFill="1" applyAlignment="1">
      <alignment horizontal="center" vertical="center"/>
    </xf>
    <xf numFmtId="3" fontId="18" fillId="4" borderId="0" xfId="2" applyNumberFormat="1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0" fontId="15" fillId="5" borderId="12" xfId="2" applyFont="1" applyFill="1" applyBorder="1" applyAlignment="1">
      <alignment horizontal="center" vertical="center" wrapText="1"/>
    </xf>
    <xf numFmtId="3" fontId="17" fillId="0" borderId="13" xfId="2" applyNumberFormat="1" applyFont="1" applyBorder="1" applyAlignment="1">
      <alignment horizontal="left" vertical="center"/>
    </xf>
    <xf numFmtId="3" fontId="18" fillId="0" borderId="13" xfId="2" applyNumberFormat="1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 vertical="center"/>
    </xf>
    <xf numFmtId="0" fontId="18" fillId="7" borderId="0" xfId="2" applyFont="1" applyFill="1" applyAlignment="1">
      <alignment horizontal="center" vertical="center"/>
    </xf>
    <xf numFmtId="3" fontId="18" fillId="8" borderId="0" xfId="2" applyNumberFormat="1" applyFont="1" applyFill="1" applyAlignment="1">
      <alignment horizontal="center" vertical="center"/>
    </xf>
    <xf numFmtId="3" fontId="18" fillId="7" borderId="0" xfId="2" applyNumberFormat="1" applyFont="1" applyFill="1" applyAlignment="1">
      <alignment horizontal="center" vertical="center"/>
    </xf>
    <xf numFmtId="0" fontId="15" fillId="4" borderId="0" xfId="2" applyFont="1" applyFill="1" applyAlignment="1">
      <alignment vertical="center" wrapText="1"/>
    </xf>
    <xf numFmtId="0" fontId="3" fillId="4" borderId="0" xfId="5" applyFill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0" xfId="2" applyNumberFormat="1" applyFont="1" applyFill="1" applyAlignment="1">
      <alignment horizontal="left" vertical="center"/>
    </xf>
    <xf numFmtId="0" fontId="17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5" fillId="6" borderId="4" xfId="2" applyFont="1" applyFill="1" applyBorder="1" applyAlignment="1">
      <alignment horizontal="center" vertical="center" wrapText="1"/>
    </xf>
    <xf numFmtId="0" fontId="15" fillId="5" borderId="14" xfId="2" applyFont="1" applyFill="1" applyBorder="1" applyAlignment="1">
      <alignment horizontal="center" vertical="center" wrapText="1"/>
    </xf>
    <xf numFmtId="0" fontId="15" fillId="5" borderId="15" xfId="2" applyFont="1" applyFill="1" applyBorder="1" applyAlignment="1">
      <alignment horizontal="center" vertical="center" wrapText="1"/>
    </xf>
    <xf numFmtId="3" fontId="19" fillId="0" borderId="0" xfId="2" applyNumberFormat="1" applyFont="1" applyAlignment="1">
      <alignment horizontal="center" vertical="center"/>
    </xf>
    <xf numFmtId="3" fontId="18" fillId="8" borderId="8" xfId="2" applyNumberFormat="1" applyFont="1" applyFill="1" applyBorder="1" applyAlignment="1">
      <alignment horizontal="center" vertical="center"/>
    </xf>
    <xf numFmtId="164" fontId="18" fillId="9" borderId="8" xfId="1" applyNumberFormat="1" applyFont="1" applyFill="1" applyBorder="1" applyAlignment="1">
      <alignment horizontal="center" vertical="center"/>
    </xf>
    <xf numFmtId="0" fontId="23" fillId="2" borderId="0" xfId="2" applyFont="1" applyFill="1" applyAlignment="1">
      <alignment horizontal="left" vertical="center" wrapText="1"/>
    </xf>
    <xf numFmtId="0" fontId="25" fillId="0" borderId="0" xfId="6" applyFont="1"/>
    <xf numFmtId="0" fontId="3" fillId="4" borderId="16" xfId="2" applyFill="1" applyBorder="1" applyAlignment="1">
      <alignment vertical="center"/>
    </xf>
    <xf numFmtId="0" fontId="0" fillId="0" borderId="16" xfId="0" applyBorder="1" applyAlignment="1">
      <alignment vertical="center"/>
    </xf>
    <xf numFmtId="3" fontId="18" fillId="4" borderId="0" xfId="2" applyNumberFormat="1" applyFont="1" applyFill="1" applyAlignment="1">
      <alignment vertical="center"/>
    </xf>
    <xf numFmtId="164" fontId="18" fillId="4" borderId="0" xfId="2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7" fillId="2" borderId="0" xfId="2" applyFont="1" applyFill="1" applyAlignment="1">
      <alignment vertical="center"/>
    </xf>
    <xf numFmtId="0" fontId="3" fillId="2" borderId="0" xfId="2" applyFill="1" applyAlignment="1">
      <alignment horizontal="left" vertical="center" wrapText="1"/>
    </xf>
    <xf numFmtId="0" fontId="15" fillId="5" borderId="3" xfId="2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2" fillId="2" borderId="0" xfId="2" applyFont="1" applyFill="1" applyAlignment="1">
      <alignment vertical="center"/>
    </xf>
    <xf numFmtId="3" fontId="28" fillId="0" borderId="19" xfId="2" applyNumberFormat="1" applyFont="1" applyBorder="1" applyAlignment="1">
      <alignment horizontal="center" vertical="center"/>
    </xf>
    <xf numFmtId="3" fontId="28" fillId="0" borderId="22" xfId="2" applyNumberFormat="1" applyFont="1" applyBorder="1" applyAlignment="1">
      <alignment horizontal="center" vertical="center"/>
    </xf>
    <xf numFmtId="164" fontId="17" fillId="0" borderId="23" xfId="1" applyNumberFormat="1" applyFont="1" applyFill="1" applyBorder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3" fontId="17" fillId="4" borderId="0" xfId="2" applyNumberFormat="1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5" fillId="5" borderId="27" xfId="2" applyFont="1" applyFill="1" applyBorder="1" applyAlignment="1">
      <alignment horizontal="center" vertical="center" wrapText="1"/>
    </xf>
    <xf numFmtId="0" fontId="15" fillId="5" borderId="28" xfId="2" applyFont="1" applyFill="1" applyBorder="1" applyAlignment="1">
      <alignment horizontal="center" vertical="center" wrapText="1"/>
    </xf>
    <xf numFmtId="0" fontId="15" fillId="6" borderId="27" xfId="2" applyFont="1" applyFill="1" applyBorder="1" applyAlignment="1">
      <alignment horizontal="center" vertical="center" wrapText="1"/>
    </xf>
    <xf numFmtId="0" fontId="15" fillId="6" borderId="28" xfId="2" applyFont="1" applyFill="1" applyBorder="1" applyAlignment="1">
      <alignment horizontal="center" vertical="center" wrapText="1"/>
    </xf>
    <xf numFmtId="3" fontId="18" fillId="8" borderId="29" xfId="2" applyNumberFormat="1" applyFont="1" applyFill="1" applyBorder="1" applyAlignment="1">
      <alignment horizontal="center" vertical="center"/>
    </xf>
    <xf numFmtId="3" fontId="18" fillId="8" borderId="30" xfId="2" applyNumberFormat="1" applyFont="1" applyFill="1" applyBorder="1" applyAlignment="1">
      <alignment horizontal="center" vertical="center"/>
    </xf>
    <xf numFmtId="164" fontId="18" fillId="9" borderId="31" xfId="4" applyNumberFormat="1" applyFont="1" applyFill="1" applyBorder="1" applyAlignment="1">
      <alignment horizontal="center" vertical="center"/>
    </xf>
    <xf numFmtId="164" fontId="18" fillId="9" borderId="32" xfId="4" applyNumberFormat="1" applyFont="1" applyFill="1" applyBorder="1" applyAlignment="1">
      <alignment horizontal="center" vertical="center"/>
    </xf>
    <xf numFmtId="3" fontId="18" fillId="7" borderId="33" xfId="2" applyNumberFormat="1" applyFont="1" applyFill="1" applyBorder="1" applyAlignment="1">
      <alignment horizontal="center" vertical="center"/>
    </xf>
    <xf numFmtId="3" fontId="18" fillId="7" borderId="34" xfId="2" applyNumberFormat="1" applyFont="1" applyFill="1" applyBorder="1" applyAlignment="1">
      <alignment horizontal="center" vertical="center"/>
    </xf>
    <xf numFmtId="3" fontId="18" fillId="7" borderId="35" xfId="2" applyNumberFormat="1" applyFont="1" applyFill="1" applyBorder="1" applyAlignment="1">
      <alignment horizontal="center" vertical="center"/>
    </xf>
    <xf numFmtId="164" fontId="18" fillId="9" borderId="36" xfId="1" applyNumberFormat="1" applyFont="1" applyFill="1" applyBorder="1" applyAlignment="1">
      <alignment horizontal="center" vertical="center"/>
    </xf>
    <xf numFmtId="164" fontId="18" fillId="9" borderId="37" xfId="1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3" fontId="6" fillId="2" borderId="0" xfId="2" applyNumberFormat="1" applyFont="1" applyFill="1" applyAlignment="1">
      <alignment horizontal="center" vertical="center"/>
    </xf>
    <xf numFmtId="9" fontId="6" fillId="2" borderId="0" xfId="4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center" vertical="center"/>
    </xf>
    <xf numFmtId="0" fontId="12" fillId="5" borderId="38" xfId="2" applyFont="1" applyFill="1" applyBorder="1" applyAlignment="1">
      <alignment horizontal="center" vertical="center" wrapText="1"/>
    </xf>
    <xf numFmtId="0" fontId="12" fillId="5" borderId="39" xfId="2" applyFont="1" applyFill="1" applyBorder="1" applyAlignment="1">
      <alignment horizontal="center" vertical="center" wrapText="1"/>
    </xf>
    <xf numFmtId="3" fontId="34" fillId="0" borderId="41" xfId="2" applyNumberFormat="1" applyFont="1" applyBorder="1" applyAlignment="1">
      <alignment horizontal="left" vertical="center"/>
    </xf>
    <xf numFmtId="3" fontId="5" fillId="0" borderId="41" xfId="2" applyNumberFormat="1" applyFont="1" applyBorder="1" applyAlignment="1">
      <alignment horizontal="center" vertical="center"/>
    </xf>
    <xf numFmtId="3" fontId="3" fillId="0" borderId="41" xfId="2" applyNumberFormat="1" applyBorder="1" applyAlignment="1">
      <alignment horizontal="center" vertical="center"/>
    </xf>
    <xf numFmtId="3" fontId="18" fillId="0" borderId="42" xfId="2" applyNumberFormat="1" applyFont="1" applyBorder="1" applyAlignment="1">
      <alignment horizontal="center" vertical="center"/>
    </xf>
    <xf numFmtId="3" fontId="34" fillId="10" borderId="41" xfId="2" applyNumberFormat="1" applyFont="1" applyFill="1" applyBorder="1" applyAlignment="1">
      <alignment vertical="center"/>
    </xf>
    <xf numFmtId="3" fontId="5" fillId="10" borderId="41" xfId="2" applyNumberFormat="1" applyFont="1" applyFill="1" applyBorder="1" applyAlignment="1">
      <alignment horizontal="center" vertical="center"/>
    </xf>
    <xf numFmtId="3" fontId="34" fillId="10" borderId="40" xfId="2" applyNumberFormat="1" applyFont="1" applyFill="1" applyBorder="1" applyAlignment="1">
      <alignment vertical="center"/>
    </xf>
    <xf numFmtId="3" fontId="5" fillId="10" borderId="40" xfId="2" applyNumberFormat="1" applyFont="1" applyFill="1" applyBorder="1" applyAlignment="1">
      <alignment horizontal="center" vertical="center"/>
    </xf>
    <xf numFmtId="3" fontId="12" fillId="11" borderId="45" xfId="2" applyNumberFormat="1" applyFont="1" applyFill="1" applyBorder="1" applyAlignment="1">
      <alignment horizontal="center" vertical="center"/>
    </xf>
    <xf numFmtId="165" fontId="19" fillId="0" borderId="42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30" fillId="2" borderId="0" xfId="0" applyFont="1" applyFill="1" applyAlignment="1">
      <alignment vertical="center"/>
    </xf>
    <xf numFmtId="3" fontId="5" fillId="0" borderId="51" xfId="2" applyNumberFormat="1" applyFont="1" applyBorder="1" applyAlignment="1">
      <alignment horizontal="center" vertical="center"/>
    </xf>
    <xf numFmtId="164" fontId="5" fillId="0" borderId="41" xfId="2" applyNumberFormat="1" applyFont="1" applyBorder="1" applyAlignment="1">
      <alignment horizontal="center" vertical="center"/>
    </xf>
    <xf numFmtId="3" fontId="5" fillId="10" borderId="51" xfId="2" applyNumberFormat="1" applyFont="1" applyFill="1" applyBorder="1" applyAlignment="1">
      <alignment horizontal="center" vertical="center"/>
    </xf>
    <xf numFmtId="164" fontId="5" fillId="10" borderId="41" xfId="2" applyNumberFormat="1" applyFont="1" applyFill="1" applyBorder="1" applyAlignment="1">
      <alignment horizontal="center" vertical="center"/>
    </xf>
    <xf numFmtId="3" fontId="5" fillId="10" borderId="52" xfId="2" applyNumberFormat="1" applyFont="1" applyFill="1" applyBorder="1" applyAlignment="1">
      <alignment horizontal="center" vertical="center"/>
    </xf>
    <xf numFmtId="164" fontId="5" fillId="10" borderId="40" xfId="2" applyNumberFormat="1" applyFont="1" applyFill="1" applyBorder="1" applyAlignment="1">
      <alignment horizontal="center" vertical="center"/>
    </xf>
    <xf numFmtId="164" fontId="12" fillId="11" borderId="45" xfId="2" applyNumberFormat="1" applyFont="1" applyFill="1" applyBorder="1" applyAlignment="1">
      <alignment horizontal="center" vertical="center"/>
    </xf>
    <xf numFmtId="0" fontId="37" fillId="4" borderId="0" xfId="2" applyFont="1" applyFill="1" applyAlignment="1">
      <alignment vertical="center" wrapText="1"/>
    </xf>
    <xf numFmtId="0" fontId="18" fillId="4" borderId="0" xfId="2" applyFont="1" applyFill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164" fontId="18" fillId="0" borderId="0" xfId="4" applyNumberFormat="1" applyFont="1" applyFill="1" applyBorder="1" applyAlignment="1">
      <alignment horizontal="center" vertical="center"/>
    </xf>
    <xf numFmtId="164" fontId="17" fillId="0" borderId="53" xfId="1" applyNumberFormat="1" applyFont="1" applyFill="1" applyBorder="1" applyAlignment="1">
      <alignment horizontal="center" vertical="center"/>
    </xf>
    <xf numFmtId="164" fontId="17" fillId="0" borderId="19" xfId="1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64" fontId="17" fillId="7" borderId="7" xfId="1" applyNumberFormat="1" applyFont="1" applyFill="1" applyBorder="1" applyAlignment="1">
      <alignment horizontal="center" vertical="center"/>
    </xf>
    <xf numFmtId="3" fontId="17" fillId="8" borderId="7" xfId="2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8" fillId="4" borderId="0" xfId="2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12" fillId="6" borderId="4" xfId="2" applyFont="1" applyFill="1" applyBorder="1" applyAlignment="1">
      <alignment horizontal="center" vertical="center" wrapText="1"/>
    </xf>
    <xf numFmtId="0" fontId="12" fillId="6" borderId="50" xfId="2" applyFont="1" applyFill="1" applyBorder="1" applyAlignment="1">
      <alignment horizontal="center" vertical="center" wrapText="1"/>
    </xf>
    <xf numFmtId="0" fontId="22" fillId="0" borderId="40" xfId="2" applyFont="1" applyBorder="1" applyAlignment="1">
      <alignment horizontal="center" vertical="center" wrapText="1"/>
    </xf>
    <xf numFmtId="0" fontId="22" fillId="0" borderId="43" xfId="2" applyFont="1" applyBorder="1" applyAlignment="1">
      <alignment horizontal="center" vertical="center" wrapText="1"/>
    </xf>
    <xf numFmtId="0" fontId="22" fillId="0" borderId="44" xfId="2" applyFont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12" fillId="5" borderId="10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15" fillId="6" borderId="4" xfId="2" applyFont="1" applyFill="1" applyBorder="1" applyAlignment="1">
      <alignment horizontal="center" vertical="center" wrapText="1"/>
    </xf>
    <xf numFmtId="0" fontId="15" fillId="6" borderId="2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15" fillId="5" borderId="11" xfId="2" applyFont="1" applyFill="1" applyBorder="1" applyAlignment="1">
      <alignment horizontal="center" vertical="center" wrapText="1"/>
    </xf>
    <xf numFmtId="0" fontId="15" fillId="5" borderId="25" xfId="2" applyFont="1" applyFill="1" applyBorder="1" applyAlignment="1">
      <alignment horizontal="center" vertical="center" wrapText="1"/>
    </xf>
    <xf numFmtId="0" fontId="15" fillId="5" borderId="26" xfId="2" applyFont="1" applyFill="1" applyBorder="1" applyAlignment="1">
      <alignment horizontal="center" vertical="center" wrapText="1"/>
    </xf>
    <xf numFmtId="0" fontId="15" fillId="5" borderId="24" xfId="2" applyFont="1" applyFill="1" applyBorder="1" applyAlignment="1">
      <alignment horizontal="center" vertical="center" wrapText="1"/>
    </xf>
    <xf numFmtId="0" fontId="15" fillId="6" borderId="0" xfId="2" applyFont="1" applyFill="1" applyAlignment="1">
      <alignment horizontal="center" vertical="center" wrapText="1"/>
    </xf>
    <xf numFmtId="0" fontId="15" fillId="6" borderId="2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3" fontId="17" fillId="0" borderId="17" xfId="2" applyNumberFormat="1" applyFont="1" applyBorder="1" applyAlignment="1">
      <alignment horizontal="center" vertical="center"/>
    </xf>
    <xf numFmtId="3" fontId="17" fillId="0" borderId="18" xfId="2" applyNumberFormat="1" applyFont="1" applyBorder="1" applyAlignment="1">
      <alignment horizontal="center" vertical="center"/>
    </xf>
    <xf numFmtId="3" fontId="17" fillId="0" borderId="20" xfId="2" applyNumberFormat="1" applyFont="1" applyBorder="1" applyAlignment="1">
      <alignment horizontal="center" vertical="center"/>
    </xf>
    <xf numFmtId="3" fontId="17" fillId="0" borderId="21" xfId="2" applyNumberFormat="1" applyFont="1" applyBorder="1" applyAlignment="1">
      <alignment horizontal="center" vertical="center"/>
    </xf>
    <xf numFmtId="3" fontId="17" fillId="7" borderId="7" xfId="2" applyNumberFormat="1" applyFont="1" applyFill="1" applyBorder="1" applyAlignment="1">
      <alignment horizontal="center" vertical="center"/>
    </xf>
    <xf numFmtId="3" fontId="35" fillId="11" borderId="45" xfId="2" applyNumberFormat="1" applyFont="1" applyFill="1" applyBorder="1" applyAlignment="1">
      <alignment horizontal="center" vertical="center"/>
    </xf>
    <xf numFmtId="3" fontId="18" fillId="8" borderId="7" xfId="2" applyNumberFormat="1" applyFont="1" applyFill="1" applyBorder="1" applyAlignment="1">
      <alignment horizontal="center" vertical="center"/>
    </xf>
    <xf numFmtId="164" fontId="18" fillId="0" borderId="8" xfId="4" applyNumberFormat="1" applyFont="1" applyFill="1" applyBorder="1" applyAlignment="1">
      <alignment horizontal="center" vertical="center"/>
    </xf>
    <xf numFmtId="0" fontId="15" fillId="5" borderId="10" xfId="2" applyFont="1" applyFill="1" applyBorder="1" applyAlignment="1">
      <alignment horizontal="center" vertical="center"/>
    </xf>
    <xf numFmtId="0" fontId="15" fillId="5" borderId="48" xfId="2" applyFont="1" applyFill="1" applyBorder="1" applyAlignment="1">
      <alignment horizontal="center" vertical="center"/>
    </xf>
    <xf numFmtId="0" fontId="15" fillId="6" borderId="4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/>
    </xf>
    <xf numFmtId="0" fontId="29" fillId="2" borderId="49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</cellXfs>
  <cellStyles count="50">
    <cellStyle name="Millares 2" xfId="17" xr:uid="{915CC895-0DA1-4CF0-BDDF-3EEBD46D5AC7}"/>
    <cellStyle name="Millares 2 2" xfId="20" xr:uid="{8E917AE1-D5A5-45F1-A388-76EE670B1CBD}"/>
    <cellStyle name="Millares 2 2 2" xfId="43" xr:uid="{91ED1775-0191-4D6E-A30B-3E6FD707B25F}"/>
    <cellStyle name="Millares 2 3" xfId="42" xr:uid="{5AD3E66A-F8E1-49FA-A5C8-1BC107298DB7}"/>
    <cellStyle name="Millares 2 3 2" xfId="39" xr:uid="{7A2E8662-7F98-4D02-A6FE-8C9316F680C9}"/>
    <cellStyle name="Millares 2 4" xfId="49" xr:uid="{1E4AEC17-4817-45C9-B4AF-49022475C930}"/>
    <cellStyle name="Millares 3" xfId="21" xr:uid="{9D6C0A73-38F1-4A77-AD7C-11F1F8457775}"/>
    <cellStyle name="Millares 3 2" xfId="44" xr:uid="{634779D1-D17C-40C4-871B-75D4AABB1F3D}"/>
    <cellStyle name="Normal" xfId="0" builtinId="0"/>
    <cellStyle name="Normal 2" xfId="6" xr:uid="{D029A2B9-503D-48F5-8AA6-8EC5F00323CD}"/>
    <cellStyle name="Normal 2 2" xfId="10" xr:uid="{900AAAEC-FB89-4BFE-8F24-E72919702D26}"/>
    <cellStyle name="Normal 2 2 2" xfId="9" xr:uid="{47099B36-CF01-49B3-A2BE-D9BEFF4D7A57}"/>
    <cellStyle name="Normal 2 2 2 2" xfId="15" xr:uid="{D34185FF-5F78-4E1C-BBA0-C13CA7375F2F}"/>
    <cellStyle name="Normal 2 2 3" xfId="8" xr:uid="{4BFB3220-1E2B-49FF-8233-C8DFF9E3361D}"/>
    <cellStyle name="Normal 2 3" xfId="2" xr:uid="{7ADD59E5-22BF-44F0-AE96-2D2307C80FD4}"/>
    <cellStyle name="Normal 2 4" xfId="7" xr:uid="{610E90D4-A063-4108-A7B2-75F6FB738F56}"/>
    <cellStyle name="Normal 2 4 2" xfId="19" xr:uid="{01824410-F031-48FB-B808-C89D798867D6}"/>
    <cellStyle name="Normal 2 4 3" xfId="18" xr:uid="{EA0C156F-9112-49F0-8D9C-EAC42B1DE7DE}"/>
    <cellStyle name="Normal 2 5" xfId="16" xr:uid="{5410079C-9269-4352-AA3E-CDE9BA2667DA}"/>
    <cellStyle name="Normal 3 2" xfId="5" xr:uid="{0BEAA190-3881-4A60-8710-0D8E5821FA41}"/>
    <cellStyle name="Normal_Directorio CEMs - agos - 2009 - UGTAI" xfId="3" xr:uid="{8FCCD6BE-449C-4845-BEB1-053E449FC019}"/>
    <cellStyle name="Porcentaje" xfId="1" builtinId="5"/>
    <cellStyle name="Porcentaje 10" xfId="13" xr:uid="{6F7255A6-565F-41FE-8B8C-F0CC72476E4F}"/>
    <cellStyle name="Porcentaje 2" xfId="4" xr:uid="{DFD8C1CC-B021-4D5F-A9EA-166E470D3477}"/>
    <cellStyle name="Porcentaje 2 2" xfId="11" xr:uid="{F0D16E54-64B6-46CA-8073-78BF72DB2E81}"/>
    <cellStyle name="Porcentaje 3 2" xfId="12" xr:uid="{C0AD5226-EC2A-4E02-93AA-EF882D31E902}"/>
    <cellStyle name="Porcentual 2" xfId="14" xr:uid="{760B67CE-6DB7-46BE-9A78-F9D3B198354B}"/>
    <cellStyle name="style1694703743634" xfId="22" xr:uid="{A641D5C9-B3FE-4058-8EF7-FE74BB92BE73}"/>
    <cellStyle name="style1694703743679" xfId="27" xr:uid="{B4EF937A-7CBD-4898-8A62-6C80BBF767CA}"/>
    <cellStyle name="style1694703743717" xfId="23" xr:uid="{0EDC751F-FDAE-4920-9C18-DCB9155E0897}"/>
    <cellStyle name="style1694703743754" xfId="28" xr:uid="{0937AE5F-5621-47B6-A607-5673A9C45DDD}"/>
    <cellStyle name="style1694703743869" xfId="32" xr:uid="{E70D5F12-2DFC-46F8-B2A7-7E9B27BBEB45}"/>
    <cellStyle name="style1694703743908" xfId="33" xr:uid="{029DB7C0-7678-4CE9-839F-30CAADFB065C}"/>
    <cellStyle name="style1694703743948" xfId="24" xr:uid="{049970AC-F6E5-4328-97D0-B05A3C6738C7}"/>
    <cellStyle name="style1694703743986" xfId="25" xr:uid="{41B1D958-FB33-4BF2-9D0B-B078BBBD3273}"/>
    <cellStyle name="style1694703744023" xfId="26" xr:uid="{5A422571-4C53-41C4-BA08-6171AB0A91E7}"/>
    <cellStyle name="style1694703744059" xfId="29" xr:uid="{C433278C-E889-4F4F-BD17-36483EE2EA2A}"/>
    <cellStyle name="style1694703744095" xfId="30" xr:uid="{CBA3157B-2B38-4863-8C33-75C1C62DA266}"/>
    <cellStyle name="style1694703744131" xfId="31" xr:uid="{AF3E55D7-A380-4083-8C39-973944508DDB}"/>
    <cellStyle name="style1694703744257" xfId="34" xr:uid="{3C9831F2-D356-4BDF-B6C4-9B432FD66F5F}"/>
    <cellStyle name="style1694703744294" xfId="35" xr:uid="{2540FEC1-9872-4ABD-93EA-7E02D99702E0}"/>
    <cellStyle name="style1694703744330" xfId="36" xr:uid="{88623FDF-76F1-4923-9CF0-64E6E982A5F5}"/>
    <cellStyle name="style1696546461227" xfId="41" xr:uid="{8643B562-863A-4DC3-A643-A4BC32E9A3D0}"/>
    <cellStyle name="style1696546461271" xfId="40" xr:uid="{CC8CC2DA-D930-470A-B855-41E8394D0319}"/>
    <cellStyle name="style1696546462885" xfId="48" xr:uid="{E14EA675-10AB-4B00-AD76-C509D5FB83FB}"/>
    <cellStyle name="style1702498615337" xfId="47" xr:uid="{DB7891DB-36DA-4BFC-B110-2A5B6D764248}"/>
    <cellStyle name="style1702498615378" xfId="46" xr:uid="{6B73B292-5BC1-4A4E-9699-46B83566FD04}"/>
    <cellStyle name="style1702563430462" xfId="37" xr:uid="{2A768349-511C-4A26-9E80-7557B41E23E3}"/>
    <cellStyle name="style1702563430509" xfId="38" xr:uid="{6DE3260F-14CA-468A-9956-4FFC0877BFB0}"/>
    <cellStyle name="style1707488436413" xfId="45" xr:uid="{A7B6923B-0705-47EF-9003-64325023CDD7}"/>
  </cellStyles>
  <dxfs count="0"/>
  <tableStyles count="0" defaultTableStyle="TableStyleMedium2" defaultPivotStyle="PivotStyleLight16"/>
  <colors>
    <mruColors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'Linea 100'!$M$29:$M$31</c:f>
              <c:strCache>
                <c:ptCount val="3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</c:strCache>
            </c:strRef>
          </c:cat>
          <c:val>
            <c:numRef>
              <c:f>'Linea 100'!$N$29:$N$31</c:f>
              <c:numCache>
                <c:formatCode>#,##0</c:formatCode>
                <c:ptCount val="3"/>
                <c:pt idx="0">
                  <c:v>196</c:v>
                </c:pt>
                <c:pt idx="1">
                  <c:v>542</c:v>
                </c:pt>
                <c:pt idx="2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Consultas de violación sexual atendidas según sexo de la persona afectada (Porcentaje)</a:t>
            </a:r>
            <a:endParaRPr lang="es-PE" sz="14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2371841712889065"/>
          <c:y val="0.26851067136316648"/>
          <c:w val="0.76369378952823042"/>
          <c:h val="0.63131546492287349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Lbls>
            <c:dLbl>
              <c:idx val="0"/>
              <c:layout>
                <c:manualLayout>
                  <c:x val="9.4341896390982879E-2"/>
                  <c:y val="-3.75844131741454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21397966908304913"/>
                  <c:y val="0.102655699300882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'Linea 100'!$D$14:$E$14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'Linea 100'!$D$27:$E$27</c:f>
              <c:numCache>
                <c:formatCode>#,##0</c:formatCode>
                <c:ptCount val="2"/>
                <c:pt idx="0">
                  <c:v>1401</c:v>
                </c:pt>
                <c:pt idx="1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5: Ranking de consultas de violación sexual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100'!$M$231:$M$255</c:f>
              <c:strCache>
                <c:ptCount val="25"/>
                <c:pt idx="0">
                  <c:v>Pasco</c:v>
                </c:pt>
                <c:pt idx="1">
                  <c:v>Tumbes</c:v>
                </c:pt>
                <c:pt idx="2">
                  <c:v>Huancavelica</c:v>
                </c:pt>
                <c:pt idx="3">
                  <c:v>Tacna</c:v>
                </c:pt>
                <c:pt idx="4">
                  <c:v>Moquegua</c:v>
                </c:pt>
                <c:pt idx="5">
                  <c:v>Amazonas</c:v>
                </c:pt>
                <c:pt idx="6">
                  <c:v>Apurimac</c:v>
                </c:pt>
                <c:pt idx="7">
                  <c:v>Madre De Dios</c:v>
                </c:pt>
                <c:pt idx="8">
                  <c:v>Ucayali</c:v>
                </c:pt>
                <c:pt idx="9">
                  <c:v>Ayacucho</c:v>
                </c:pt>
                <c:pt idx="10">
                  <c:v>Puno</c:v>
                </c:pt>
                <c:pt idx="11">
                  <c:v>Loreto</c:v>
                </c:pt>
                <c:pt idx="12">
                  <c:v>Huanuco</c:v>
                </c:pt>
                <c:pt idx="13">
                  <c:v>San Martin</c:v>
                </c:pt>
                <c:pt idx="14">
                  <c:v>Ancash</c:v>
                </c:pt>
                <c:pt idx="15">
                  <c:v>Ica</c:v>
                </c:pt>
                <c:pt idx="16">
                  <c:v>Cajamarca</c:v>
                </c:pt>
                <c:pt idx="17">
                  <c:v>Lambayeque</c:v>
                </c:pt>
                <c:pt idx="18">
                  <c:v>Piura</c:v>
                </c:pt>
                <c:pt idx="19">
                  <c:v>Cusco</c:v>
                </c:pt>
                <c:pt idx="20">
                  <c:v>Arequipa</c:v>
                </c:pt>
                <c:pt idx="21">
                  <c:v>Callao</c:v>
                </c:pt>
                <c:pt idx="22">
                  <c:v>Junin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'Linea 100'!$N$231:$N$255</c:f>
              <c:numCache>
                <c:formatCode>#,##0</c:formatCode>
                <c:ptCount val="25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23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29</c:v>
                </c:pt>
                <c:pt idx="14">
                  <c:v>37</c:v>
                </c:pt>
                <c:pt idx="15">
                  <c:v>41</c:v>
                </c:pt>
                <c:pt idx="16">
                  <c:v>43</c:v>
                </c:pt>
                <c:pt idx="17">
                  <c:v>48</c:v>
                </c:pt>
                <c:pt idx="18">
                  <c:v>61</c:v>
                </c:pt>
                <c:pt idx="19">
                  <c:v>66</c:v>
                </c:pt>
                <c:pt idx="20">
                  <c:v>68</c:v>
                </c:pt>
                <c:pt idx="21">
                  <c:v>74</c:v>
                </c:pt>
                <c:pt idx="22">
                  <c:v>81</c:v>
                </c:pt>
                <c:pt idx="23">
                  <c:v>82</c:v>
                </c:pt>
                <c:pt idx="24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0CA-A833-4A64584E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consultas de violación sexual atendidas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100'!$K$266:$K$290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Pasco</c:v>
                </c:pt>
                <c:pt idx="3">
                  <c:v>Huancavelica</c:v>
                </c:pt>
                <c:pt idx="4">
                  <c:v>Amazonas</c:v>
                </c:pt>
                <c:pt idx="5">
                  <c:v>Tacna</c:v>
                </c:pt>
                <c:pt idx="6">
                  <c:v>Madre De Dios</c:v>
                </c:pt>
                <c:pt idx="7">
                  <c:v>Apurimac</c:v>
                </c:pt>
                <c:pt idx="8">
                  <c:v>Ucayali</c:v>
                </c:pt>
                <c:pt idx="9">
                  <c:v>Loreto</c:v>
                </c:pt>
                <c:pt idx="10">
                  <c:v>Ancash</c:v>
                </c:pt>
                <c:pt idx="11">
                  <c:v>Ayacucho</c:v>
                </c:pt>
                <c:pt idx="12">
                  <c:v>Ica</c:v>
                </c:pt>
                <c:pt idx="13">
                  <c:v>Lambayeque</c:v>
                </c:pt>
                <c:pt idx="14">
                  <c:v>Huanuco</c:v>
                </c:pt>
                <c:pt idx="15">
                  <c:v>San Martin</c:v>
                </c:pt>
                <c:pt idx="16">
                  <c:v>Puno</c:v>
                </c:pt>
                <c:pt idx="17">
                  <c:v>Cajamarca</c:v>
                </c:pt>
                <c:pt idx="18">
                  <c:v>Piura</c:v>
                </c:pt>
                <c:pt idx="19">
                  <c:v>Callao</c:v>
                </c:pt>
                <c:pt idx="20">
                  <c:v>Cusco</c:v>
                </c:pt>
                <c:pt idx="21">
                  <c:v>Arequipa</c:v>
                </c:pt>
                <c:pt idx="22">
                  <c:v>La Libertad</c:v>
                </c:pt>
                <c:pt idx="23">
                  <c:v>Junin</c:v>
                </c:pt>
                <c:pt idx="24">
                  <c:v>Lima</c:v>
                </c:pt>
              </c:strCache>
            </c:strRef>
          </c:cat>
          <c:val>
            <c:numRef>
              <c:f>'Linea 100'!$L$266:$L$290</c:f>
              <c:numCache>
                <c:formatCode>#,##0</c:formatCode>
                <c:ptCount val="25"/>
                <c:pt idx="0">
                  <c:v>96</c:v>
                </c:pt>
                <c:pt idx="1">
                  <c:v>97</c:v>
                </c:pt>
                <c:pt idx="2">
                  <c:v>135</c:v>
                </c:pt>
                <c:pt idx="3">
                  <c:v>146</c:v>
                </c:pt>
                <c:pt idx="4">
                  <c:v>243</c:v>
                </c:pt>
                <c:pt idx="5">
                  <c:v>243</c:v>
                </c:pt>
                <c:pt idx="6">
                  <c:v>244</c:v>
                </c:pt>
                <c:pt idx="7">
                  <c:v>296</c:v>
                </c:pt>
                <c:pt idx="8">
                  <c:v>361</c:v>
                </c:pt>
                <c:pt idx="9">
                  <c:v>368</c:v>
                </c:pt>
                <c:pt idx="10">
                  <c:v>411</c:v>
                </c:pt>
                <c:pt idx="11">
                  <c:v>434</c:v>
                </c:pt>
                <c:pt idx="12">
                  <c:v>512</c:v>
                </c:pt>
                <c:pt idx="13">
                  <c:v>515</c:v>
                </c:pt>
                <c:pt idx="14">
                  <c:v>538</c:v>
                </c:pt>
                <c:pt idx="15">
                  <c:v>577</c:v>
                </c:pt>
                <c:pt idx="16">
                  <c:v>638</c:v>
                </c:pt>
                <c:pt idx="17">
                  <c:v>675</c:v>
                </c:pt>
                <c:pt idx="18">
                  <c:v>784</c:v>
                </c:pt>
                <c:pt idx="19">
                  <c:v>927</c:v>
                </c:pt>
                <c:pt idx="20">
                  <c:v>938</c:v>
                </c:pt>
                <c:pt idx="21">
                  <c:v>956</c:v>
                </c:pt>
                <c:pt idx="22">
                  <c:v>1031</c:v>
                </c:pt>
                <c:pt idx="23">
                  <c:v>1110</c:v>
                </c:pt>
                <c:pt idx="24">
                  <c:v>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9-48AA-B1AA-FBEBAE1B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3: Ranking de consultas de violación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6"/>
              <c:layout>
                <c:manualLayout>
                  <c:x val="-1.7987794836634849E-16"/>
                  <c:y val="-3.7802079918061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100'!$G$55:$G$79</c:f>
              <c:strCache>
                <c:ptCount val="25"/>
                <c:pt idx="0">
                  <c:v>Pasco</c:v>
                </c:pt>
                <c:pt idx="1">
                  <c:v>Tumbes</c:v>
                </c:pt>
                <c:pt idx="2">
                  <c:v>Huancavelica</c:v>
                </c:pt>
                <c:pt idx="3">
                  <c:v>Tacna</c:v>
                </c:pt>
                <c:pt idx="4">
                  <c:v>Amazonas</c:v>
                </c:pt>
                <c:pt idx="5">
                  <c:v>Moquegua</c:v>
                </c:pt>
                <c:pt idx="6">
                  <c:v>Madre De Dios</c:v>
                </c:pt>
                <c:pt idx="7">
                  <c:v>Apurimac</c:v>
                </c:pt>
                <c:pt idx="8">
                  <c:v>Ucayali</c:v>
                </c:pt>
                <c:pt idx="9">
                  <c:v>Ayacucho</c:v>
                </c:pt>
                <c:pt idx="10">
                  <c:v>Huanuco</c:v>
                </c:pt>
                <c:pt idx="11">
                  <c:v>Loreto</c:v>
                </c:pt>
                <c:pt idx="12">
                  <c:v>Puno</c:v>
                </c:pt>
                <c:pt idx="13">
                  <c:v>San Martin</c:v>
                </c:pt>
                <c:pt idx="14">
                  <c:v>Ancash</c:v>
                </c:pt>
                <c:pt idx="15">
                  <c:v>Cajamarca</c:v>
                </c:pt>
                <c:pt idx="16">
                  <c:v>Ica</c:v>
                </c:pt>
                <c:pt idx="17">
                  <c:v>Lambayeque</c:v>
                </c:pt>
                <c:pt idx="18">
                  <c:v>Piura</c:v>
                </c:pt>
                <c:pt idx="19">
                  <c:v>Arequipa</c:v>
                </c:pt>
                <c:pt idx="20">
                  <c:v>Cusco</c:v>
                </c:pt>
                <c:pt idx="21">
                  <c:v>La Libertad</c:v>
                </c:pt>
                <c:pt idx="22">
                  <c:v>Junin</c:v>
                </c:pt>
                <c:pt idx="23">
                  <c:v>Callao</c:v>
                </c:pt>
                <c:pt idx="24">
                  <c:v>Lima</c:v>
                </c:pt>
              </c:strCache>
            </c:strRef>
          </c:cat>
          <c:val>
            <c:numRef>
              <c:f>'Linea 100'!$H$55:$H$79</c:f>
              <c:numCache>
                <c:formatCode>#,##0</c:formatCode>
                <c:ptCount val="25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18</c:v>
                </c:pt>
                <c:pt idx="9">
                  <c:v>21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28</c:v>
                </c:pt>
                <c:pt idx="14">
                  <c:v>33</c:v>
                </c:pt>
                <c:pt idx="15">
                  <c:v>33</c:v>
                </c:pt>
                <c:pt idx="16">
                  <c:v>36</c:v>
                </c:pt>
                <c:pt idx="17">
                  <c:v>47</c:v>
                </c:pt>
                <c:pt idx="18">
                  <c:v>59</c:v>
                </c:pt>
                <c:pt idx="19">
                  <c:v>63</c:v>
                </c:pt>
                <c:pt idx="20">
                  <c:v>64</c:v>
                </c:pt>
                <c:pt idx="21">
                  <c:v>64</c:v>
                </c:pt>
                <c:pt idx="22">
                  <c:v>70</c:v>
                </c:pt>
                <c:pt idx="23">
                  <c:v>71</c:v>
                </c:pt>
                <c:pt idx="24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F-4858-B054-4E4812DF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5864"/>
        <c:axId val="629515424"/>
      </c:barChart>
      <c:catAx>
        <c:axId val="629525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15424"/>
        <c:crosses val="autoZero"/>
        <c:auto val="1"/>
        <c:lblAlgn val="ctr"/>
        <c:lblOffset val="100"/>
        <c:noMultiLvlLbl val="0"/>
      </c:catAx>
      <c:valAx>
        <c:axId val="62951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4: Ranking de consultas de violación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100'!$O$55:$O$79</c:f>
              <c:strCache>
                <c:ptCount val="25"/>
                <c:pt idx="0">
                  <c:v>Apurimac</c:v>
                </c:pt>
                <c:pt idx="1">
                  <c:v>Huancavelica</c:v>
                </c:pt>
                <c:pt idx="2">
                  <c:v>Moquegua</c:v>
                </c:pt>
                <c:pt idx="3">
                  <c:v>Pasco</c:v>
                </c:pt>
                <c:pt idx="4">
                  <c:v>Puno</c:v>
                </c:pt>
                <c:pt idx="5">
                  <c:v>Tumbes</c:v>
                </c:pt>
                <c:pt idx="6">
                  <c:v>Amazonas</c:v>
                </c:pt>
                <c:pt idx="7">
                  <c:v>Lambayeque</c:v>
                </c:pt>
                <c:pt idx="8">
                  <c:v>Madre De Dios</c:v>
                </c:pt>
                <c:pt idx="9">
                  <c:v>San Martin</c:v>
                </c:pt>
                <c:pt idx="10">
                  <c:v>Tacna</c:v>
                </c:pt>
                <c:pt idx="11">
                  <c:v>Ucayali</c:v>
                </c:pt>
                <c:pt idx="12">
                  <c:v>Ayacucho</c:v>
                </c:pt>
                <c:pt idx="13">
                  <c:v>Cusco</c:v>
                </c:pt>
                <c:pt idx="14">
                  <c:v>Loreto</c:v>
                </c:pt>
                <c:pt idx="15">
                  <c:v>Piura</c:v>
                </c:pt>
                <c:pt idx="16">
                  <c:v>Callao</c:v>
                </c:pt>
                <c:pt idx="17">
                  <c:v>Huanuco</c:v>
                </c:pt>
                <c:pt idx="18">
                  <c:v>Ancash</c:v>
                </c:pt>
                <c:pt idx="19">
                  <c:v>Arequipa</c:v>
                </c:pt>
                <c:pt idx="20">
                  <c:v>Ica</c:v>
                </c:pt>
                <c:pt idx="21">
                  <c:v>Cajamarca</c:v>
                </c:pt>
                <c:pt idx="22">
                  <c:v>Junin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'Linea 100'!$P$55:$P$79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18</c:v>
                </c:pt>
                <c:pt idx="2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8-4591-A933-D4B788E7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9464"/>
        <c:axId val="629527664"/>
      </c:barChart>
      <c:catAx>
        <c:axId val="62952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7664"/>
        <c:crosses val="autoZero"/>
        <c:auto val="1"/>
        <c:lblAlgn val="ctr"/>
        <c:lblOffset val="100"/>
        <c:noMultiLvlLbl val="0"/>
      </c:catAx>
      <c:valAx>
        <c:axId val="62952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9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1361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1DC6AA8-9F51-4CCC-826C-F8BDC39FE5F1}"/>
            </a:ext>
          </a:extLst>
        </xdr:cNvPr>
        <xdr:cNvSpPr/>
      </xdr:nvSpPr>
      <xdr:spPr>
        <a:xfrm>
          <a:off x="5321754" y="166686"/>
          <a:ext cx="8108497" cy="5662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556137</xdr:colOff>
      <xdr:row>10</xdr:row>
      <xdr:rowOff>596752</xdr:rowOff>
    </xdr:from>
    <xdr:to>
      <xdr:col>20</xdr:col>
      <xdr:colOff>647540</xdr:colOff>
      <xdr:row>30</xdr:row>
      <xdr:rowOff>257735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BB60557-E04C-40E8-919C-AE86D56FADC8}"/>
            </a:ext>
          </a:extLst>
        </xdr:cNvPr>
        <xdr:cNvGrpSpPr/>
      </xdr:nvGrpSpPr>
      <xdr:grpSpPr>
        <a:xfrm>
          <a:off x="10829530" y="2637823"/>
          <a:ext cx="5615903" cy="4042483"/>
          <a:chOff x="10390188" y="6357464"/>
          <a:chExt cx="4798220" cy="3961287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5322AEEF-BFF8-6B01-7B36-B2FD449F39B5}"/>
              </a:ext>
            </a:extLst>
          </xdr:cNvPr>
          <xdr:cNvGraphicFramePr>
            <a:graphicFrameLocks/>
          </xdr:cNvGraphicFramePr>
        </xdr:nvGraphicFramePr>
        <xdr:xfrm>
          <a:off x="10390188" y="6369845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8E05A2D1-C32F-5CDC-C9FC-0D48EB7A389D}"/>
              </a:ext>
            </a:extLst>
          </xdr:cNvPr>
          <xdr:cNvSpPr txBox="1"/>
        </xdr:nvSpPr>
        <xdr:spPr>
          <a:xfrm>
            <a:off x="10913917" y="6357464"/>
            <a:ext cx="3976686" cy="4451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Consultas de violación sexual atendidas según grupos de edad de la persona afectada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847725</xdr:colOff>
      <xdr:row>10</xdr:row>
      <xdr:rowOff>617427</xdr:rowOff>
    </xdr:from>
    <xdr:to>
      <xdr:col>5</xdr:col>
      <xdr:colOff>0</xdr:colOff>
      <xdr:row>12</xdr:row>
      <xdr:rowOff>258536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7D1D810E-9DC0-4E38-B340-58ECBE67A93D}"/>
            </a:ext>
          </a:extLst>
        </xdr:cNvPr>
        <xdr:cNvSpPr/>
      </xdr:nvSpPr>
      <xdr:spPr>
        <a:xfrm>
          <a:off x="956582" y="2658498"/>
          <a:ext cx="2785382" cy="6888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de violación sexual atendidas por sexo de la persona afectada según mes</a:t>
          </a:r>
        </a:p>
      </xdr:txBody>
    </xdr:sp>
    <xdr:clientData/>
  </xdr:twoCellAnchor>
  <xdr:twoCellAnchor>
    <xdr:from>
      <xdr:col>1</xdr:col>
      <xdr:colOff>17319</xdr:colOff>
      <xdr:row>10</xdr:row>
      <xdr:rowOff>616727</xdr:rowOff>
    </xdr:from>
    <xdr:to>
      <xdr:col>1</xdr:col>
      <xdr:colOff>952501</xdr:colOff>
      <xdr:row>12</xdr:row>
      <xdr:rowOff>38421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D8F13472-9D7F-4E97-9263-A9F9BA728455}"/>
            </a:ext>
          </a:extLst>
        </xdr:cNvPr>
        <xdr:cNvSpPr/>
      </xdr:nvSpPr>
      <xdr:spPr>
        <a:xfrm>
          <a:off x="118172" y="2644992"/>
          <a:ext cx="935182" cy="46384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31</xdr:row>
      <xdr:rowOff>136071</xdr:rowOff>
    </xdr:from>
    <xdr:to>
      <xdr:col>21</xdr:col>
      <xdr:colOff>0</xdr:colOff>
      <xdr:row>32</xdr:row>
      <xdr:rowOff>217714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AE687C-B90D-4107-8611-105B7D3D1410}"/>
            </a:ext>
          </a:extLst>
        </xdr:cNvPr>
        <xdr:cNvSpPr/>
      </xdr:nvSpPr>
      <xdr:spPr>
        <a:xfrm>
          <a:off x="1047440" y="7102928"/>
          <a:ext cx="14627989" cy="3810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de violación sexual atendidas por grupos de edad y sexo de la persona afectada según mes</a:t>
          </a:r>
        </a:p>
      </xdr:txBody>
    </xdr:sp>
    <xdr:clientData/>
  </xdr:twoCellAnchor>
  <xdr:twoCellAnchor>
    <xdr:from>
      <xdr:col>1</xdr:col>
      <xdr:colOff>1</xdr:colOff>
      <xdr:row>31</xdr:row>
      <xdr:rowOff>131558</xdr:rowOff>
    </xdr:from>
    <xdr:to>
      <xdr:col>1</xdr:col>
      <xdr:colOff>1088573</xdr:colOff>
      <xdr:row>32</xdr:row>
      <xdr:rowOff>128868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71845810-94BE-4010-8BDC-4ED3FCB5B449}"/>
            </a:ext>
          </a:extLst>
        </xdr:cNvPr>
        <xdr:cNvSpPr/>
      </xdr:nvSpPr>
      <xdr:spPr>
        <a:xfrm>
          <a:off x="100854" y="7292117"/>
          <a:ext cx="1088572" cy="28866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862854</xdr:colOff>
      <xdr:row>225</xdr:row>
      <xdr:rowOff>122466</xdr:rowOff>
    </xdr:from>
    <xdr:to>
      <xdr:col>6</xdr:col>
      <xdr:colOff>13608</xdr:colOff>
      <xdr:row>227</xdr:row>
      <xdr:rowOff>285750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234AE445-33ED-4C1A-A8CD-8D190ACDBFB6}"/>
            </a:ext>
          </a:extLst>
        </xdr:cNvPr>
        <xdr:cNvSpPr/>
      </xdr:nvSpPr>
      <xdr:spPr>
        <a:xfrm>
          <a:off x="971711" y="47597787"/>
          <a:ext cx="3573076" cy="57149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de violación sexual atendidas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1</xdr:col>
      <xdr:colOff>48825</xdr:colOff>
      <xdr:row>225</xdr:row>
      <xdr:rowOff>122464</xdr:rowOff>
    </xdr:from>
    <xdr:to>
      <xdr:col>1</xdr:col>
      <xdr:colOff>993322</xdr:colOff>
      <xdr:row>227</xdr:row>
      <xdr:rowOff>68034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7212DBC3-705A-40C1-8315-253E2C1476A4}"/>
            </a:ext>
          </a:extLst>
        </xdr:cNvPr>
        <xdr:cNvSpPr/>
      </xdr:nvSpPr>
      <xdr:spPr>
        <a:xfrm>
          <a:off x="157682" y="47597785"/>
          <a:ext cx="944497" cy="3537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1</xdr:col>
      <xdr:colOff>11907</xdr:colOff>
      <xdr:row>257</xdr:row>
      <xdr:rowOff>56128</xdr:rowOff>
    </xdr:from>
    <xdr:to>
      <xdr:col>6</xdr:col>
      <xdr:colOff>0</xdr:colOff>
      <xdr:row>260</xdr:row>
      <xdr:rowOff>40819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45F6177E-5CC4-4169-B307-9B62CD6555E1}"/>
            </a:ext>
          </a:extLst>
        </xdr:cNvPr>
        <xdr:cNvSpPr txBox="1"/>
      </xdr:nvSpPr>
      <xdr:spPr>
        <a:xfrm>
          <a:off x="120764" y="55097021"/>
          <a:ext cx="4410415" cy="5561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valorar el riesgo de recurrencia de un hecho de violencia en la</a:t>
          </a:r>
          <a:r>
            <a:rPr lang="es-MX" i="0" baseline="0">
              <a:solidFill>
                <a:schemeClr val="tx1"/>
              </a:solidFill>
            </a:rPr>
            <a:t> persona usuaria del servicio.</a:t>
          </a:r>
          <a:r>
            <a:rPr lang="es-MX" i="0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1</xdr:col>
      <xdr:colOff>1039926</xdr:colOff>
      <xdr:row>293</xdr:row>
      <xdr:rowOff>176893</xdr:rowOff>
    </xdr:from>
    <xdr:to>
      <xdr:col>6</xdr:col>
      <xdr:colOff>25513</xdr:colOff>
      <xdr:row>296</xdr:row>
      <xdr:rowOff>258536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44DBA5E5-67E6-4B46-9517-D12A32EA6008}"/>
            </a:ext>
          </a:extLst>
        </xdr:cNvPr>
        <xdr:cNvSpPr/>
      </xdr:nvSpPr>
      <xdr:spPr>
        <a:xfrm>
          <a:off x="1148783" y="61735607"/>
          <a:ext cx="3407909" cy="6667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 consultas de violación sexual atendidas del año 2026 en relación al año 2025</a:t>
          </a:r>
        </a:p>
      </xdr:txBody>
    </xdr:sp>
    <xdr:clientData/>
  </xdr:twoCellAnchor>
  <xdr:twoCellAnchor>
    <xdr:from>
      <xdr:col>1</xdr:col>
      <xdr:colOff>27214</xdr:colOff>
      <xdr:row>294</xdr:row>
      <xdr:rowOff>1</xdr:rowOff>
    </xdr:from>
    <xdr:to>
      <xdr:col>2</xdr:col>
      <xdr:colOff>86745</xdr:colOff>
      <xdr:row>296</xdr:row>
      <xdr:rowOff>68035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B1850E4C-2AD3-4B45-A60E-C34F2857C2E5}"/>
            </a:ext>
          </a:extLst>
        </xdr:cNvPr>
        <xdr:cNvSpPr/>
      </xdr:nvSpPr>
      <xdr:spPr>
        <a:xfrm>
          <a:off x="136071" y="63069108"/>
          <a:ext cx="1161710" cy="46264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9</xdr:col>
      <xdr:colOff>193910</xdr:colOff>
      <xdr:row>297</xdr:row>
      <xdr:rowOff>544289</xdr:rowOff>
    </xdr:from>
    <xdr:to>
      <xdr:col>15</xdr:col>
      <xdr:colOff>24812</xdr:colOff>
      <xdr:row>300</xdr:row>
      <xdr:rowOff>235325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EDD4F6C5-4636-43FA-8F14-DD92DF7D230F}"/>
            </a:ext>
          </a:extLst>
        </xdr:cNvPr>
        <xdr:cNvSpPr txBox="1"/>
      </xdr:nvSpPr>
      <xdr:spPr>
        <a:xfrm>
          <a:off x="7343263" y="65661671"/>
          <a:ext cx="4604608" cy="733183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las</a:t>
          </a:r>
          <a:r>
            <a:rPr lang="es-PE" sz="1100" b="0" i="1"/>
            <a:t> consultas de violación sexual atendidas por la Linea 100, se observa un incremento de 1.7 puntos porcentuales en el periodo enero a abril de 2026 frente a lo registrado en el mismo periodo del año anterior.</a:t>
          </a:r>
        </a:p>
      </xdr:txBody>
    </xdr:sp>
    <xdr:clientData/>
  </xdr:twoCellAnchor>
  <xdr:twoCellAnchor>
    <xdr:from>
      <xdr:col>6</xdr:col>
      <xdr:colOff>615522</xdr:colOff>
      <xdr:row>298</xdr:row>
      <xdr:rowOff>64068</xdr:rowOff>
    </xdr:from>
    <xdr:to>
      <xdr:col>8</xdr:col>
      <xdr:colOff>549088</xdr:colOff>
      <xdr:row>300</xdr:row>
      <xdr:rowOff>145677</xdr:rowOff>
    </xdr:to>
    <xdr:sp macro="" textlink="">
      <xdr:nvSpPr>
        <xdr:cNvPr id="49" name="Flecha a la derecha con bandas 9">
          <a:extLst>
            <a:ext uri="{FF2B5EF4-FFF2-40B4-BE49-F238E27FC236}">
              <a16:creationId xmlns:a16="http://schemas.microsoft.com/office/drawing/2014/main" id="{88042671-47ED-438A-B00F-7DE8A460118B}"/>
            </a:ext>
          </a:extLst>
        </xdr:cNvPr>
        <xdr:cNvSpPr/>
      </xdr:nvSpPr>
      <xdr:spPr bwMode="auto">
        <a:xfrm>
          <a:off x="5165110" y="65730539"/>
          <a:ext cx="1670478" cy="574667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376997</xdr:colOff>
      <xdr:row>10</xdr:row>
      <xdr:rowOff>604318</xdr:rowOff>
    </xdr:from>
    <xdr:to>
      <xdr:col>12</xdr:col>
      <xdr:colOff>721178</xdr:colOff>
      <xdr:row>31</xdr:row>
      <xdr:rowOff>40822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3194794C-566C-4982-8712-B076E976F1D6}"/>
            </a:ext>
          </a:extLst>
        </xdr:cNvPr>
        <xdr:cNvGrpSpPr/>
      </xdr:nvGrpSpPr>
      <xdr:grpSpPr>
        <a:xfrm>
          <a:off x="4118961" y="2645389"/>
          <a:ext cx="6086396" cy="4103754"/>
          <a:chOff x="4378947" y="3109968"/>
          <a:chExt cx="4859451" cy="3027608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4DDBF0C7-4226-9479-3D95-8719AE90516F}"/>
              </a:ext>
            </a:extLst>
          </xdr:cNvPr>
          <xdr:cNvGraphicFramePr/>
        </xdr:nvGraphicFramePr>
        <xdr:xfrm>
          <a:off x="4378947" y="3109968"/>
          <a:ext cx="4859451" cy="30276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1BD29BAE-83E6-661B-D14B-002F5C9C8A5B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810" y="4057292"/>
            <a:ext cx="330291" cy="7098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390C5685-E0F1-C8BE-14B2-B9ED3C3E1F6B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5375" y="4783346"/>
            <a:ext cx="353022" cy="690633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10</xdr:col>
      <xdr:colOff>436061</xdr:colOff>
      <xdr:row>228</xdr:row>
      <xdr:rowOff>111282</xdr:rowOff>
    </xdr:from>
    <xdr:to>
      <xdr:col>17</xdr:col>
      <xdr:colOff>256939</xdr:colOff>
      <xdr:row>256</xdr:row>
      <xdr:rowOff>186496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F228BBAD-F0F5-4BD0-918E-2EDA6B7E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862854</xdr:colOff>
      <xdr:row>262</xdr:row>
      <xdr:rowOff>63239</xdr:rowOff>
    </xdr:from>
    <xdr:to>
      <xdr:col>8</xdr:col>
      <xdr:colOff>1</xdr:colOff>
      <xdr:row>263</xdr:row>
      <xdr:rowOff>326570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88A82E2-D55C-4B40-B38A-C3BA747D9053}"/>
            </a:ext>
          </a:extLst>
        </xdr:cNvPr>
        <xdr:cNvSpPr/>
      </xdr:nvSpPr>
      <xdr:spPr>
        <a:xfrm>
          <a:off x="971711" y="56056632"/>
          <a:ext cx="5137897" cy="45383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de violación sexual atendidas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8005</xdr:colOff>
      <xdr:row>262</xdr:row>
      <xdr:rowOff>63238</xdr:rowOff>
    </xdr:from>
    <xdr:to>
      <xdr:col>1</xdr:col>
      <xdr:colOff>988622</xdr:colOff>
      <xdr:row>263</xdr:row>
      <xdr:rowOff>217713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19F5A4D2-F9EC-4F45-87EF-AC71B058A9B8}"/>
            </a:ext>
          </a:extLst>
        </xdr:cNvPr>
        <xdr:cNvSpPr/>
      </xdr:nvSpPr>
      <xdr:spPr>
        <a:xfrm>
          <a:off x="116862" y="56056631"/>
          <a:ext cx="980617" cy="344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8</xdr:col>
      <xdr:colOff>732955</xdr:colOff>
      <xdr:row>264</xdr:row>
      <xdr:rowOff>33391</xdr:rowOff>
    </xdr:from>
    <xdr:to>
      <xdr:col>16</xdr:col>
      <xdr:colOff>126456</xdr:colOff>
      <xdr:row>291</xdr:row>
      <xdr:rowOff>47227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45B1D65F-5DA4-4CD8-9E29-E30596F48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862853</xdr:colOff>
      <xdr:row>49</xdr:row>
      <xdr:rowOff>104065</xdr:rowOff>
    </xdr:from>
    <xdr:to>
      <xdr:col>5</xdr:col>
      <xdr:colOff>13608</xdr:colOff>
      <xdr:row>51</xdr:row>
      <xdr:rowOff>299357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695D8603-5851-4F7D-B5DE-2E7A33E1BBA2}"/>
            </a:ext>
          </a:extLst>
        </xdr:cNvPr>
        <xdr:cNvSpPr/>
      </xdr:nvSpPr>
      <xdr:spPr>
        <a:xfrm>
          <a:off x="971710" y="9737922"/>
          <a:ext cx="2783862" cy="67154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de violación sexual atendidas por sexo de la persona afectada según departamento</a:t>
          </a:r>
        </a:p>
      </xdr:txBody>
    </xdr:sp>
    <xdr:clientData/>
  </xdr:twoCellAnchor>
  <xdr:twoCellAnchor>
    <xdr:from>
      <xdr:col>0</xdr:col>
      <xdr:colOff>89647</xdr:colOff>
      <xdr:row>49</xdr:row>
      <xdr:rowOff>104064</xdr:rowOff>
    </xdr:from>
    <xdr:to>
      <xdr:col>1</xdr:col>
      <xdr:colOff>961407</xdr:colOff>
      <xdr:row>51</xdr:row>
      <xdr:rowOff>95250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CCE5932A-7270-4163-8A17-76B2621E52FC}"/>
            </a:ext>
          </a:extLst>
        </xdr:cNvPr>
        <xdr:cNvSpPr/>
      </xdr:nvSpPr>
      <xdr:spPr>
        <a:xfrm>
          <a:off x="89647" y="9737921"/>
          <a:ext cx="980617" cy="4674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</xdr:col>
      <xdr:colOff>822032</xdr:colOff>
      <xdr:row>194</xdr:row>
      <xdr:rowOff>131276</xdr:rowOff>
    </xdr:from>
    <xdr:to>
      <xdr:col>21</xdr:col>
      <xdr:colOff>0</xdr:colOff>
      <xdr:row>195</xdr:row>
      <xdr:rowOff>272142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311378-E508-4F1F-8190-9D8FA000E602}"/>
            </a:ext>
          </a:extLst>
        </xdr:cNvPr>
        <xdr:cNvSpPr/>
      </xdr:nvSpPr>
      <xdr:spPr>
        <a:xfrm>
          <a:off x="930889" y="40462847"/>
          <a:ext cx="15506541" cy="34497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de violación sexual atendidas por grupo de edad y sexo de la persona afectada según departamento</a:t>
          </a:r>
        </a:p>
      </xdr:txBody>
    </xdr:sp>
    <xdr:clientData/>
  </xdr:twoCellAnchor>
  <xdr:twoCellAnchor>
    <xdr:from>
      <xdr:col>0</xdr:col>
      <xdr:colOff>89647</xdr:colOff>
      <xdr:row>194</xdr:row>
      <xdr:rowOff>131275</xdr:rowOff>
    </xdr:from>
    <xdr:to>
      <xdr:col>1</xdr:col>
      <xdr:colOff>961407</xdr:colOff>
      <xdr:row>195</xdr:row>
      <xdr:rowOff>258535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C647C6A8-F0C9-4D9D-AC4B-40EB4D492B54}"/>
            </a:ext>
          </a:extLst>
        </xdr:cNvPr>
        <xdr:cNvSpPr/>
      </xdr:nvSpPr>
      <xdr:spPr>
        <a:xfrm>
          <a:off x="89647" y="40462846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5</xdr:col>
      <xdr:colOff>709579</xdr:colOff>
      <xdr:row>51</xdr:row>
      <xdr:rowOff>182018</xdr:rowOff>
    </xdr:from>
    <xdr:to>
      <xdr:col>12</xdr:col>
      <xdr:colOff>36031</xdr:colOff>
      <xdr:row>80</xdr:row>
      <xdr:rowOff>97652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3BC6-1A44-9F31-D40E-AB7E9BA0F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55650</xdr:colOff>
      <xdr:row>51</xdr:row>
      <xdr:rowOff>166008</xdr:rowOff>
    </xdr:from>
    <xdr:to>
      <xdr:col>19</xdr:col>
      <xdr:colOff>212133</xdr:colOff>
      <xdr:row>80</xdr:row>
      <xdr:rowOff>81644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C87548B-4FF3-882F-6F5F-E602CDA9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841242</xdr:colOff>
      <xdr:row>83</xdr:row>
      <xdr:rowOff>27215</xdr:rowOff>
    </xdr:from>
    <xdr:to>
      <xdr:col>9</xdr:col>
      <xdr:colOff>13608</xdr:colOff>
      <xdr:row>85</xdr:row>
      <xdr:rowOff>108856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4CA45C3-6F1E-4742-A756-B6C4E684D60D}"/>
            </a:ext>
          </a:extLst>
        </xdr:cNvPr>
        <xdr:cNvSpPr/>
      </xdr:nvSpPr>
      <xdr:spPr>
        <a:xfrm>
          <a:off x="950099" y="18560144"/>
          <a:ext cx="6030366" cy="48985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violación sexual a NNA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atendidas,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afectada según región</a:t>
          </a:r>
        </a:p>
      </xdr:txBody>
    </xdr:sp>
    <xdr:clientData/>
  </xdr:twoCellAnchor>
  <xdr:twoCellAnchor>
    <xdr:from>
      <xdr:col>1</xdr:col>
      <xdr:colOff>13608</xdr:colOff>
      <xdr:row>83</xdr:row>
      <xdr:rowOff>18408</xdr:rowOff>
    </xdr:from>
    <xdr:to>
      <xdr:col>1</xdr:col>
      <xdr:colOff>911680</xdr:colOff>
      <xdr:row>84</xdr:row>
      <xdr:rowOff>201706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8C81E230-D213-4F93-A568-348C5F5E5A69}"/>
            </a:ext>
          </a:extLst>
        </xdr:cNvPr>
        <xdr:cNvSpPr/>
      </xdr:nvSpPr>
      <xdr:spPr>
        <a:xfrm>
          <a:off x="114461" y="16580702"/>
          <a:ext cx="898072" cy="39621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14</xdr:col>
      <xdr:colOff>68030</xdr:colOff>
      <xdr:row>83</xdr:row>
      <xdr:rowOff>27209</xdr:rowOff>
    </xdr:from>
    <xdr:to>
      <xdr:col>20</xdr:col>
      <xdr:colOff>13601</xdr:colOff>
      <xdr:row>85</xdr:row>
      <xdr:rowOff>95252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6272028F-29D2-4464-BA0E-671812046EED}"/>
            </a:ext>
          </a:extLst>
        </xdr:cNvPr>
        <xdr:cNvSpPr/>
      </xdr:nvSpPr>
      <xdr:spPr>
        <a:xfrm>
          <a:off x="10912923" y="21036638"/>
          <a:ext cx="4680857" cy="47625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violación sexual a NNA atendidas, por sexo, según vinculo de la presunta persona agresora con la persona afectada</a:t>
          </a:r>
        </a:p>
      </xdr:txBody>
    </xdr:sp>
    <xdr:clientData/>
  </xdr:twoCellAnchor>
  <xdr:twoCellAnchor>
    <xdr:from>
      <xdr:col>13</xdr:col>
      <xdr:colOff>10880</xdr:colOff>
      <xdr:row>83</xdr:row>
      <xdr:rowOff>18405</xdr:rowOff>
    </xdr:from>
    <xdr:to>
      <xdr:col>14</xdr:col>
      <xdr:colOff>122465</xdr:colOff>
      <xdr:row>84</xdr:row>
      <xdr:rowOff>190500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F79CBCE2-D7AE-421E-88C5-A842C5A12D32}"/>
            </a:ext>
          </a:extLst>
        </xdr:cNvPr>
        <xdr:cNvSpPr/>
      </xdr:nvSpPr>
      <xdr:spPr>
        <a:xfrm>
          <a:off x="10342704" y="16580699"/>
          <a:ext cx="907202" cy="38500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13607</xdr:colOff>
      <xdr:row>10</xdr:row>
      <xdr:rowOff>0</xdr:rowOff>
    </xdr:from>
    <xdr:to>
      <xdr:col>21</xdr:col>
      <xdr:colOff>0</xdr:colOff>
      <xdr:row>10</xdr:row>
      <xdr:rowOff>435429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4F54F72-55BA-4962-9437-C1DBBB9B3446}"/>
            </a:ext>
          </a:extLst>
        </xdr:cNvPr>
        <xdr:cNvSpPr txBox="1"/>
      </xdr:nvSpPr>
      <xdr:spPr>
        <a:xfrm>
          <a:off x="122464" y="2041071"/>
          <a:ext cx="16464643" cy="43542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/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</a:t>
          </a:r>
          <a:endParaRPr lang="es-PE" sz="11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89646</xdr:rowOff>
    </xdr:from>
    <xdr:to>
      <xdr:col>7</xdr:col>
      <xdr:colOff>157683</xdr:colOff>
      <xdr:row>2</xdr:row>
      <xdr:rowOff>183131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351898-A595-4EDB-89A4-5463E833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9646"/>
          <a:ext cx="5402036" cy="608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98A9-BDBF-4D86-98EA-5EA0C29870EA}">
  <sheetPr>
    <tabColor theme="1" tint="0.249977111117893"/>
  </sheetPr>
  <dimension ref="B1:Y357"/>
  <sheetViews>
    <sheetView showGridLines="0" tabSelected="1" view="pageBreakPreview" zoomScale="70" zoomScaleNormal="85" zoomScaleSheetLayoutView="70" workbookViewId="0">
      <selection activeCell="W9" sqref="W9"/>
    </sheetView>
  </sheetViews>
  <sheetFormatPr baseColWidth="10" defaultColWidth="11.42578125" defaultRowHeight="15" x14ac:dyDescent="0.25"/>
  <cols>
    <col min="1" max="1" width="1.5703125" style="2" customWidth="1"/>
    <col min="2" max="2" width="16.5703125" style="2" customWidth="1"/>
    <col min="3" max="3" width="14.28515625" style="2" customWidth="1"/>
    <col min="4" max="7" width="11.85546875" style="2" customWidth="1"/>
    <col min="8" max="8" width="14.140625" style="2" customWidth="1"/>
    <col min="9" max="9" width="12.85546875" style="2" customWidth="1"/>
    <col min="10" max="21" width="11.85546875" style="2" customWidth="1"/>
    <col min="22" max="16384" width="11.42578125" style="2"/>
  </cols>
  <sheetData>
    <row r="1" spans="2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1" ht="25.5" customHeight="1" x14ac:dyDescent="0.25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2:21" ht="25.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1" ht="3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2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7"/>
      <c r="U5" s="7"/>
    </row>
    <row r="6" spans="2:21" ht="30" customHeight="1" x14ac:dyDescent="0.25">
      <c r="B6" s="166" t="s">
        <v>71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2:21" ht="6" customHeight="1" x14ac:dyDescent="0.25"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</row>
    <row r="8" spans="2:21" ht="20.25" x14ac:dyDescent="0.25">
      <c r="B8" s="168" t="s">
        <v>94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2:21" ht="11.25" customHeight="1" x14ac:dyDescent="0.25">
      <c r="B9" s="8"/>
      <c r="C9" s="9"/>
      <c r="D9" s="9"/>
      <c r="E9" s="9"/>
      <c r="F9" s="9"/>
      <c r="G9" s="9"/>
      <c r="H9" s="9"/>
      <c r="I9" s="9"/>
      <c r="J9" s="6"/>
      <c r="K9" s="6"/>
      <c r="L9" s="9"/>
      <c r="M9" s="9"/>
      <c r="N9" s="9"/>
      <c r="O9" s="9"/>
      <c r="P9" s="9"/>
      <c r="Q9" s="9"/>
      <c r="R9" s="7"/>
      <c r="S9" s="7"/>
      <c r="T9" s="7"/>
      <c r="U9" s="7"/>
    </row>
    <row r="10" spans="2:21" ht="7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2:21" s="10" customFormat="1" ht="56.25" customHeight="1" x14ac:dyDescent="0.25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</row>
    <row r="12" spans="2:21" ht="25.5" customHeight="1" x14ac:dyDescent="0.25">
      <c r="B12" s="12"/>
      <c r="C12" s="12"/>
      <c r="D12" s="12"/>
      <c r="E12" s="12"/>
      <c r="F12" s="13"/>
      <c r="G12" s="13"/>
    </row>
    <row r="13" spans="2:21" ht="22.5" customHeight="1" x14ac:dyDescent="0.25">
      <c r="B13" s="15"/>
      <c r="C13" s="1"/>
      <c r="D13" s="1"/>
      <c r="E13" s="1"/>
      <c r="F13" s="11"/>
      <c r="G13" s="11"/>
    </row>
    <row r="14" spans="2:21" ht="32.25" customHeight="1" x14ac:dyDescent="0.25">
      <c r="B14" s="16" t="s">
        <v>0</v>
      </c>
      <c r="C14" s="17" t="s">
        <v>1</v>
      </c>
      <c r="D14" s="18" t="s">
        <v>2</v>
      </c>
      <c r="E14" s="19" t="s">
        <v>3</v>
      </c>
      <c r="F14" s="20"/>
      <c r="G14" s="21"/>
    </row>
    <row r="15" spans="2:21" ht="31.15" customHeight="1" x14ac:dyDescent="0.25">
      <c r="B15" s="23" t="s">
        <v>4</v>
      </c>
      <c r="C15" s="24">
        <f>SUM(D15:E15)</f>
        <v>380</v>
      </c>
      <c r="D15" s="25">
        <v>352</v>
      </c>
      <c r="E15" s="25">
        <v>28</v>
      </c>
      <c r="F15" s="26"/>
      <c r="G15" s="27"/>
    </row>
    <row r="16" spans="2:21" ht="27.75" customHeight="1" x14ac:dyDescent="0.25">
      <c r="B16" s="23" t="s">
        <v>5</v>
      </c>
      <c r="C16" s="24">
        <f>SUM(D16:E16)</f>
        <v>359</v>
      </c>
      <c r="D16" s="25">
        <v>327</v>
      </c>
      <c r="E16" s="25">
        <v>32</v>
      </c>
      <c r="F16" s="26"/>
      <c r="G16" s="27"/>
    </row>
    <row r="17" spans="2:21" ht="27.75" customHeight="1" x14ac:dyDescent="0.25">
      <c r="B17" s="23" t="s">
        <v>6</v>
      </c>
      <c r="C17" s="24">
        <f t="shared" ref="C17:C26" si="0">SUM(D17:E17)</f>
        <v>393</v>
      </c>
      <c r="D17" s="25">
        <v>359</v>
      </c>
      <c r="E17" s="25">
        <v>34</v>
      </c>
      <c r="F17" s="26"/>
      <c r="G17" s="27"/>
    </row>
    <row r="18" spans="2:21" ht="28.5" customHeight="1" thickBot="1" x14ac:dyDescent="0.3">
      <c r="B18" s="23" t="s">
        <v>7</v>
      </c>
      <c r="C18" s="24">
        <f t="shared" si="0"/>
        <v>403</v>
      </c>
      <c r="D18" s="25">
        <v>363</v>
      </c>
      <c r="E18" s="25">
        <v>40</v>
      </c>
      <c r="F18" s="26"/>
      <c r="G18" s="27"/>
    </row>
    <row r="19" spans="2:21" ht="28.5" hidden="1" customHeight="1" x14ac:dyDescent="0.25">
      <c r="B19" s="23" t="s">
        <v>8</v>
      </c>
      <c r="C19" s="24">
        <f t="shared" si="0"/>
        <v>0</v>
      </c>
      <c r="D19" s="25"/>
      <c r="E19" s="25"/>
      <c r="F19" s="26"/>
      <c r="G19" s="29"/>
    </row>
    <row r="20" spans="2:21" ht="28.5" hidden="1" customHeight="1" x14ac:dyDescent="0.25">
      <c r="B20" s="23" t="s">
        <v>9</v>
      </c>
      <c r="C20" s="24">
        <f t="shared" si="0"/>
        <v>0</v>
      </c>
      <c r="D20" s="25"/>
      <c r="E20" s="25"/>
      <c r="F20" s="26"/>
      <c r="G20" s="30"/>
    </row>
    <row r="21" spans="2:21" ht="28.5" hidden="1" customHeight="1" x14ac:dyDescent="0.25">
      <c r="B21" s="23" t="s">
        <v>10</v>
      </c>
      <c r="C21" s="24">
        <f t="shared" si="0"/>
        <v>0</v>
      </c>
      <c r="D21" s="25"/>
      <c r="E21" s="25"/>
      <c r="F21" s="26"/>
      <c r="G21" s="30"/>
    </row>
    <row r="22" spans="2:21" ht="28.5" hidden="1" customHeight="1" x14ac:dyDescent="0.25">
      <c r="B22" s="23" t="s">
        <v>11</v>
      </c>
      <c r="C22" s="24">
        <f t="shared" si="0"/>
        <v>0</v>
      </c>
      <c r="D22" s="25"/>
      <c r="E22" s="25"/>
      <c r="F22" s="26"/>
      <c r="G22" s="30"/>
    </row>
    <row r="23" spans="2:21" ht="28.5" hidden="1" customHeight="1" x14ac:dyDescent="0.25">
      <c r="B23" s="23" t="s">
        <v>89</v>
      </c>
      <c r="C23" s="24">
        <f t="shared" si="0"/>
        <v>0</v>
      </c>
      <c r="D23" s="25"/>
      <c r="E23" s="25"/>
      <c r="F23" s="26"/>
      <c r="G23" s="30"/>
    </row>
    <row r="24" spans="2:21" ht="28.5" hidden="1" customHeight="1" x14ac:dyDescent="0.25">
      <c r="B24" s="23" t="s">
        <v>12</v>
      </c>
      <c r="C24" s="24">
        <f t="shared" si="0"/>
        <v>0</v>
      </c>
      <c r="D24" s="25"/>
      <c r="E24" s="25"/>
      <c r="F24" s="26"/>
      <c r="G24" s="30"/>
    </row>
    <row r="25" spans="2:21" ht="28.5" hidden="1" customHeight="1" x14ac:dyDescent="0.25">
      <c r="B25" s="23" t="s">
        <v>13</v>
      </c>
      <c r="C25" s="24">
        <f t="shared" si="0"/>
        <v>0</v>
      </c>
      <c r="D25" s="25"/>
      <c r="E25" s="25"/>
      <c r="F25" s="26"/>
      <c r="G25" s="30"/>
    </row>
    <row r="26" spans="2:21" ht="28.5" hidden="1" customHeight="1" thickBot="1" x14ac:dyDescent="0.3">
      <c r="B26" s="23" t="s">
        <v>14</v>
      </c>
      <c r="C26" s="24">
        <f t="shared" si="0"/>
        <v>0</v>
      </c>
      <c r="D26" s="25"/>
      <c r="E26" s="25"/>
      <c r="F26" s="26"/>
      <c r="G26" s="30"/>
    </row>
    <row r="27" spans="2:21" ht="24.75" customHeight="1" x14ac:dyDescent="0.25">
      <c r="B27" s="33" t="s">
        <v>1</v>
      </c>
      <c r="C27" s="34">
        <f>SUM(C15:C26)</f>
        <v>1535</v>
      </c>
      <c r="D27" s="35">
        <f t="shared" ref="D27:E27" si="1">SUM(D15:D26)</f>
        <v>1401</v>
      </c>
      <c r="E27" s="35">
        <f t="shared" si="1"/>
        <v>134</v>
      </c>
      <c r="F27" s="30"/>
      <c r="G27" s="36"/>
      <c r="S27" s="104">
        <f>N29/R$33</f>
        <v>0.1336059986366735</v>
      </c>
      <c r="T27" s="104"/>
      <c r="U27" s="104"/>
    </row>
    <row r="28" spans="2:21" ht="22.5" customHeight="1" thickBot="1" x14ac:dyDescent="0.3">
      <c r="B28" s="38" t="s">
        <v>15</v>
      </c>
      <c r="C28" s="39">
        <f>C27/$C27</f>
        <v>1</v>
      </c>
      <c r="D28" s="39">
        <f>D27/$C27</f>
        <v>0.91270358306188926</v>
      </c>
      <c r="E28" s="39">
        <f>E27/$C27</f>
        <v>8.7296416938110744E-2</v>
      </c>
      <c r="F28" s="1"/>
      <c r="S28" s="104">
        <f>N30/R$33</f>
        <v>0.36946148602590323</v>
      </c>
      <c r="T28" s="104"/>
      <c r="U28" s="104"/>
    </row>
    <row r="29" spans="2:21" ht="22.5" customHeight="1" x14ac:dyDescent="0.25">
      <c r="B29" s="132"/>
      <c r="C29" s="132"/>
      <c r="D29" s="132"/>
      <c r="E29" s="132"/>
      <c r="F29" s="1"/>
      <c r="M29" s="102" t="s">
        <v>16</v>
      </c>
      <c r="N29" s="103">
        <f>+SUM(D48:G48)</f>
        <v>196</v>
      </c>
      <c r="S29" s="104"/>
      <c r="T29" s="104"/>
      <c r="U29" s="104"/>
    </row>
    <row r="30" spans="2:21" ht="22.5" customHeight="1" x14ac:dyDescent="0.25">
      <c r="B30" s="132"/>
      <c r="C30" s="132"/>
      <c r="D30" s="132"/>
      <c r="E30" s="132"/>
      <c r="F30" s="1"/>
      <c r="M30" s="102" t="s">
        <v>17</v>
      </c>
      <c r="N30" s="103">
        <f>+SUM(H48:I48)</f>
        <v>542</v>
      </c>
      <c r="S30" s="104"/>
      <c r="T30" s="104"/>
      <c r="U30" s="104"/>
    </row>
    <row r="31" spans="2:21" ht="22.5" customHeight="1" x14ac:dyDescent="0.25">
      <c r="B31" s="132"/>
      <c r="C31" s="132"/>
      <c r="D31" s="132"/>
      <c r="E31" s="132"/>
      <c r="F31" s="1"/>
      <c r="M31" s="102" t="s">
        <v>18</v>
      </c>
      <c r="N31" s="103">
        <f>+SUM(J48:Q48)</f>
        <v>729</v>
      </c>
      <c r="S31" s="104"/>
      <c r="T31" s="104"/>
      <c r="U31" s="104"/>
    </row>
    <row r="32" spans="2:21" ht="23.25" customHeight="1" x14ac:dyDescent="0.25">
      <c r="B32" s="41"/>
      <c r="C32" s="41"/>
      <c r="D32" s="41"/>
      <c r="E32" s="41"/>
      <c r="F32" s="41"/>
      <c r="H32" s="41"/>
      <c r="J32" s="41"/>
      <c r="L32" s="41"/>
      <c r="M32" s="41"/>
      <c r="N32" s="41"/>
      <c r="O32" s="1"/>
      <c r="P32" s="1"/>
      <c r="S32" s="104" t="e">
        <f>#REF!/R$33</f>
        <v>#REF!</v>
      </c>
      <c r="T32" s="104"/>
      <c r="U32" s="104"/>
    </row>
    <row r="33" spans="2:21" ht="21.75" customHeight="1" x14ac:dyDescent="0.25">
      <c r="B33" s="1"/>
      <c r="C33" s="1"/>
      <c r="D33" s="1"/>
      <c r="E33" s="1"/>
      <c r="F33" s="1"/>
      <c r="H33" s="1"/>
      <c r="J33" s="1"/>
      <c r="L33" s="1"/>
      <c r="M33" s="1"/>
      <c r="N33" s="1"/>
      <c r="O33" s="1"/>
      <c r="P33" s="1"/>
      <c r="Q33" s="105" t="s">
        <v>1</v>
      </c>
      <c r="R33" s="103">
        <f>SUM(N29:N31)</f>
        <v>1467</v>
      </c>
      <c r="S33" s="106" t="e">
        <f>SUM(S27:S32)</f>
        <v>#REF!</v>
      </c>
      <c r="T33" s="106"/>
      <c r="U33" s="106"/>
    </row>
    <row r="34" spans="2:21" ht="32.25" customHeight="1" x14ac:dyDescent="0.25">
      <c r="B34" s="150" t="s">
        <v>19</v>
      </c>
      <c r="C34" s="162" t="s">
        <v>1</v>
      </c>
      <c r="D34" s="159" t="s">
        <v>20</v>
      </c>
      <c r="E34" s="160"/>
      <c r="F34" s="159" t="s">
        <v>21</v>
      </c>
      <c r="G34" s="160"/>
      <c r="H34" s="159" t="s">
        <v>22</v>
      </c>
      <c r="I34" s="160"/>
      <c r="J34" s="159" t="s">
        <v>23</v>
      </c>
      <c r="K34" s="160"/>
      <c r="L34" s="159" t="s">
        <v>24</v>
      </c>
      <c r="M34" s="160"/>
      <c r="N34" s="159" t="s">
        <v>25</v>
      </c>
      <c r="O34" s="160"/>
      <c r="P34" s="159" t="s">
        <v>26</v>
      </c>
      <c r="Q34" s="160"/>
      <c r="R34" s="159" t="s">
        <v>27</v>
      </c>
      <c r="S34" s="160"/>
      <c r="T34" s="159" t="s">
        <v>67</v>
      </c>
      <c r="U34" s="160"/>
    </row>
    <row r="35" spans="2:21" ht="24" customHeight="1" x14ac:dyDescent="0.25">
      <c r="B35" s="161"/>
      <c r="C35" s="163"/>
      <c r="D35" s="89" t="s">
        <v>2</v>
      </c>
      <c r="E35" s="90" t="s">
        <v>3</v>
      </c>
      <c r="F35" s="89" t="s">
        <v>2</v>
      </c>
      <c r="G35" s="90" t="s">
        <v>3</v>
      </c>
      <c r="H35" s="89" t="s">
        <v>2</v>
      </c>
      <c r="I35" s="90" t="s">
        <v>3</v>
      </c>
      <c r="J35" s="89" t="s">
        <v>2</v>
      </c>
      <c r="K35" s="90" t="s">
        <v>3</v>
      </c>
      <c r="L35" s="89" t="s">
        <v>2</v>
      </c>
      <c r="M35" s="90" t="s">
        <v>3</v>
      </c>
      <c r="N35" s="89" t="s">
        <v>2</v>
      </c>
      <c r="O35" s="90" t="s">
        <v>3</v>
      </c>
      <c r="P35" s="89" t="s">
        <v>2</v>
      </c>
      <c r="Q35" s="90" t="s">
        <v>3</v>
      </c>
      <c r="R35" s="89" t="s">
        <v>2</v>
      </c>
      <c r="S35" s="90" t="s">
        <v>3</v>
      </c>
      <c r="T35" s="89" t="s">
        <v>2</v>
      </c>
      <c r="U35" s="90" t="s">
        <v>3</v>
      </c>
    </row>
    <row r="36" spans="2:21" ht="24" customHeight="1" x14ac:dyDescent="0.25">
      <c r="B36" s="28" t="s">
        <v>4</v>
      </c>
      <c r="C36" s="24">
        <f>SUM(D36:U36)</f>
        <v>380</v>
      </c>
      <c r="D36" s="25">
        <v>6</v>
      </c>
      <c r="E36" s="25">
        <v>2</v>
      </c>
      <c r="F36" s="25">
        <v>30</v>
      </c>
      <c r="G36" s="25">
        <v>7</v>
      </c>
      <c r="H36" s="25">
        <v>138</v>
      </c>
      <c r="I36" s="25">
        <v>10</v>
      </c>
      <c r="J36" s="42">
        <v>55</v>
      </c>
      <c r="K36" s="25">
        <v>1</v>
      </c>
      <c r="L36" s="25">
        <v>61</v>
      </c>
      <c r="M36" s="25">
        <v>6</v>
      </c>
      <c r="N36" s="25">
        <v>29</v>
      </c>
      <c r="O36" s="25">
        <v>1</v>
      </c>
      <c r="P36" s="25">
        <v>15</v>
      </c>
      <c r="Q36" s="25">
        <v>0</v>
      </c>
      <c r="R36" s="25">
        <v>7</v>
      </c>
      <c r="S36" s="25">
        <v>0</v>
      </c>
      <c r="T36" s="25">
        <v>11</v>
      </c>
      <c r="U36" s="25">
        <v>1</v>
      </c>
    </row>
    <row r="37" spans="2:21" ht="24" customHeight="1" x14ac:dyDescent="0.25">
      <c r="B37" s="28" t="s">
        <v>5</v>
      </c>
      <c r="C37" s="24">
        <f t="shared" ref="C37:C47" si="2">SUM(D37:U37)</f>
        <v>359</v>
      </c>
      <c r="D37" s="25">
        <v>11</v>
      </c>
      <c r="E37" s="25">
        <v>5</v>
      </c>
      <c r="F37" s="25">
        <v>28</v>
      </c>
      <c r="G37" s="25">
        <v>8</v>
      </c>
      <c r="H37" s="25">
        <v>108</v>
      </c>
      <c r="I37" s="25">
        <v>6</v>
      </c>
      <c r="J37" s="25">
        <v>60</v>
      </c>
      <c r="K37" s="25">
        <v>8</v>
      </c>
      <c r="L37" s="25">
        <v>54</v>
      </c>
      <c r="M37" s="25">
        <v>3</v>
      </c>
      <c r="N37" s="25">
        <v>34</v>
      </c>
      <c r="O37" s="25">
        <v>1</v>
      </c>
      <c r="P37" s="25">
        <v>19</v>
      </c>
      <c r="Q37" s="25">
        <v>1</v>
      </c>
      <c r="R37" s="25">
        <v>6</v>
      </c>
      <c r="S37" s="25">
        <v>0</v>
      </c>
      <c r="T37" s="25">
        <v>7</v>
      </c>
      <c r="U37" s="25">
        <v>0</v>
      </c>
    </row>
    <row r="38" spans="2:21" ht="24" customHeight="1" x14ac:dyDescent="0.25">
      <c r="B38" s="28" t="s">
        <v>6</v>
      </c>
      <c r="C38" s="24">
        <f t="shared" si="2"/>
        <v>393</v>
      </c>
      <c r="D38" s="25">
        <v>13</v>
      </c>
      <c r="E38" s="25">
        <v>5</v>
      </c>
      <c r="F38" s="25">
        <v>26</v>
      </c>
      <c r="G38" s="25">
        <v>8</v>
      </c>
      <c r="H38" s="25">
        <v>114</v>
      </c>
      <c r="I38" s="25">
        <v>10</v>
      </c>
      <c r="J38" s="25">
        <v>85</v>
      </c>
      <c r="K38" s="25">
        <v>4</v>
      </c>
      <c r="L38" s="25">
        <v>67</v>
      </c>
      <c r="M38" s="25">
        <v>6</v>
      </c>
      <c r="N38" s="25">
        <v>30</v>
      </c>
      <c r="O38" s="25">
        <v>0</v>
      </c>
      <c r="P38" s="25">
        <v>7</v>
      </c>
      <c r="Q38" s="25">
        <v>0</v>
      </c>
      <c r="R38" s="25">
        <v>7</v>
      </c>
      <c r="S38" s="25">
        <v>1</v>
      </c>
      <c r="T38" s="25">
        <v>10</v>
      </c>
      <c r="U38" s="25">
        <v>0</v>
      </c>
    </row>
    <row r="39" spans="2:21" ht="24" customHeight="1" thickBot="1" x14ac:dyDescent="0.3">
      <c r="B39" s="28" t="s">
        <v>7</v>
      </c>
      <c r="C39" s="24">
        <f t="shared" si="2"/>
        <v>403</v>
      </c>
      <c r="D39" s="25">
        <v>8</v>
      </c>
      <c r="E39" s="25">
        <v>5</v>
      </c>
      <c r="F39" s="25">
        <v>27</v>
      </c>
      <c r="G39" s="25">
        <v>7</v>
      </c>
      <c r="H39" s="25">
        <v>138</v>
      </c>
      <c r="I39" s="25">
        <v>18</v>
      </c>
      <c r="J39" s="25">
        <v>83</v>
      </c>
      <c r="K39" s="25">
        <v>5</v>
      </c>
      <c r="L39" s="25">
        <v>42</v>
      </c>
      <c r="M39" s="25">
        <v>2</v>
      </c>
      <c r="N39" s="25">
        <v>34</v>
      </c>
      <c r="O39" s="25">
        <v>1</v>
      </c>
      <c r="P39" s="25">
        <v>13</v>
      </c>
      <c r="Q39" s="25">
        <v>2</v>
      </c>
      <c r="R39" s="25">
        <v>6</v>
      </c>
      <c r="S39" s="25">
        <v>0</v>
      </c>
      <c r="T39" s="25">
        <v>12</v>
      </c>
      <c r="U39" s="25">
        <v>0</v>
      </c>
    </row>
    <row r="40" spans="2:21" ht="24" hidden="1" customHeight="1" x14ac:dyDescent="0.25">
      <c r="B40" s="28" t="s">
        <v>8</v>
      </c>
      <c r="C40" s="24">
        <f t="shared" si="2"/>
        <v>0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2:21" ht="24" hidden="1" customHeight="1" x14ac:dyDescent="0.25">
      <c r="B41" s="28" t="s">
        <v>9</v>
      </c>
      <c r="C41" s="24">
        <f t="shared" si="2"/>
        <v>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2:21" ht="24" hidden="1" customHeight="1" x14ac:dyDescent="0.25">
      <c r="B42" s="31" t="s">
        <v>10</v>
      </c>
      <c r="C42" s="24">
        <f t="shared" si="2"/>
        <v>0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2:21" ht="24" hidden="1" customHeight="1" x14ac:dyDescent="0.25">
      <c r="B43" s="28" t="s">
        <v>11</v>
      </c>
      <c r="C43" s="24">
        <f t="shared" si="2"/>
        <v>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2:21" ht="24" hidden="1" customHeight="1" x14ac:dyDescent="0.25">
      <c r="B44" s="28" t="s">
        <v>89</v>
      </c>
      <c r="C44" s="24">
        <f t="shared" si="2"/>
        <v>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2:21" ht="24" hidden="1" customHeight="1" x14ac:dyDescent="0.25">
      <c r="B45" s="28" t="s">
        <v>12</v>
      </c>
      <c r="C45" s="24">
        <f t="shared" si="2"/>
        <v>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2:21" ht="24" hidden="1" customHeight="1" x14ac:dyDescent="0.25">
      <c r="B46" s="28" t="s">
        <v>13</v>
      </c>
      <c r="C46" s="24">
        <f t="shared" si="2"/>
        <v>0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2:21" ht="24" hidden="1" customHeight="1" thickBot="1" x14ac:dyDescent="0.3">
      <c r="B47" s="28" t="s">
        <v>14</v>
      </c>
      <c r="C47" s="24">
        <f t="shared" si="2"/>
        <v>0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2:21" ht="24.75" customHeight="1" x14ac:dyDescent="0.25">
      <c r="B48" s="37" t="s">
        <v>1</v>
      </c>
      <c r="C48" s="34">
        <f t="shared" ref="C48:Q48" si="3">SUM(C36:C47)</f>
        <v>1535</v>
      </c>
      <c r="D48" s="93">
        <f t="shared" si="3"/>
        <v>38</v>
      </c>
      <c r="E48" s="94">
        <f t="shared" si="3"/>
        <v>17</v>
      </c>
      <c r="F48" s="34">
        <f t="shared" si="3"/>
        <v>111</v>
      </c>
      <c r="G48" s="34">
        <f t="shared" si="3"/>
        <v>30</v>
      </c>
      <c r="H48" s="93">
        <f t="shared" si="3"/>
        <v>498</v>
      </c>
      <c r="I48" s="94">
        <f t="shared" si="3"/>
        <v>44</v>
      </c>
      <c r="J48" s="34">
        <f t="shared" si="3"/>
        <v>283</v>
      </c>
      <c r="K48" s="34">
        <f t="shared" si="3"/>
        <v>18</v>
      </c>
      <c r="L48" s="93">
        <f t="shared" si="3"/>
        <v>224</v>
      </c>
      <c r="M48" s="94">
        <f t="shared" si="3"/>
        <v>17</v>
      </c>
      <c r="N48" s="34">
        <f t="shared" si="3"/>
        <v>127</v>
      </c>
      <c r="O48" s="34">
        <f t="shared" si="3"/>
        <v>3</v>
      </c>
      <c r="P48" s="93">
        <f t="shared" si="3"/>
        <v>54</v>
      </c>
      <c r="Q48" s="94">
        <f t="shared" si="3"/>
        <v>3</v>
      </c>
      <c r="R48" s="93">
        <f t="shared" ref="R48:S48" si="4">SUM(R36:R47)</f>
        <v>26</v>
      </c>
      <c r="S48" s="94">
        <f t="shared" si="4"/>
        <v>1</v>
      </c>
      <c r="T48" s="34">
        <f t="shared" ref="T48:U48" si="5">SUM(T36:T47)</f>
        <v>40</v>
      </c>
      <c r="U48" s="34">
        <f t="shared" si="5"/>
        <v>1</v>
      </c>
    </row>
    <row r="49" spans="2:25" ht="24.75" customHeight="1" thickBot="1" x14ac:dyDescent="0.3">
      <c r="B49" s="38" t="s">
        <v>15</v>
      </c>
      <c r="C49" s="40">
        <f>C48/$C27</f>
        <v>1</v>
      </c>
      <c r="D49" s="95">
        <f>D48/$C$48</f>
        <v>2.4755700325732898E-2</v>
      </c>
      <c r="E49" s="96">
        <f t="shared" ref="E49:U49" si="6">E48/$C$48</f>
        <v>1.1074918566775244E-2</v>
      </c>
      <c r="F49" s="40">
        <f t="shared" si="6"/>
        <v>7.2312703583061883E-2</v>
      </c>
      <c r="G49" s="40">
        <f t="shared" si="6"/>
        <v>1.9543973941368076E-2</v>
      </c>
      <c r="H49" s="95">
        <f t="shared" si="6"/>
        <v>0.3244299674267101</v>
      </c>
      <c r="I49" s="96">
        <f t="shared" si="6"/>
        <v>2.8664495114006514E-2</v>
      </c>
      <c r="J49" s="40">
        <f t="shared" si="6"/>
        <v>0.18436482084690553</v>
      </c>
      <c r="K49" s="40">
        <f t="shared" si="6"/>
        <v>1.1726384364820847E-2</v>
      </c>
      <c r="L49" s="95">
        <f t="shared" si="6"/>
        <v>0.14592833876221498</v>
      </c>
      <c r="M49" s="96">
        <f t="shared" si="6"/>
        <v>1.1074918566775244E-2</v>
      </c>
      <c r="N49" s="40">
        <f t="shared" si="6"/>
        <v>8.2736156351791532E-2</v>
      </c>
      <c r="O49" s="40">
        <f t="shared" si="6"/>
        <v>1.9543973941368079E-3</v>
      </c>
      <c r="P49" s="95">
        <f t="shared" si="6"/>
        <v>3.517915309446254E-2</v>
      </c>
      <c r="Q49" s="96">
        <f t="shared" si="6"/>
        <v>1.9543973941368079E-3</v>
      </c>
      <c r="R49" s="95">
        <f t="shared" si="6"/>
        <v>1.6938110749185668E-2</v>
      </c>
      <c r="S49" s="96">
        <f t="shared" si="6"/>
        <v>6.5146579804560263E-4</v>
      </c>
      <c r="T49" s="40">
        <f t="shared" si="6"/>
        <v>2.6058631921824105E-2</v>
      </c>
      <c r="U49" s="40">
        <f t="shared" si="6"/>
        <v>6.5146579804560263E-4</v>
      </c>
    </row>
    <row r="50" spans="2:25" ht="21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25" ht="16.5" x14ac:dyDescent="0.25">
      <c r="B51" s="60"/>
      <c r="C51" s="45"/>
      <c r="D51" s="44"/>
      <c r="E51" s="44"/>
      <c r="F51" s="61"/>
      <c r="G51" s="36"/>
      <c r="H51" s="45"/>
      <c r="I51" s="45"/>
      <c r="J51" s="45"/>
      <c r="K51" s="45"/>
      <c r="M51" s="46"/>
      <c r="N51" s="46"/>
      <c r="O51" s="46"/>
      <c r="P51" s="46"/>
      <c r="Q51" s="46"/>
      <c r="R51" s="46"/>
    </row>
    <row r="52" spans="2:25" ht="27.7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M52" s="62"/>
      <c r="N52" s="1"/>
    </row>
    <row r="53" spans="2:25" ht="22.9" customHeight="1" x14ac:dyDescent="0.25">
      <c r="B53" s="151" t="s">
        <v>28</v>
      </c>
      <c r="C53" s="155" t="s">
        <v>1</v>
      </c>
      <c r="D53" s="157" t="s">
        <v>29</v>
      </c>
      <c r="E53" s="158"/>
    </row>
    <row r="54" spans="2:25" ht="33.75" customHeight="1" x14ac:dyDescent="0.25">
      <c r="B54" s="154"/>
      <c r="C54" s="156"/>
      <c r="D54" s="64" t="s">
        <v>2</v>
      </c>
      <c r="E54" s="65" t="s">
        <v>3</v>
      </c>
    </row>
    <row r="55" spans="2:25" ht="17.25" customHeight="1" x14ac:dyDescent="0.25">
      <c r="B55" s="28" t="s">
        <v>30</v>
      </c>
      <c r="C55" s="24">
        <f t="shared" ref="C55:C79" si="7">SUM(D55:E55)</f>
        <v>16</v>
      </c>
      <c r="D55" s="66">
        <v>15</v>
      </c>
      <c r="E55" s="25">
        <v>1</v>
      </c>
      <c r="G55" s="139" t="s">
        <v>48</v>
      </c>
      <c r="H55" s="138">
        <v>4</v>
      </c>
      <c r="O55" s="139" t="s">
        <v>32</v>
      </c>
      <c r="P55" s="139">
        <v>0</v>
      </c>
      <c r="X55" s="80"/>
      <c r="Y55" s="80"/>
    </row>
    <row r="56" spans="2:25" ht="17.25" customHeight="1" x14ac:dyDescent="0.25">
      <c r="B56" s="28" t="s">
        <v>31</v>
      </c>
      <c r="C56" s="24">
        <f t="shared" si="7"/>
        <v>37</v>
      </c>
      <c r="D56" s="25">
        <v>33</v>
      </c>
      <c r="E56" s="25">
        <v>4</v>
      </c>
      <c r="G56" s="139" t="s">
        <v>53</v>
      </c>
      <c r="H56" s="138">
        <v>7</v>
      </c>
      <c r="O56" s="139" t="s">
        <v>38</v>
      </c>
      <c r="P56" s="139">
        <v>0</v>
      </c>
      <c r="X56" s="80"/>
      <c r="Y56" s="80"/>
    </row>
    <row r="57" spans="2:25" ht="17.25" customHeight="1" x14ac:dyDescent="0.25">
      <c r="B57" s="28" t="s">
        <v>32</v>
      </c>
      <c r="C57" s="24">
        <f t="shared" si="7"/>
        <v>18</v>
      </c>
      <c r="D57" s="25">
        <v>18</v>
      </c>
      <c r="E57" s="25">
        <v>0</v>
      </c>
      <c r="G57" s="139" t="s">
        <v>38</v>
      </c>
      <c r="H57" s="138">
        <v>9</v>
      </c>
      <c r="O57" s="139" t="s">
        <v>47</v>
      </c>
      <c r="P57" s="139">
        <v>0</v>
      </c>
      <c r="X57" s="80"/>
      <c r="Y57" s="80"/>
    </row>
    <row r="58" spans="2:25" ht="17.25" customHeight="1" x14ac:dyDescent="0.25">
      <c r="B58" s="28" t="s">
        <v>33</v>
      </c>
      <c r="C58" s="24">
        <f t="shared" si="7"/>
        <v>68</v>
      </c>
      <c r="D58" s="25">
        <v>63</v>
      </c>
      <c r="E58" s="25">
        <v>5</v>
      </c>
      <c r="G58" s="139" t="s">
        <v>52</v>
      </c>
      <c r="H58" s="138">
        <v>9</v>
      </c>
      <c r="O58" s="139" t="s">
        <v>48</v>
      </c>
      <c r="P58" s="139">
        <v>0</v>
      </c>
      <c r="X58" s="80"/>
      <c r="Y58" s="80"/>
    </row>
    <row r="59" spans="2:25" ht="17.25" customHeight="1" x14ac:dyDescent="0.25">
      <c r="B59" s="28" t="s">
        <v>34</v>
      </c>
      <c r="C59" s="24">
        <f t="shared" si="7"/>
        <v>23</v>
      </c>
      <c r="D59" s="25">
        <v>21</v>
      </c>
      <c r="E59" s="25">
        <v>2</v>
      </c>
      <c r="G59" s="139" t="s">
        <v>30</v>
      </c>
      <c r="H59" s="138">
        <v>15</v>
      </c>
      <c r="O59" s="139" t="s">
        <v>50</v>
      </c>
      <c r="P59" s="139">
        <v>0</v>
      </c>
      <c r="X59" s="80"/>
      <c r="Y59" s="80"/>
    </row>
    <row r="60" spans="2:25" ht="17.25" customHeight="1" x14ac:dyDescent="0.25">
      <c r="B60" s="28" t="s">
        <v>35</v>
      </c>
      <c r="C60" s="24">
        <f t="shared" si="7"/>
        <v>43</v>
      </c>
      <c r="D60" s="25">
        <v>33</v>
      </c>
      <c r="E60" s="25">
        <v>10</v>
      </c>
      <c r="G60" s="139" t="s">
        <v>47</v>
      </c>
      <c r="H60" s="138">
        <v>15</v>
      </c>
      <c r="O60" s="139" t="s">
        <v>53</v>
      </c>
      <c r="P60" s="139">
        <v>0</v>
      </c>
      <c r="X60" s="80"/>
      <c r="Y60" s="80"/>
    </row>
    <row r="61" spans="2:25" ht="17.25" customHeight="1" x14ac:dyDescent="0.25">
      <c r="B61" s="28" t="s">
        <v>36</v>
      </c>
      <c r="C61" s="24">
        <f t="shared" si="7"/>
        <v>74</v>
      </c>
      <c r="D61" s="25">
        <v>71</v>
      </c>
      <c r="E61" s="25">
        <v>3</v>
      </c>
      <c r="G61" s="139" t="s">
        <v>46</v>
      </c>
      <c r="H61" s="138">
        <v>17</v>
      </c>
      <c r="O61" s="139" t="s">
        <v>30</v>
      </c>
      <c r="P61" s="139">
        <v>1</v>
      </c>
      <c r="X61" s="80"/>
      <c r="Y61" s="80"/>
    </row>
    <row r="62" spans="2:25" ht="17.25" customHeight="1" x14ac:dyDescent="0.25">
      <c r="B62" s="28" t="s">
        <v>37</v>
      </c>
      <c r="C62" s="24">
        <f t="shared" si="7"/>
        <v>66</v>
      </c>
      <c r="D62" s="25">
        <v>64</v>
      </c>
      <c r="E62" s="25">
        <v>2</v>
      </c>
      <c r="G62" s="139" t="s">
        <v>32</v>
      </c>
      <c r="H62" s="138">
        <v>18</v>
      </c>
      <c r="O62" s="139" t="s">
        <v>43</v>
      </c>
      <c r="P62" s="139">
        <v>1</v>
      </c>
      <c r="X62" s="80"/>
      <c r="Y62" s="80"/>
    </row>
    <row r="63" spans="2:25" ht="17.25" customHeight="1" x14ac:dyDescent="0.25">
      <c r="B63" s="28" t="s">
        <v>38</v>
      </c>
      <c r="C63" s="24">
        <f t="shared" si="7"/>
        <v>9</v>
      </c>
      <c r="D63" s="25">
        <v>9</v>
      </c>
      <c r="E63" s="25">
        <v>0</v>
      </c>
      <c r="G63" s="139" t="s">
        <v>54</v>
      </c>
      <c r="H63" s="138">
        <v>18</v>
      </c>
      <c r="O63" s="139" t="s">
        <v>46</v>
      </c>
      <c r="P63" s="139">
        <v>1</v>
      </c>
      <c r="X63" s="80"/>
      <c r="Y63" s="80"/>
    </row>
    <row r="64" spans="2:25" ht="17.25" customHeight="1" x14ac:dyDescent="0.25">
      <c r="B64" s="28" t="s">
        <v>39</v>
      </c>
      <c r="C64" s="24">
        <f t="shared" si="7"/>
        <v>27</v>
      </c>
      <c r="D64" s="25">
        <v>24</v>
      </c>
      <c r="E64" s="25">
        <v>3</v>
      </c>
      <c r="G64" s="139" t="s">
        <v>34</v>
      </c>
      <c r="H64" s="138">
        <v>21</v>
      </c>
      <c r="O64" s="139" t="s">
        <v>51</v>
      </c>
      <c r="P64" s="139">
        <v>1</v>
      </c>
      <c r="X64" s="80"/>
      <c r="Y64" s="80"/>
    </row>
    <row r="65" spans="2:25" ht="17.25" customHeight="1" x14ac:dyDescent="0.25">
      <c r="B65" s="28" t="s">
        <v>40</v>
      </c>
      <c r="C65" s="24">
        <f t="shared" si="7"/>
        <v>41</v>
      </c>
      <c r="D65" s="25">
        <v>36</v>
      </c>
      <c r="E65" s="25">
        <v>5</v>
      </c>
      <c r="G65" s="139" t="s">
        <v>39</v>
      </c>
      <c r="H65" s="138">
        <v>24</v>
      </c>
      <c r="O65" s="139" t="s">
        <v>52</v>
      </c>
      <c r="P65" s="139">
        <v>1</v>
      </c>
      <c r="X65" s="80"/>
      <c r="Y65" s="80"/>
    </row>
    <row r="66" spans="2:25" ht="17.25" customHeight="1" x14ac:dyDescent="0.25">
      <c r="B66" s="28" t="s">
        <v>41</v>
      </c>
      <c r="C66" s="24">
        <f t="shared" si="7"/>
        <v>81</v>
      </c>
      <c r="D66" s="25">
        <v>70</v>
      </c>
      <c r="E66" s="25">
        <v>11</v>
      </c>
      <c r="G66" s="139" t="s">
        <v>45</v>
      </c>
      <c r="H66" s="138">
        <v>24</v>
      </c>
      <c r="O66" s="139" t="s">
        <v>54</v>
      </c>
      <c r="P66" s="139">
        <v>1</v>
      </c>
      <c r="X66" s="80"/>
      <c r="Y66" s="80"/>
    </row>
    <row r="67" spans="2:25" ht="17.25" customHeight="1" x14ac:dyDescent="0.25">
      <c r="B67" s="28" t="s">
        <v>42</v>
      </c>
      <c r="C67" s="24">
        <f t="shared" si="7"/>
        <v>82</v>
      </c>
      <c r="D67" s="25">
        <v>64</v>
      </c>
      <c r="E67" s="25">
        <v>18</v>
      </c>
      <c r="G67" s="139" t="s">
        <v>50</v>
      </c>
      <c r="H67" s="138">
        <v>25</v>
      </c>
      <c r="O67" s="139" t="s">
        <v>34</v>
      </c>
      <c r="P67" s="139">
        <v>2</v>
      </c>
      <c r="X67" s="80"/>
      <c r="Y67" s="80"/>
    </row>
    <row r="68" spans="2:25" ht="17.25" customHeight="1" x14ac:dyDescent="0.25">
      <c r="B68" s="28" t="s">
        <v>43</v>
      </c>
      <c r="C68" s="24">
        <f t="shared" si="7"/>
        <v>48</v>
      </c>
      <c r="D68" s="25">
        <v>47</v>
      </c>
      <c r="E68" s="25">
        <v>1</v>
      </c>
      <c r="G68" s="139" t="s">
        <v>51</v>
      </c>
      <c r="H68" s="138">
        <v>28</v>
      </c>
      <c r="O68" s="139" t="s">
        <v>37</v>
      </c>
      <c r="P68" s="139">
        <v>2</v>
      </c>
      <c r="X68" s="80"/>
      <c r="Y68" s="80"/>
    </row>
    <row r="69" spans="2:25" ht="17.25" customHeight="1" x14ac:dyDescent="0.25">
      <c r="B69" s="28" t="s">
        <v>44</v>
      </c>
      <c r="C69" s="24">
        <f t="shared" si="7"/>
        <v>688</v>
      </c>
      <c r="D69" s="25">
        <v>627</v>
      </c>
      <c r="E69" s="25">
        <v>61</v>
      </c>
      <c r="G69" s="139" t="s">
        <v>31</v>
      </c>
      <c r="H69" s="138">
        <v>33</v>
      </c>
      <c r="O69" s="139" t="s">
        <v>45</v>
      </c>
      <c r="P69" s="139">
        <v>2</v>
      </c>
      <c r="X69" s="80"/>
      <c r="Y69" s="80"/>
    </row>
    <row r="70" spans="2:25" ht="17.25" customHeight="1" x14ac:dyDescent="0.25">
      <c r="B70" s="28" t="s">
        <v>45</v>
      </c>
      <c r="C70" s="24">
        <f t="shared" si="7"/>
        <v>26</v>
      </c>
      <c r="D70" s="25">
        <v>24</v>
      </c>
      <c r="E70" s="25">
        <v>2</v>
      </c>
      <c r="G70" s="139" t="s">
        <v>35</v>
      </c>
      <c r="H70" s="138">
        <v>33</v>
      </c>
      <c r="O70" s="139" t="s">
        <v>49</v>
      </c>
      <c r="P70" s="139">
        <v>2</v>
      </c>
      <c r="X70" s="80"/>
      <c r="Y70" s="80"/>
    </row>
    <row r="71" spans="2:25" ht="17.25" customHeight="1" x14ac:dyDescent="0.25">
      <c r="B71" s="28" t="s">
        <v>46</v>
      </c>
      <c r="C71" s="24">
        <f t="shared" si="7"/>
        <v>18</v>
      </c>
      <c r="D71" s="25">
        <v>17</v>
      </c>
      <c r="E71" s="25">
        <v>1</v>
      </c>
      <c r="G71" s="139" t="s">
        <v>40</v>
      </c>
      <c r="H71" s="138">
        <v>36</v>
      </c>
      <c r="O71" s="139" t="s">
        <v>36</v>
      </c>
      <c r="P71" s="139">
        <v>3</v>
      </c>
      <c r="X71" s="80"/>
      <c r="Y71" s="80"/>
    </row>
    <row r="72" spans="2:25" ht="17.25" customHeight="1" x14ac:dyDescent="0.25">
      <c r="B72" s="28" t="s">
        <v>47</v>
      </c>
      <c r="C72" s="24">
        <f t="shared" si="7"/>
        <v>15</v>
      </c>
      <c r="D72" s="25">
        <v>15</v>
      </c>
      <c r="E72" s="25">
        <v>0</v>
      </c>
      <c r="G72" s="139" t="s">
        <v>43</v>
      </c>
      <c r="H72" s="138">
        <v>47</v>
      </c>
      <c r="O72" s="139" t="s">
        <v>39</v>
      </c>
      <c r="P72" s="139">
        <v>3</v>
      </c>
      <c r="X72" s="80"/>
      <c r="Y72" s="80"/>
    </row>
    <row r="73" spans="2:25" ht="17.25" customHeight="1" x14ac:dyDescent="0.25">
      <c r="B73" s="28" t="s">
        <v>48</v>
      </c>
      <c r="C73" s="24">
        <f t="shared" si="7"/>
        <v>4</v>
      </c>
      <c r="D73" s="25">
        <v>4</v>
      </c>
      <c r="E73" s="25">
        <v>0</v>
      </c>
      <c r="G73" s="139" t="s">
        <v>49</v>
      </c>
      <c r="H73" s="138">
        <v>59</v>
      </c>
      <c r="O73" s="139" t="s">
        <v>31</v>
      </c>
      <c r="P73" s="139">
        <v>4</v>
      </c>
      <c r="X73" s="80"/>
      <c r="Y73" s="80"/>
    </row>
    <row r="74" spans="2:25" ht="17.25" customHeight="1" x14ac:dyDescent="0.25">
      <c r="B74" s="28" t="s">
        <v>49</v>
      </c>
      <c r="C74" s="24">
        <f t="shared" si="7"/>
        <v>61</v>
      </c>
      <c r="D74" s="25">
        <v>59</v>
      </c>
      <c r="E74" s="25">
        <v>2</v>
      </c>
      <c r="G74" s="139" t="s">
        <v>33</v>
      </c>
      <c r="H74" s="138">
        <v>63</v>
      </c>
      <c r="O74" s="139" t="s">
        <v>33</v>
      </c>
      <c r="P74" s="139">
        <v>5</v>
      </c>
      <c r="X74" s="80"/>
      <c r="Y74" s="80"/>
    </row>
    <row r="75" spans="2:25" ht="17.25" customHeight="1" x14ac:dyDescent="0.25">
      <c r="B75" s="28" t="s">
        <v>50</v>
      </c>
      <c r="C75" s="24">
        <f t="shared" si="7"/>
        <v>25</v>
      </c>
      <c r="D75" s="25">
        <v>25</v>
      </c>
      <c r="E75" s="25">
        <v>0</v>
      </c>
      <c r="G75" s="139" t="s">
        <v>37</v>
      </c>
      <c r="H75" s="138">
        <v>64</v>
      </c>
      <c r="O75" s="139" t="s">
        <v>40</v>
      </c>
      <c r="P75" s="139">
        <v>5</v>
      </c>
      <c r="X75" s="80"/>
      <c r="Y75" s="80"/>
    </row>
    <row r="76" spans="2:25" ht="17.25" customHeight="1" x14ac:dyDescent="0.25">
      <c r="B76" s="28" t="s">
        <v>51</v>
      </c>
      <c r="C76" s="24">
        <f t="shared" si="7"/>
        <v>29</v>
      </c>
      <c r="D76" s="25">
        <v>28</v>
      </c>
      <c r="E76" s="25">
        <v>1</v>
      </c>
      <c r="G76" s="139" t="s">
        <v>42</v>
      </c>
      <c r="H76" s="138">
        <v>64</v>
      </c>
      <c r="O76" s="139" t="s">
        <v>35</v>
      </c>
      <c r="P76" s="139">
        <v>10</v>
      </c>
      <c r="X76" s="80"/>
      <c r="Y76" s="80"/>
    </row>
    <row r="77" spans="2:25" ht="17.25" customHeight="1" x14ac:dyDescent="0.25">
      <c r="B77" s="28" t="s">
        <v>52</v>
      </c>
      <c r="C77" s="24">
        <f t="shared" si="7"/>
        <v>10</v>
      </c>
      <c r="D77" s="25">
        <v>9</v>
      </c>
      <c r="E77" s="25">
        <v>1</v>
      </c>
      <c r="G77" s="139" t="s">
        <v>41</v>
      </c>
      <c r="H77" s="138">
        <v>70</v>
      </c>
      <c r="O77" s="139" t="s">
        <v>41</v>
      </c>
      <c r="P77" s="139">
        <v>11</v>
      </c>
      <c r="X77" s="80"/>
      <c r="Y77" s="80"/>
    </row>
    <row r="78" spans="2:25" ht="17.25" customHeight="1" x14ac:dyDescent="0.25">
      <c r="B78" s="28" t="s">
        <v>53</v>
      </c>
      <c r="C78" s="24">
        <f t="shared" si="7"/>
        <v>7</v>
      </c>
      <c r="D78" s="25">
        <v>7</v>
      </c>
      <c r="E78" s="25">
        <v>0</v>
      </c>
      <c r="G78" s="139" t="s">
        <v>36</v>
      </c>
      <c r="H78" s="138">
        <v>71</v>
      </c>
      <c r="O78" s="139" t="s">
        <v>42</v>
      </c>
      <c r="P78" s="139">
        <v>18</v>
      </c>
      <c r="X78" s="80"/>
      <c r="Y78" s="80"/>
    </row>
    <row r="79" spans="2:25" ht="17.25" customHeight="1" thickBot="1" x14ac:dyDescent="0.3">
      <c r="B79" s="50" t="s">
        <v>54</v>
      </c>
      <c r="C79" s="51">
        <f t="shared" si="7"/>
        <v>19</v>
      </c>
      <c r="D79" s="52">
        <v>18</v>
      </c>
      <c r="E79" s="52">
        <v>1</v>
      </c>
      <c r="G79" s="139" t="s">
        <v>44</v>
      </c>
      <c r="H79" s="138">
        <v>627</v>
      </c>
      <c r="O79" s="139" t="s">
        <v>44</v>
      </c>
      <c r="P79" s="139">
        <v>61</v>
      </c>
      <c r="X79" s="80"/>
      <c r="Y79" s="80"/>
    </row>
    <row r="80" spans="2:25" ht="20.25" customHeight="1" x14ac:dyDescent="0.25">
      <c r="B80" s="53" t="s">
        <v>1</v>
      </c>
      <c r="C80" s="54">
        <f t="shared" ref="C80:E80" si="8">SUM(C55:C79)</f>
        <v>1535</v>
      </c>
      <c r="D80" s="55">
        <f t="shared" si="8"/>
        <v>1401</v>
      </c>
      <c r="E80" s="55">
        <f t="shared" si="8"/>
        <v>134</v>
      </c>
      <c r="O80" s="79"/>
      <c r="P80" s="79"/>
    </row>
    <row r="81" spans="2:20" ht="15.75" thickBot="1" x14ac:dyDescent="0.3">
      <c r="B81" s="67" t="s">
        <v>15</v>
      </c>
      <c r="C81" s="68">
        <f>SUM(D81:E81)</f>
        <v>1</v>
      </c>
      <c r="D81" s="68">
        <f t="shared" ref="D81:E81" si="9">D80/$C$80</f>
        <v>0.91270358306188926</v>
      </c>
      <c r="E81" s="68">
        <f t="shared" si="9"/>
        <v>8.7296416938110744E-2</v>
      </c>
    </row>
    <row r="82" spans="2:20" ht="16.5" x14ac:dyDescent="0.25">
      <c r="B82" s="60"/>
      <c r="C82" s="45"/>
      <c r="D82" s="44"/>
      <c r="E82" s="44"/>
      <c r="F82" s="61"/>
      <c r="G82" s="36"/>
      <c r="H82" s="45"/>
      <c r="I82" s="45"/>
      <c r="J82" s="45"/>
      <c r="K82" s="45"/>
      <c r="M82" s="46"/>
      <c r="N82" s="46"/>
      <c r="O82" s="46"/>
      <c r="P82" s="46"/>
      <c r="Q82" s="46"/>
      <c r="R82" s="46"/>
    </row>
    <row r="83" spans="2:20" ht="16.5" x14ac:dyDescent="0.25">
      <c r="B83" s="60"/>
      <c r="C83" s="45"/>
      <c r="D83" s="44"/>
      <c r="E83" s="44"/>
      <c r="F83" s="61"/>
      <c r="G83" s="36"/>
      <c r="H83" s="45"/>
      <c r="I83" s="45"/>
      <c r="J83" s="45"/>
      <c r="K83" s="45"/>
      <c r="M83" s="46"/>
      <c r="N83" s="46"/>
      <c r="O83" s="46"/>
      <c r="P83" s="46"/>
      <c r="Q83" s="46"/>
      <c r="R83" s="46"/>
    </row>
    <row r="84" spans="2:20" ht="16.5" x14ac:dyDescent="0.25">
      <c r="B84" s="60"/>
      <c r="C84" s="45"/>
      <c r="D84" s="44"/>
      <c r="E84" s="44"/>
      <c r="F84" s="61"/>
      <c r="G84" s="36"/>
      <c r="H84" s="45"/>
      <c r="I84" s="45"/>
      <c r="J84" s="45"/>
      <c r="K84" s="45"/>
      <c r="M84" s="46"/>
      <c r="N84" s="46"/>
      <c r="O84" s="46"/>
      <c r="P84" s="46"/>
      <c r="Q84" s="46"/>
      <c r="R84" s="46"/>
    </row>
    <row r="85" spans="2:20" ht="16.5" x14ac:dyDescent="0.25">
      <c r="B85" s="60"/>
      <c r="C85" s="45"/>
      <c r="D85" s="44"/>
      <c r="E85" s="44"/>
      <c r="F85" s="61"/>
      <c r="G85" s="36"/>
      <c r="H85" s="45"/>
      <c r="I85" s="45"/>
      <c r="J85" s="45"/>
      <c r="K85" s="45"/>
      <c r="M85" s="46"/>
      <c r="N85" s="46"/>
      <c r="O85" s="46"/>
      <c r="P85" s="46"/>
      <c r="Q85" s="46"/>
      <c r="R85" s="46"/>
    </row>
    <row r="86" spans="2:20" ht="16.5" customHeight="1" x14ac:dyDescent="0.25">
      <c r="B86" s="60"/>
      <c r="C86" s="45"/>
      <c r="D86" s="44"/>
      <c r="E86" s="44"/>
      <c r="F86" s="61"/>
      <c r="G86" s="36"/>
      <c r="H86" s="45"/>
      <c r="I86" s="45"/>
      <c r="J86" s="45"/>
      <c r="K86" s="45"/>
      <c r="M86" s="46"/>
      <c r="N86" s="46"/>
      <c r="O86" s="46"/>
      <c r="P86" s="46"/>
      <c r="Q86" s="46"/>
      <c r="R86" s="46"/>
    </row>
    <row r="87" spans="2:20" ht="21.75" customHeight="1" x14ac:dyDescent="0.25">
      <c r="B87" s="147" t="s">
        <v>75</v>
      </c>
      <c r="C87" s="147" t="s">
        <v>59</v>
      </c>
      <c r="D87" s="142" t="s">
        <v>1</v>
      </c>
      <c r="E87" s="148" t="s">
        <v>29</v>
      </c>
      <c r="F87" s="149"/>
      <c r="G87" s="36"/>
      <c r="H87" s="142" t="s">
        <v>97</v>
      </c>
      <c r="I87" s="142" t="s">
        <v>90</v>
      </c>
      <c r="N87" s="150" t="s">
        <v>76</v>
      </c>
      <c r="O87" s="150"/>
      <c r="P87" s="150"/>
      <c r="Q87" s="151"/>
      <c r="R87" s="179" t="s">
        <v>1</v>
      </c>
      <c r="S87" s="177" t="s">
        <v>77</v>
      </c>
      <c r="T87" s="178"/>
    </row>
    <row r="88" spans="2:20" ht="21.75" customHeight="1" x14ac:dyDescent="0.25">
      <c r="B88" s="147"/>
      <c r="C88" s="147"/>
      <c r="D88" s="142"/>
      <c r="E88" s="107" t="s">
        <v>2</v>
      </c>
      <c r="F88" s="108" t="s">
        <v>3</v>
      </c>
      <c r="G88" s="36"/>
      <c r="H88" s="142"/>
      <c r="I88" s="143"/>
      <c r="N88" s="150"/>
      <c r="O88" s="150"/>
      <c r="P88" s="150"/>
      <c r="Q88" s="151"/>
      <c r="R88" s="180"/>
      <c r="S88" s="18" t="s">
        <v>2</v>
      </c>
      <c r="T88" s="19" t="s">
        <v>3</v>
      </c>
    </row>
    <row r="89" spans="2:20" ht="16.5" x14ac:dyDescent="0.25">
      <c r="B89" s="144" t="s">
        <v>30</v>
      </c>
      <c r="C89" s="109" t="s">
        <v>60</v>
      </c>
      <c r="D89" s="110">
        <f>+E89+F89</f>
        <v>1</v>
      </c>
      <c r="E89" s="111">
        <v>1</v>
      </c>
      <c r="F89" s="111">
        <v>0</v>
      </c>
      <c r="G89" s="36"/>
      <c r="H89" s="122">
        <v>0</v>
      </c>
      <c r="I89" s="123" t="s">
        <v>85</v>
      </c>
      <c r="N89" s="119" t="s">
        <v>81</v>
      </c>
      <c r="O89" s="119"/>
      <c r="P89" s="119"/>
      <c r="Q89" s="119"/>
      <c r="R89" s="112">
        <f t="shared" ref="R89:R98" si="10">SUM(S89:T89)</f>
        <v>172</v>
      </c>
      <c r="S89" s="118">
        <v>156</v>
      </c>
      <c r="T89" s="118">
        <v>16</v>
      </c>
    </row>
    <row r="90" spans="2:20" ht="16.5" x14ac:dyDescent="0.25">
      <c r="B90" s="145"/>
      <c r="C90" s="109" t="s">
        <v>61</v>
      </c>
      <c r="D90" s="110">
        <f t="shared" ref="D90:D157" si="11">+E90+F90</f>
        <v>3</v>
      </c>
      <c r="E90" s="111">
        <v>2</v>
      </c>
      <c r="F90" s="111">
        <v>1</v>
      </c>
      <c r="G90" s="36"/>
      <c r="H90" s="122">
        <v>2</v>
      </c>
      <c r="I90" s="123">
        <f t="shared" ref="I90:I154" si="12">+D90/H90-1</f>
        <v>0.5</v>
      </c>
      <c r="N90" s="119" t="s">
        <v>78</v>
      </c>
      <c r="O90" s="119"/>
      <c r="P90" s="119"/>
      <c r="Q90" s="119"/>
      <c r="R90" s="112">
        <f t="shared" si="10"/>
        <v>60</v>
      </c>
      <c r="S90" s="118">
        <v>58</v>
      </c>
      <c r="T90" s="118">
        <v>2</v>
      </c>
    </row>
    <row r="91" spans="2:20" ht="16.5" x14ac:dyDescent="0.25">
      <c r="B91" s="145"/>
      <c r="C91" s="109" t="s">
        <v>62</v>
      </c>
      <c r="D91" s="110">
        <f t="shared" si="11"/>
        <v>8</v>
      </c>
      <c r="E91" s="111">
        <v>8</v>
      </c>
      <c r="F91" s="111">
        <v>0</v>
      </c>
      <c r="G91" s="36"/>
      <c r="H91" s="122">
        <v>1</v>
      </c>
      <c r="I91" s="123">
        <f t="shared" si="12"/>
        <v>7</v>
      </c>
      <c r="N91" s="119" t="s">
        <v>79</v>
      </c>
      <c r="O91" s="119"/>
      <c r="P91" s="119"/>
      <c r="Q91" s="119"/>
      <c r="R91" s="112">
        <f t="shared" si="10"/>
        <v>58</v>
      </c>
      <c r="S91" s="118">
        <v>45</v>
      </c>
      <c r="T91" s="118">
        <v>13</v>
      </c>
    </row>
    <row r="92" spans="2:20" ht="16.5" x14ac:dyDescent="0.25">
      <c r="B92" s="146"/>
      <c r="C92" s="113" t="s">
        <v>1</v>
      </c>
      <c r="D92" s="114">
        <f t="shared" si="11"/>
        <v>12</v>
      </c>
      <c r="E92" s="114">
        <v>11</v>
      </c>
      <c r="F92" s="114">
        <v>1</v>
      </c>
      <c r="G92" s="36"/>
      <c r="H92" s="124">
        <v>3</v>
      </c>
      <c r="I92" s="125">
        <f t="shared" si="12"/>
        <v>3</v>
      </c>
      <c r="N92" s="119" t="s">
        <v>80</v>
      </c>
      <c r="O92" s="119"/>
      <c r="P92" s="119"/>
      <c r="Q92" s="119"/>
      <c r="R92" s="112">
        <f t="shared" si="10"/>
        <v>48</v>
      </c>
      <c r="S92" s="118">
        <v>42</v>
      </c>
      <c r="T92" s="118">
        <v>6</v>
      </c>
    </row>
    <row r="93" spans="2:20" ht="16.5" x14ac:dyDescent="0.25">
      <c r="B93" s="144" t="s">
        <v>31</v>
      </c>
      <c r="C93" s="109" t="s">
        <v>60</v>
      </c>
      <c r="D93" s="110">
        <f t="shared" si="11"/>
        <v>0</v>
      </c>
      <c r="E93" s="111">
        <v>0</v>
      </c>
      <c r="F93" s="111">
        <v>0</v>
      </c>
      <c r="G93" s="36"/>
      <c r="H93" s="122">
        <v>0</v>
      </c>
      <c r="I93" s="123" t="s">
        <v>85</v>
      </c>
      <c r="N93" s="119" t="s">
        <v>82</v>
      </c>
      <c r="O93" s="119"/>
      <c r="P93" s="119"/>
      <c r="Q93" s="119"/>
      <c r="R93" s="112">
        <f t="shared" si="10"/>
        <v>34</v>
      </c>
      <c r="S93" s="118">
        <v>29</v>
      </c>
      <c r="T93" s="118">
        <v>5</v>
      </c>
    </row>
    <row r="94" spans="2:20" ht="16.5" x14ac:dyDescent="0.25">
      <c r="B94" s="145"/>
      <c r="C94" s="109" t="s">
        <v>61</v>
      </c>
      <c r="D94" s="110">
        <f t="shared" si="11"/>
        <v>2</v>
      </c>
      <c r="E94" s="111">
        <v>1</v>
      </c>
      <c r="F94" s="111">
        <v>1</v>
      </c>
      <c r="G94" s="36"/>
      <c r="H94" s="122">
        <v>1</v>
      </c>
      <c r="I94" s="123">
        <f t="shared" si="12"/>
        <v>1</v>
      </c>
      <c r="N94" s="119" t="s">
        <v>83</v>
      </c>
      <c r="O94" s="119"/>
      <c r="P94" s="119"/>
      <c r="Q94" s="119"/>
      <c r="R94" s="112">
        <f t="shared" si="10"/>
        <v>33</v>
      </c>
      <c r="S94" s="118">
        <v>33</v>
      </c>
      <c r="T94" s="118">
        <v>0</v>
      </c>
    </row>
    <row r="95" spans="2:20" ht="16.5" x14ac:dyDescent="0.25">
      <c r="B95" s="145"/>
      <c r="C95" s="109" t="s">
        <v>62</v>
      </c>
      <c r="D95" s="110">
        <f t="shared" si="11"/>
        <v>16</v>
      </c>
      <c r="E95" s="111">
        <v>15</v>
      </c>
      <c r="F95" s="111">
        <v>1</v>
      </c>
      <c r="G95" s="36"/>
      <c r="H95" s="122">
        <v>9</v>
      </c>
      <c r="I95" s="123">
        <f t="shared" si="12"/>
        <v>0.77777777777777768</v>
      </c>
      <c r="N95" s="119" t="s">
        <v>86</v>
      </c>
      <c r="O95" s="119"/>
      <c r="P95" s="119"/>
      <c r="Q95" s="119"/>
      <c r="R95" s="112">
        <f t="shared" si="10"/>
        <v>32</v>
      </c>
      <c r="S95" s="118">
        <v>31</v>
      </c>
      <c r="T95" s="118">
        <v>1</v>
      </c>
    </row>
    <row r="96" spans="2:20" ht="16.5" x14ac:dyDescent="0.25">
      <c r="B96" s="146"/>
      <c r="C96" s="113" t="s">
        <v>1</v>
      </c>
      <c r="D96" s="114">
        <f t="shared" si="11"/>
        <v>18</v>
      </c>
      <c r="E96" s="114">
        <v>16</v>
      </c>
      <c r="F96" s="114">
        <v>2</v>
      </c>
      <c r="G96" s="36"/>
      <c r="H96" s="124">
        <v>10</v>
      </c>
      <c r="I96" s="125">
        <f t="shared" si="12"/>
        <v>0.8</v>
      </c>
      <c r="N96" s="119" t="s">
        <v>92</v>
      </c>
      <c r="O96" s="119"/>
      <c r="P96" s="119"/>
      <c r="Q96" s="119"/>
      <c r="R96" s="112">
        <f t="shared" si="10"/>
        <v>18</v>
      </c>
      <c r="S96" s="118">
        <v>18</v>
      </c>
      <c r="T96" s="118">
        <v>0</v>
      </c>
    </row>
    <row r="97" spans="2:20" ht="16.5" x14ac:dyDescent="0.25">
      <c r="B97" s="144" t="s">
        <v>63</v>
      </c>
      <c r="C97" s="109" t="s">
        <v>60</v>
      </c>
      <c r="D97" s="110">
        <f t="shared" si="11"/>
        <v>0</v>
      </c>
      <c r="E97" s="111">
        <v>0</v>
      </c>
      <c r="F97" s="111">
        <v>0</v>
      </c>
      <c r="G97" s="36"/>
      <c r="H97" s="122">
        <v>0</v>
      </c>
      <c r="I97" s="123" t="s">
        <v>85</v>
      </c>
      <c r="N97" s="119" t="s">
        <v>84</v>
      </c>
      <c r="O97" s="119"/>
      <c r="P97" s="119"/>
      <c r="Q97" s="119"/>
      <c r="R97" s="112">
        <f t="shared" si="10"/>
        <v>15</v>
      </c>
      <c r="S97" s="118">
        <v>15</v>
      </c>
      <c r="T97" s="118">
        <v>0</v>
      </c>
    </row>
    <row r="98" spans="2:20" ht="16.5" x14ac:dyDescent="0.25">
      <c r="B98" s="145"/>
      <c r="C98" s="109" t="s">
        <v>61</v>
      </c>
      <c r="D98" s="110">
        <f t="shared" si="11"/>
        <v>2</v>
      </c>
      <c r="E98" s="111">
        <v>2</v>
      </c>
      <c r="F98" s="111">
        <v>0</v>
      </c>
      <c r="G98" s="36"/>
      <c r="H98" s="122">
        <v>1</v>
      </c>
      <c r="I98" s="123">
        <f t="shared" si="12"/>
        <v>1</v>
      </c>
      <c r="N98" s="119" t="s">
        <v>93</v>
      </c>
      <c r="O98" s="119"/>
      <c r="P98" s="119"/>
      <c r="Q98" s="119"/>
      <c r="R98" s="112">
        <f t="shared" si="10"/>
        <v>15</v>
      </c>
      <c r="S98" s="118">
        <v>8</v>
      </c>
      <c r="T98" s="118">
        <v>7</v>
      </c>
    </row>
    <row r="99" spans="2:20" ht="16.5" x14ac:dyDescent="0.25">
      <c r="B99" s="145"/>
      <c r="C99" s="109" t="s">
        <v>62</v>
      </c>
      <c r="D99" s="110">
        <f t="shared" si="11"/>
        <v>5</v>
      </c>
      <c r="E99" s="111">
        <v>5</v>
      </c>
      <c r="F99" s="111">
        <v>0</v>
      </c>
      <c r="G99" s="36"/>
      <c r="H99" s="122">
        <v>4</v>
      </c>
      <c r="I99" s="123">
        <f t="shared" si="12"/>
        <v>0.25</v>
      </c>
      <c r="N99" s="119" t="s">
        <v>87</v>
      </c>
      <c r="O99" s="119"/>
      <c r="P99" s="119"/>
      <c r="Q99" s="119"/>
      <c r="R99" s="112">
        <f t="shared" ref="R99:R100" si="13">SUM(S99:T99)</f>
        <v>148</v>
      </c>
      <c r="S99" s="118">
        <v>120</v>
      </c>
      <c r="T99" s="118">
        <v>28</v>
      </c>
    </row>
    <row r="100" spans="2:20" ht="17.25" thickBot="1" x14ac:dyDescent="0.3">
      <c r="B100" s="146"/>
      <c r="C100" s="113" t="s">
        <v>1</v>
      </c>
      <c r="D100" s="114">
        <f t="shared" si="11"/>
        <v>7</v>
      </c>
      <c r="E100" s="114">
        <v>7</v>
      </c>
      <c r="F100" s="114">
        <v>0</v>
      </c>
      <c r="G100" s="36"/>
      <c r="H100" s="124">
        <v>5</v>
      </c>
      <c r="I100" s="125" t="s">
        <v>85</v>
      </c>
      <c r="N100" s="120" t="s">
        <v>67</v>
      </c>
      <c r="O100" s="120"/>
      <c r="P100" s="120"/>
      <c r="Q100" s="120"/>
      <c r="R100" s="112">
        <f t="shared" si="13"/>
        <v>105</v>
      </c>
      <c r="S100" s="118">
        <v>92</v>
      </c>
      <c r="T100" s="118">
        <v>13</v>
      </c>
    </row>
    <row r="101" spans="2:20" ht="16.5" x14ac:dyDescent="0.25">
      <c r="B101" s="144" t="s">
        <v>33</v>
      </c>
      <c r="C101" s="109" t="s">
        <v>60</v>
      </c>
      <c r="D101" s="110">
        <f t="shared" si="11"/>
        <v>1</v>
      </c>
      <c r="E101" s="111">
        <v>1</v>
      </c>
      <c r="F101" s="111">
        <v>0</v>
      </c>
      <c r="G101" s="36"/>
      <c r="H101" s="122">
        <v>0</v>
      </c>
      <c r="I101" s="123" t="s">
        <v>85</v>
      </c>
      <c r="N101" s="175" t="s">
        <v>1</v>
      </c>
      <c r="O101" s="175"/>
      <c r="P101" s="175"/>
      <c r="Q101" s="175"/>
      <c r="R101" s="34">
        <f>SUM(R89:R100)</f>
        <v>738</v>
      </c>
      <c r="S101" s="34">
        <f>SUM(S89:S100)</f>
        <v>647</v>
      </c>
      <c r="T101" s="34">
        <f>SUM(T89:T100)</f>
        <v>91</v>
      </c>
    </row>
    <row r="102" spans="2:20" ht="17.25" thickBot="1" x14ac:dyDescent="0.3">
      <c r="B102" s="145"/>
      <c r="C102" s="109" t="s">
        <v>61</v>
      </c>
      <c r="D102" s="110">
        <f t="shared" si="11"/>
        <v>5</v>
      </c>
      <c r="E102" s="111">
        <v>3</v>
      </c>
      <c r="F102" s="111">
        <v>2</v>
      </c>
      <c r="G102" s="36"/>
      <c r="H102" s="122">
        <v>4</v>
      </c>
      <c r="I102" s="123">
        <f t="shared" si="12"/>
        <v>0.25</v>
      </c>
      <c r="N102" s="176" t="s">
        <v>15</v>
      </c>
      <c r="O102" s="176"/>
      <c r="P102" s="176"/>
      <c r="Q102" s="176"/>
      <c r="R102" s="39">
        <f>R101/R101</f>
        <v>1</v>
      </c>
      <c r="S102" s="39">
        <f>S101/R101</f>
        <v>0.87669376693766943</v>
      </c>
      <c r="T102" s="39">
        <f>T101/R101</f>
        <v>0.12330623306233063</v>
      </c>
    </row>
    <row r="103" spans="2:20" ht="16.5" customHeight="1" x14ac:dyDescent="0.25">
      <c r="B103" s="145"/>
      <c r="C103" s="109" t="s">
        <v>62</v>
      </c>
      <c r="D103" s="110">
        <f t="shared" si="11"/>
        <v>13</v>
      </c>
      <c r="E103" s="111">
        <v>12</v>
      </c>
      <c r="F103" s="111">
        <v>1</v>
      </c>
      <c r="G103" s="36"/>
      <c r="H103" s="122">
        <v>24</v>
      </c>
      <c r="I103" s="123">
        <f t="shared" si="12"/>
        <v>-0.45833333333333337</v>
      </c>
      <c r="N103" s="181" t="s">
        <v>95</v>
      </c>
      <c r="O103" s="181"/>
      <c r="P103" s="181"/>
      <c r="Q103" s="181"/>
      <c r="R103" s="181"/>
      <c r="S103" s="181"/>
      <c r="T103" s="181"/>
    </row>
    <row r="104" spans="2:20" ht="16.5" x14ac:dyDescent="0.25">
      <c r="B104" s="146"/>
      <c r="C104" s="113" t="s">
        <v>1</v>
      </c>
      <c r="D104" s="114">
        <f t="shared" si="11"/>
        <v>19</v>
      </c>
      <c r="E104" s="114">
        <v>16</v>
      </c>
      <c r="F104" s="114">
        <v>3</v>
      </c>
      <c r="G104" s="36"/>
      <c r="H104" s="124">
        <v>28</v>
      </c>
      <c r="I104" s="125">
        <f t="shared" si="12"/>
        <v>-0.3214285714285714</v>
      </c>
      <c r="N104" s="182"/>
      <c r="O104" s="182"/>
      <c r="P104" s="182"/>
      <c r="Q104" s="182"/>
      <c r="R104" s="182"/>
      <c r="S104" s="182"/>
      <c r="T104" s="182"/>
    </row>
    <row r="105" spans="2:20" ht="16.5" x14ac:dyDescent="0.25">
      <c r="B105" s="144" t="s">
        <v>34</v>
      </c>
      <c r="C105" s="109" t="s">
        <v>60</v>
      </c>
      <c r="D105" s="110">
        <f t="shared" si="11"/>
        <v>0</v>
      </c>
      <c r="E105" s="111">
        <v>0</v>
      </c>
      <c r="F105" s="111">
        <v>0</v>
      </c>
      <c r="G105" s="36"/>
      <c r="H105" s="122">
        <v>1</v>
      </c>
      <c r="I105" s="123">
        <f t="shared" si="12"/>
        <v>-1</v>
      </c>
      <c r="J105" s="45"/>
      <c r="K105" s="45"/>
      <c r="M105" s="46"/>
      <c r="N105" s="141"/>
      <c r="O105" s="141"/>
      <c r="P105" s="141"/>
      <c r="Q105" s="141"/>
      <c r="R105" s="141"/>
      <c r="S105" s="141"/>
      <c r="T105" s="141"/>
    </row>
    <row r="106" spans="2:20" ht="16.5" x14ac:dyDescent="0.25">
      <c r="B106" s="145"/>
      <c r="C106" s="109" t="s">
        <v>61</v>
      </c>
      <c r="D106" s="110">
        <f t="shared" si="11"/>
        <v>1</v>
      </c>
      <c r="E106" s="111">
        <v>1</v>
      </c>
      <c r="F106" s="111">
        <v>0</v>
      </c>
      <c r="G106" s="36"/>
      <c r="H106" s="122">
        <v>6</v>
      </c>
      <c r="I106" s="123">
        <f t="shared" si="12"/>
        <v>-0.83333333333333337</v>
      </c>
      <c r="J106" s="45"/>
      <c r="K106" s="45"/>
      <c r="M106" s="46"/>
      <c r="N106" s="46"/>
      <c r="O106" s="46"/>
      <c r="P106" s="46"/>
      <c r="Q106" s="46"/>
      <c r="R106" s="46"/>
    </row>
    <row r="107" spans="2:20" ht="16.5" x14ac:dyDescent="0.25">
      <c r="B107" s="145"/>
      <c r="C107" s="109" t="s">
        <v>62</v>
      </c>
      <c r="D107" s="110">
        <f t="shared" si="11"/>
        <v>8</v>
      </c>
      <c r="E107" s="111">
        <v>8</v>
      </c>
      <c r="F107" s="111">
        <v>0</v>
      </c>
      <c r="G107" s="36"/>
      <c r="H107" s="122">
        <v>13</v>
      </c>
      <c r="I107" s="123">
        <f t="shared" si="12"/>
        <v>-0.38461538461538458</v>
      </c>
      <c r="J107" s="45"/>
      <c r="K107" s="45"/>
      <c r="M107" s="46"/>
      <c r="N107" s="46"/>
      <c r="O107" s="46"/>
      <c r="P107" s="46"/>
      <c r="Q107" s="46"/>
      <c r="R107" s="46"/>
    </row>
    <row r="108" spans="2:20" ht="16.5" x14ac:dyDescent="0.25">
      <c r="B108" s="146"/>
      <c r="C108" s="113" t="s">
        <v>1</v>
      </c>
      <c r="D108" s="114">
        <f t="shared" si="11"/>
        <v>9</v>
      </c>
      <c r="E108" s="114">
        <v>9</v>
      </c>
      <c r="F108" s="114">
        <v>0</v>
      </c>
      <c r="G108" s="36"/>
      <c r="H108" s="124">
        <v>20</v>
      </c>
      <c r="I108" s="125">
        <f t="shared" si="12"/>
        <v>-0.55000000000000004</v>
      </c>
      <c r="J108" s="45"/>
      <c r="K108" s="45"/>
      <c r="M108" s="46"/>
      <c r="N108" s="46"/>
      <c r="O108" s="46"/>
      <c r="P108" s="46"/>
      <c r="Q108" s="46"/>
      <c r="R108" s="46"/>
    </row>
    <row r="109" spans="2:20" ht="16.5" x14ac:dyDescent="0.25">
      <c r="B109" s="144" t="s">
        <v>35</v>
      </c>
      <c r="C109" s="109" t="s">
        <v>60</v>
      </c>
      <c r="D109" s="110">
        <f t="shared" si="11"/>
        <v>1</v>
      </c>
      <c r="E109" s="111">
        <v>0</v>
      </c>
      <c r="F109" s="111">
        <v>1</v>
      </c>
      <c r="G109" s="36"/>
      <c r="H109" s="122">
        <v>2</v>
      </c>
      <c r="I109" s="123">
        <f t="shared" si="12"/>
        <v>-0.5</v>
      </c>
      <c r="J109" s="45"/>
      <c r="K109" s="45"/>
      <c r="M109" s="46"/>
      <c r="N109" s="46"/>
      <c r="O109" s="46"/>
      <c r="P109" s="46"/>
      <c r="Q109" s="46"/>
      <c r="R109" s="46"/>
    </row>
    <row r="110" spans="2:20" ht="16.5" x14ac:dyDescent="0.25">
      <c r="B110" s="145"/>
      <c r="C110" s="109" t="s">
        <v>61</v>
      </c>
      <c r="D110" s="110">
        <f t="shared" si="11"/>
        <v>4</v>
      </c>
      <c r="E110" s="111">
        <v>4</v>
      </c>
      <c r="F110" s="111">
        <v>0</v>
      </c>
      <c r="G110" s="36"/>
      <c r="H110" s="122">
        <v>3</v>
      </c>
      <c r="I110" s="123">
        <f t="shared" si="12"/>
        <v>0.33333333333333326</v>
      </c>
      <c r="J110" s="45"/>
      <c r="K110" s="45"/>
      <c r="M110" s="46"/>
      <c r="N110" s="46"/>
      <c r="O110" s="46"/>
      <c r="P110" s="46"/>
      <c r="Q110" s="46"/>
      <c r="R110" s="46"/>
    </row>
    <row r="111" spans="2:20" ht="16.5" x14ac:dyDescent="0.25">
      <c r="B111" s="145"/>
      <c r="C111" s="109" t="s">
        <v>62</v>
      </c>
      <c r="D111" s="110">
        <f t="shared" si="11"/>
        <v>21</v>
      </c>
      <c r="E111" s="111">
        <v>17</v>
      </c>
      <c r="F111" s="111">
        <v>4</v>
      </c>
      <c r="G111" s="36"/>
      <c r="H111" s="122">
        <v>15</v>
      </c>
      <c r="I111" s="123">
        <f t="shared" si="12"/>
        <v>0.39999999999999991</v>
      </c>
      <c r="J111" s="45"/>
      <c r="K111" s="45"/>
      <c r="M111" s="46"/>
      <c r="N111" s="46"/>
      <c r="O111" s="46"/>
      <c r="P111" s="46"/>
      <c r="Q111" s="46"/>
      <c r="R111" s="46"/>
    </row>
    <row r="112" spans="2:20" ht="16.5" x14ac:dyDescent="0.25">
      <c r="B112" s="146"/>
      <c r="C112" s="113" t="s">
        <v>1</v>
      </c>
      <c r="D112" s="114">
        <f t="shared" si="11"/>
        <v>26</v>
      </c>
      <c r="E112" s="114">
        <v>21</v>
      </c>
      <c r="F112" s="114">
        <v>5</v>
      </c>
      <c r="G112" s="36"/>
      <c r="H112" s="124">
        <v>20</v>
      </c>
      <c r="I112" s="125">
        <f t="shared" si="12"/>
        <v>0.30000000000000004</v>
      </c>
      <c r="J112" s="45"/>
      <c r="K112" s="45"/>
      <c r="M112" s="46"/>
      <c r="N112" s="46"/>
      <c r="O112" s="46"/>
      <c r="P112" s="46"/>
      <c r="Q112" s="46"/>
      <c r="R112" s="46"/>
    </row>
    <row r="113" spans="2:18" ht="16.5" x14ac:dyDescent="0.25">
      <c r="B113" s="144" t="s">
        <v>36</v>
      </c>
      <c r="C113" s="109" t="s">
        <v>60</v>
      </c>
      <c r="D113" s="110">
        <f t="shared" si="11"/>
        <v>1</v>
      </c>
      <c r="E113" s="111">
        <v>1</v>
      </c>
      <c r="F113" s="111">
        <v>0</v>
      </c>
      <c r="G113" s="36"/>
      <c r="H113" s="122">
        <v>4</v>
      </c>
      <c r="I113" s="123">
        <f t="shared" si="12"/>
        <v>-0.75</v>
      </c>
      <c r="J113" s="45"/>
      <c r="K113" s="45"/>
      <c r="M113" s="46"/>
      <c r="N113" s="46"/>
      <c r="O113" s="46"/>
      <c r="P113" s="46"/>
    </row>
    <row r="114" spans="2:18" ht="16.5" x14ac:dyDescent="0.25">
      <c r="B114" s="145"/>
      <c r="C114" s="109" t="s">
        <v>61</v>
      </c>
      <c r="D114" s="110">
        <f t="shared" si="11"/>
        <v>3</v>
      </c>
      <c r="E114" s="111">
        <v>3</v>
      </c>
      <c r="F114" s="111">
        <v>0</v>
      </c>
      <c r="G114" s="36"/>
      <c r="H114" s="122">
        <v>7</v>
      </c>
      <c r="I114" s="123">
        <f t="shared" si="12"/>
        <v>-0.5714285714285714</v>
      </c>
      <c r="J114" s="45"/>
      <c r="K114" s="45"/>
      <c r="M114" s="46"/>
      <c r="N114" s="46"/>
      <c r="O114" s="46"/>
      <c r="P114" s="46"/>
    </row>
    <row r="115" spans="2:18" ht="16.5" x14ac:dyDescent="0.25">
      <c r="B115" s="145"/>
      <c r="C115" s="109" t="s">
        <v>62</v>
      </c>
      <c r="D115" s="110">
        <f t="shared" si="11"/>
        <v>25</v>
      </c>
      <c r="E115" s="111">
        <v>25</v>
      </c>
      <c r="F115" s="111">
        <v>0</v>
      </c>
      <c r="G115" s="36"/>
      <c r="H115" s="122">
        <v>22</v>
      </c>
      <c r="I115" s="123">
        <f t="shared" si="12"/>
        <v>0.13636363636363646</v>
      </c>
      <c r="J115" s="45"/>
      <c r="K115" s="45"/>
      <c r="M115" s="46"/>
      <c r="N115" s="46"/>
      <c r="O115" s="46"/>
      <c r="P115" s="46"/>
    </row>
    <row r="116" spans="2:18" ht="16.5" x14ac:dyDescent="0.25">
      <c r="B116" s="146"/>
      <c r="C116" s="113" t="s">
        <v>1</v>
      </c>
      <c r="D116" s="114">
        <f t="shared" si="11"/>
        <v>29</v>
      </c>
      <c r="E116" s="114">
        <v>29</v>
      </c>
      <c r="F116" s="114">
        <v>0</v>
      </c>
      <c r="G116" s="36"/>
      <c r="H116" s="124">
        <v>33</v>
      </c>
      <c r="I116" s="125">
        <f t="shared" si="12"/>
        <v>-0.12121212121212122</v>
      </c>
      <c r="J116" s="45"/>
      <c r="K116" s="45"/>
      <c r="M116" s="46"/>
      <c r="N116" s="46"/>
      <c r="O116" s="46"/>
      <c r="P116" s="46"/>
    </row>
    <row r="117" spans="2:18" ht="16.5" x14ac:dyDescent="0.25">
      <c r="B117" s="144" t="s">
        <v>37</v>
      </c>
      <c r="C117" s="109" t="s">
        <v>60</v>
      </c>
      <c r="D117" s="110">
        <f t="shared" si="11"/>
        <v>1</v>
      </c>
      <c r="E117" s="111">
        <v>0</v>
      </c>
      <c r="F117" s="111">
        <v>1</v>
      </c>
      <c r="G117" s="36"/>
      <c r="H117" s="122">
        <v>2</v>
      </c>
      <c r="I117" s="123">
        <f t="shared" si="12"/>
        <v>-0.5</v>
      </c>
      <c r="J117" s="45"/>
      <c r="K117" s="45"/>
      <c r="M117" s="46"/>
      <c r="N117" s="46"/>
      <c r="O117" s="46"/>
      <c r="P117" s="46"/>
    </row>
    <row r="118" spans="2:18" ht="16.5" x14ac:dyDescent="0.25">
      <c r="B118" s="145"/>
      <c r="C118" s="109" t="s">
        <v>61</v>
      </c>
      <c r="D118" s="110">
        <f t="shared" si="11"/>
        <v>3</v>
      </c>
      <c r="E118" s="111">
        <v>3</v>
      </c>
      <c r="F118" s="111">
        <v>0</v>
      </c>
      <c r="G118" s="36"/>
      <c r="H118" s="122">
        <v>14</v>
      </c>
      <c r="I118" s="123">
        <f t="shared" si="12"/>
        <v>-0.7857142857142857</v>
      </c>
      <c r="J118" s="45"/>
      <c r="K118" s="45"/>
      <c r="M118" s="46"/>
      <c r="N118" s="46"/>
      <c r="O118" s="46"/>
      <c r="P118" s="46"/>
    </row>
    <row r="119" spans="2:18" ht="16.5" x14ac:dyDescent="0.25">
      <c r="B119" s="145"/>
      <c r="C119" s="109" t="s">
        <v>62</v>
      </c>
      <c r="D119" s="110">
        <f t="shared" si="11"/>
        <v>23</v>
      </c>
      <c r="E119" s="111">
        <v>23</v>
      </c>
      <c r="F119" s="111">
        <v>0</v>
      </c>
      <c r="G119" s="36"/>
      <c r="H119" s="122">
        <v>22</v>
      </c>
      <c r="I119" s="123">
        <f t="shared" si="12"/>
        <v>4.5454545454545414E-2</v>
      </c>
      <c r="J119" s="45"/>
      <c r="K119" s="45"/>
      <c r="M119" s="46"/>
      <c r="N119" s="46"/>
      <c r="O119" s="46"/>
      <c r="P119" s="46"/>
    </row>
    <row r="120" spans="2:18" ht="16.5" x14ac:dyDescent="0.25">
      <c r="B120" s="146"/>
      <c r="C120" s="113" t="s">
        <v>1</v>
      </c>
      <c r="D120" s="114">
        <f t="shared" si="11"/>
        <v>27</v>
      </c>
      <c r="E120" s="114">
        <v>26</v>
      </c>
      <c r="F120" s="114">
        <v>1</v>
      </c>
      <c r="G120" s="36"/>
      <c r="H120" s="124">
        <v>38</v>
      </c>
      <c r="I120" s="125">
        <f t="shared" si="12"/>
        <v>-0.28947368421052633</v>
      </c>
      <c r="J120" s="45"/>
      <c r="K120" s="45"/>
      <c r="M120" s="46"/>
      <c r="N120" s="46"/>
      <c r="O120" s="46"/>
      <c r="P120" s="46"/>
    </row>
    <row r="121" spans="2:18" ht="16.5" x14ac:dyDescent="0.25">
      <c r="B121" s="144" t="s">
        <v>38</v>
      </c>
      <c r="C121" s="109" t="s">
        <v>60</v>
      </c>
      <c r="D121" s="110">
        <f t="shared" si="11"/>
        <v>1</v>
      </c>
      <c r="E121" s="111">
        <v>1</v>
      </c>
      <c r="F121" s="111">
        <v>0</v>
      </c>
      <c r="G121" s="36"/>
      <c r="H121" s="122">
        <v>1</v>
      </c>
      <c r="I121" s="123">
        <f t="shared" si="12"/>
        <v>0</v>
      </c>
      <c r="J121" s="45"/>
      <c r="K121" s="45"/>
      <c r="M121" s="46"/>
      <c r="N121" s="46"/>
      <c r="O121" s="46"/>
      <c r="P121" s="46"/>
    </row>
    <row r="122" spans="2:18" ht="16.5" x14ac:dyDescent="0.25">
      <c r="B122" s="145"/>
      <c r="C122" s="109" t="s">
        <v>61</v>
      </c>
      <c r="D122" s="110">
        <f t="shared" si="11"/>
        <v>1</v>
      </c>
      <c r="E122" s="111">
        <v>1</v>
      </c>
      <c r="F122" s="111">
        <v>0</v>
      </c>
      <c r="G122" s="36"/>
      <c r="H122" s="122">
        <v>1</v>
      </c>
      <c r="I122" s="123">
        <f t="shared" si="12"/>
        <v>0</v>
      </c>
      <c r="J122" s="45"/>
      <c r="K122" s="45"/>
      <c r="M122" s="46"/>
      <c r="N122" s="46"/>
      <c r="O122" s="46"/>
      <c r="P122" s="46"/>
    </row>
    <row r="123" spans="2:18" ht="16.5" x14ac:dyDescent="0.25">
      <c r="B123" s="145"/>
      <c r="C123" s="109" t="s">
        <v>62</v>
      </c>
      <c r="D123" s="110">
        <f t="shared" si="11"/>
        <v>4</v>
      </c>
      <c r="E123" s="111">
        <v>4</v>
      </c>
      <c r="F123" s="111">
        <v>0</v>
      </c>
      <c r="G123" s="36"/>
      <c r="H123" s="122">
        <v>3</v>
      </c>
      <c r="I123" s="123">
        <f t="shared" si="12"/>
        <v>0.33333333333333326</v>
      </c>
      <c r="J123" s="45"/>
      <c r="K123" s="45"/>
      <c r="M123" s="46"/>
      <c r="N123" s="46"/>
      <c r="O123" s="46"/>
      <c r="P123" s="46"/>
      <c r="Q123" s="46"/>
      <c r="R123" s="46"/>
    </row>
    <row r="124" spans="2:18" ht="16.5" x14ac:dyDescent="0.25">
      <c r="B124" s="146"/>
      <c r="C124" s="113" t="s">
        <v>1</v>
      </c>
      <c r="D124" s="114">
        <f t="shared" si="11"/>
        <v>6</v>
      </c>
      <c r="E124" s="114">
        <v>6</v>
      </c>
      <c r="F124" s="114">
        <v>0</v>
      </c>
      <c r="G124" s="36"/>
      <c r="H124" s="124">
        <v>5</v>
      </c>
      <c r="I124" s="127">
        <f t="shared" si="12"/>
        <v>0.19999999999999996</v>
      </c>
      <c r="J124" s="45"/>
      <c r="K124" s="45"/>
      <c r="M124" s="46"/>
      <c r="N124" s="46"/>
      <c r="O124" s="46"/>
      <c r="P124" s="46"/>
      <c r="Q124" s="46"/>
      <c r="R124" s="46"/>
    </row>
    <row r="125" spans="2:18" ht="16.5" x14ac:dyDescent="0.25">
      <c r="B125" s="144" t="s">
        <v>64</v>
      </c>
      <c r="C125" s="109" t="s">
        <v>60</v>
      </c>
      <c r="D125" s="110">
        <f t="shared" si="11"/>
        <v>0</v>
      </c>
      <c r="E125" s="111">
        <v>0</v>
      </c>
      <c r="F125" s="111">
        <v>0</v>
      </c>
      <c r="G125" s="36"/>
      <c r="H125" s="122">
        <v>3</v>
      </c>
      <c r="I125" s="123">
        <f t="shared" si="12"/>
        <v>-1</v>
      </c>
      <c r="J125" s="45"/>
      <c r="K125" s="45"/>
      <c r="M125" s="46"/>
      <c r="N125" s="46"/>
      <c r="O125" s="46"/>
      <c r="P125" s="46"/>
      <c r="Q125" s="46"/>
      <c r="R125" s="46"/>
    </row>
    <row r="126" spans="2:18" ht="16.5" x14ac:dyDescent="0.25">
      <c r="B126" s="145"/>
      <c r="C126" s="109" t="s">
        <v>61</v>
      </c>
      <c r="D126" s="110">
        <f t="shared" si="11"/>
        <v>2</v>
      </c>
      <c r="E126" s="111">
        <v>1</v>
      </c>
      <c r="F126" s="111">
        <v>1</v>
      </c>
      <c r="G126" s="36"/>
      <c r="H126" s="122">
        <v>3</v>
      </c>
      <c r="I126" s="123">
        <f t="shared" si="12"/>
        <v>-0.33333333333333337</v>
      </c>
      <c r="J126" s="45"/>
      <c r="K126" s="45"/>
      <c r="M126" s="46"/>
      <c r="N126" s="46"/>
      <c r="O126" s="46"/>
      <c r="P126" s="46"/>
      <c r="Q126" s="46"/>
      <c r="R126" s="46"/>
    </row>
    <row r="127" spans="2:18" ht="16.5" x14ac:dyDescent="0.25">
      <c r="B127" s="145"/>
      <c r="C127" s="109" t="s">
        <v>62</v>
      </c>
      <c r="D127" s="110">
        <f t="shared" si="11"/>
        <v>11</v>
      </c>
      <c r="E127" s="111">
        <v>9</v>
      </c>
      <c r="F127" s="111">
        <v>2</v>
      </c>
      <c r="G127" s="36"/>
      <c r="H127" s="122">
        <v>24</v>
      </c>
      <c r="I127" s="123">
        <f t="shared" si="12"/>
        <v>-0.54166666666666674</v>
      </c>
      <c r="J127" s="45"/>
      <c r="K127" s="45"/>
      <c r="M127" s="46"/>
      <c r="N127" s="46"/>
      <c r="O127" s="46"/>
      <c r="P127" s="46"/>
      <c r="Q127" s="46"/>
      <c r="R127" s="46"/>
    </row>
    <row r="128" spans="2:18" ht="16.5" x14ac:dyDescent="0.25">
      <c r="B128" s="146"/>
      <c r="C128" s="113" t="s">
        <v>1</v>
      </c>
      <c r="D128" s="114">
        <f t="shared" si="11"/>
        <v>13</v>
      </c>
      <c r="E128" s="114">
        <v>10</v>
      </c>
      <c r="F128" s="114">
        <v>3</v>
      </c>
      <c r="G128" s="36"/>
      <c r="H128" s="124">
        <v>30</v>
      </c>
      <c r="I128" s="125">
        <f t="shared" si="12"/>
        <v>-0.56666666666666665</v>
      </c>
      <c r="J128" s="45"/>
      <c r="K128" s="45"/>
      <c r="M128" s="46"/>
      <c r="N128" s="46"/>
      <c r="O128" s="46"/>
      <c r="P128" s="46"/>
      <c r="Q128" s="46"/>
      <c r="R128" s="46"/>
    </row>
    <row r="129" spans="2:18" ht="16.5" x14ac:dyDescent="0.25">
      <c r="B129" s="144" t="s">
        <v>40</v>
      </c>
      <c r="C129" s="109" t="s">
        <v>60</v>
      </c>
      <c r="D129" s="110">
        <f t="shared" si="11"/>
        <v>2</v>
      </c>
      <c r="E129" s="111">
        <v>1</v>
      </c>
      <c r="F129" s="111">
        <v>1</v>
      </c>
      <c r="G129" s="36"/>
      <c r="H129" s="122">
        <v>0</v>
      </c>
      <c r="I129" s="123" t="s">
        <v>85</v>
      </c>
      <c r="J129" s="45"/>
      <c r="K129" s="45"/>
      <c r="M129" s="46"/>
      <c r="N129" s="46"/>
      <c r="O129" s="46"/>
      <c r="P129" s="46"/>
      <c r="Q129" s="46"/>
      <c r="R129" s="46"/>
    </row>
    <row r="130" spans="2:18" ht="16.5" x14ac:dyDescent="0.25">
      <c r="B130" s="145"/>
      <c r="C130" s="109" t="s">
        <v>61</v>
      </c>
      <c r="D130" s="110">
        <f t="shared" si="11"/>
        <v>8</v>
      </c>
      <c r="E130" s="111">
        <v>5</v>
      </c>
      <c r="F130" s="111">
        <v>3</v>
      </c>
      <c r="G130" s="36"/>
      <c r="H130" s="122">
        <v>3</v>
      </c>
      <c r="I130" s="123">
        <f t="shared" si="12"/>
        <v>1.6666666666666665</v>
      </c>
      <c r="J130" s="45"/>
      <c r="K130" s="45"/>
      <c r="M130" s="46"/>
      <c r="N130" s="46"/>
      <c r="O130" s="46"/>
      <c r="P130" s="46"/>
      <c r="Q130" s="46"/>
      <c r="R130" s="46"/>
    </row>
    <row r="131" spans="2:18" ht="16.5" customHeight="1" x14ac:dyDescent="0.25">
      <c r="B131" s="145"/>
      <c r="C131" s="109" t="s">
        <v>62</v>
      </c>
      <c r="D131" s="110">
        <f t="shared" si="11"/>
        <v>16</v>
      </c>
      <c r="E131" s="111">
        <v>15</v>
      </c>
      <c r="F131" s="111">
        <v>1</v>
      </c>
      <c r="G131" s="36"/>
      <c r="H131" s="122">
        <v>13</v>
      </c>
      <c r="I131" s="123">
        <f t="shared" si="12"/>
        <v>0.23076923076923084</v>
      </c>
      <c r="J131" s="45"/>
      <c r="K131" s="45"/>
      <c r="M131" s="46"/>
      <c r="N131" s="46"/>
      <c r="O131" s="46"/>
      <c r="P131" s="46"/>
      <c r="Q131" s="46"/>
      <c r="R131" s="46"/>
    </row>
    <row r="132" spans="2:18" ht="16.5" x14ac:dyDescent="0.25">
      <c r="B132" s="146"/>
      <c r="C132" s="113" t="s">
        <v>1</v>
      </c>
      <c r="D132" s="114">
        <f t="shared" si="11"/>
        <v>26</v>
      </c>
      <c r="E132" s="114">
        <v>21</v>
      </c>
      <c r="F132" s="114">
        <v>5</v>
      </c>
      <c r="G132" s="36"/>
      <c r="H132" s="124">
        <v>16</v>
      </c>
      <c r="I132" s="125">
        <f t="shared" si="12"/>
        <v>0.625</v>
      </c>
      <c r="J132" s="45"/>
      <c r="K132" s="45"/>
      <c r="M132" s="46"/>
      <c r="N132" s="46"/>
      <c r="O132" s="46"/>
      <c r="P132" s="46"/>
      <c r="Q132" s="46"/>
      <c r="R132" s="46"/>
    </row>
    <row r="133" spans="2:18" ht="16.5" customHeight="1" x14ac:dyDescent="0.25">
      <c r="B133" s="144" t="s">
        <v>65</v>
      </c>
      <c r="C133" s="109" t="s">
        <v>60</v>
      </c>
      <c r="D133" s="110">
        <f t="shared" si="11"/>
        <v>4</v>
      </c>
      <c r="E133" s="111">
        <v>3</v>
      </c>
      <c r="F133" s="111">
        <v>1</v>
      </c>
      <c r="G133" s="36"/>
      <c r="H133" s="122">
        <v>3</v>
      </c>
      <c r="I133" s="123">
        <f t="shared" si="12"/>
        <v>0.33333333333333326</v>
      </c>
      <c r="J133" s="45"/>
      <c r="K133" s="45"/>
      <c r="M133" s="46"/>
      <c r="N133" s="46"/>
      <c r="O133" s="46"/>
      <c r="P133" s="46"/>
      <c r="Q133" s="46"/>
      <c r="R133" s="46"/>
    </row>
    <row r="134" spans="2:18" ht="16.5" x14ac:dyDescent="0.25">
      <c r="B134" s="145"/>
      <c r="C134" s="109" t="s">
        <v>61</v>
      </c>
      <c r="D134" s="110">
        <f t="shared" si="11"/>
        <v>5</v>
      </c>
      <c r="E134" s="111">
        <v>3</v>
      </c>
      <c r="F134" s="111">
        <v>2</v>
      </c>
      <c r="G134" s="36"/>
      <c r="H134" s="122">
        <v>15</v>
      </c>
      <c r="I134" s="123">
        <f t="shared" si="12"/>
        <v>-0.66666666666666674</v>
      </c>
      <c r="J134" s="45"/>
      <c r="K134" s="45"/>
      <c r="M134" s="46"/>
      <c r="N134" s="46"/>
      <c r="O134" s="46"/>
      <c r="P134" s="46"/>
      <c r="Q134" s="46"/>
      <c r="R134" s="46"/>
    </row>
    <row r="135" spans="2:18" ht="16.5" x14ac:dyDescent="0.25">
      <c r="B135" s="145"/>
      <c r="C135" s="109" t="s">
        <v>62</v>
      </c>
      <c r="D135" s="110">
        <f t="shared" si="11"/>
        <v>32</v>
      </c>
      <c r="E135" s="111">
        <v>26</v>
      </c>
      <c r="F135" s="111">
        <v>6</v>
      </c>
      <c r="G135" s="36"/>
      <c r="H135" s="122">
        <v>41</v>
      </c>
      <c r="I135" s="123">
        <f t="shared" si="12"/>
        <v>-0.21951219512195119</v>
      </c>
      <c r="J135" s="45"/>
      <c r="K135" s="45"/>
      <c r="M135" s="46"/>
      <c r="N135" s="46"/>
      <c r="O135" s="46"/>
      <c r="P135" s="46"/>
      <c r="Q135" s="46"/>
      <c r="R135" s="46"/>
    </row>
    <row r="136" spans="2:18" ht="16.5" x14ac:dyDescent="0.25">
      <c r="B136" s="146"/>
      <c r="C136" s="113" t="s">
        <v>1</v>
      </c>
      <c r="D136" s="114">
        <f t="shared" si="11"/>
        <v>41</v>
      </c>
      <c r="E136" s="114">
        <v>32</v>
      </c>
      <c r="F136" s="114">
        <v>9</v>
      </c>
      <c r="G136" s="36"/>
      <c r="H136" s="124">
        <v>59</v>
      </c>
      <c r="I136" s="125">
        <f t="shared" si="12"/>
        <v>-0.30508474576271183</v>
      </c>
      <c r="J136" s="45"/>
      <c r="K136" s="45"/>
      <c r="M136" s="46"/>
      <c r="N136" s="46"/>
      <c r="O136" s="46"/>
      <c r="P136" s="46"/>
      <c r="Q136" s="46"/>
      <c r="R136" s="46"/>
    </row>
    <row r="137" spans="2:18" ht="16.5" customHeight="1" x14ac:dyDescent="0.25">
      <c r="B137" s="144" t="s">
        <v>66</v>
      </c>
      <c r="C137" s="109" t="s">
        <v>60</v>
      </c>
      <c r="D137" s="110">
        <f t="shared" si="11"/>
        <v>2</v>
      </c>
      <c r="E137" s="111">
        <v>2</v>
      </c>
      <c r="F137" s="111">
        <v>0</v>
      </c>
      <c r="G137" s="36"/>
      <c r="H137" s="122">
        <v>1</v>
      </c>
      <c r="I137" s="123">
        <f t="shared" si="12"/>
        <v>1</v>
      </c>
      <c r="J137" s="45"/>
      <c r="K137" s="45"/>
      <c r="M137" s="46"/>
      <c r="N137" s="46"/>
      <c r="O137" s="46"/>
      <c r="P137" s="46"/>
      <c r="Q137" s="46"/>
      <c r="R137" s="46"/>
    </row>
    <row r="138" spans="2:18" ht="16.5" x14ac:dyDescent="0.25">
      <c r="B138" s="145"/>
      <c r="C138" s="109" t="s">
        <v>61</v>
      </c>
      <c r="D138" s="110">
        <f t="shared" si="11"/>
        <v>11</v>
      </c>
      <c r="E138" s="111">
        <v>8</v>
      </c>
      <c r="F138" s="111">
        <v>3</v>
      </c>
      <c r="G138" s="36"/>
      <c r="H138" s="122">
        <v>10</v>
      </c>
      <c r="I138" s="123">
        <f t="shared" si="12"/>
        <v>0.10000000000000009</v>
      </c>
      <c r="J138" s="45"/>
      <c r="K138" s="45"/>
      <c r="M138" s="46"/>
      <c r="N138" s="46"/>
      <c r="O138" s="46"/>
      <c r="P138" s="46"/>
      <c r="Q138" s="46"/>
      <c r="R138" s="46"/>
    </row>
    <row r="139" spans="2:18" ht="16.5" x14ac:dyDescent="0.25">
      <c r="B139" s="145"/>
      <c r="C139" s="109" t="s">
        <v>62</v>
      </c>
      <c r="D139" s="110">
        <f t="shared" si="11"/>
        <v>45</v>
      </c>
      <c r="E139" s="111">
        <v>31</v>
      </c>
      <c r="F139" s="111">
        <v>14</v>
      </c>
      <c r="G139" s="36"/>
      <c r="H139" s="122">
        <v>33</v>
      </c>
      <c r="I139" s="123">
        <f t="shared" si="12"/>
        <v>0.36363636363636354</v>
      </c>
      <c r="J139" s="45"/>
      <c r="K139" s="45"/>
      <c r="M139" s="46"/>
      <c r="N139" s="46"/>
      <c r="O139" s="46"/>
      <c r="P139" s="46"/>
      <c r="Q139" s="46"/>
      <c r="R139" s="46"/>
    </row>
    <row r="140" spans="2:18" ht="16.5" x14ac:dyDescent="0.25">
      <c r="B140" s="146"/>
      <c r="C140" s="113" t="s">
        <v>1</v>
      </c>
      <c r="D140" s="114">
        <f t="shared" si="11"/>
        <v>58</v>
      </c>
      <c r="E140" s="114">
        <v>41</v>
      </c>
      <c r="F140" s="114">
        <v>17</v>
      </c>
      <c r="G140" s="36"/>
      <c r="H140" s="124">
        <v>44</v>
      </c>
      <c r="I140" s="125">
        <f t="shared" si="12"/>
        <v>0.31818181818181812</v>
      </c>
      <c r="J140" s="45"/>
      <c r="K140" s="45"/>
      <c r="M140" s="46"/>
      <c r="N140" s="46"/>
      <c r="O140" s="46"/>
      <c r="P140" s="46"/>
      <c r="Q140" s="46"/>
      <c r="R140" s="46"/>
    </row>
    <row r="141" spans="2:18" ht="16.5" x14ac:dyDescent="0.25">
      <c r="B141" s="144" t="s">
        <v>43</v>
      </c>
      <c r="C141" s="109" t="s">
        <v>60</v>
      </c>
      <c r="D141" s="110">
        <f t="shared" si="11"/>
        <v>4</v>
      </c>
      <c r="E141" s="111">
        <v>4</v>
      </c>
      <c r="F141" s="111">
        <v>0</v>
      </c>
      <c r="G141" s="36"/>
      <c r="H141" s="122">
        <v>0</v>
      </c>
      <c r="I141" s="123" t="s">
        <v>85</v>
      </c>
      <c r="J141" s="45"/>
      <c r="K141" s="45"/>
      <c r="M141" s="46"/>
      <c r="N141" s="46"/>
      <c r="O141" s="46"/>
      <c r="P141" s="46"/>
      <c r="Q141" s="46"/>
      <c r="R141" s="46"/>
    </row>
    <row r="142" spans="2:18" ht="16.5" x14ac:dyDescent="0.25">
      <c r="B142" s="145"/>
      <c r="C142" s="109" t="s">
        <v>61</v>
      </c>
      <c r="D142" s="110">
        <f t="shared" si="11"/>
        <v>8</v>
      </c>
      <c r="E142" s="111">
        <v>7</v>
      </c>
      <c r="F142" s="111">
        <v>1</v>
      </c>
      <c r="G142" s="36"/>
      <c r="H142" s="122">
        <v>6</v>
      </c>
      <c r="I142" s="123">
        <f t="shared" si="12"/>
        <v>0.33333333333333326</v>
      </c>
      <c r="J142" s="45"/>
      <c r="K142" s="45"/>
      <c r="M142" s="46"/>
      <c r="N142" s="46"/>
      <c r="O142" s="46"/>
      <c r="P142" s="46"/>
      <c r="Q142" s="46"/>
      <c r="R142" s="46"/>
    </row>
    <row r="143" spans="2:18" ht="16.5" x14ac:dyDescent="0.25">
      <c r="B143" s="145"/>
      <c r="C143" s="109" t="s">
        <v>62</v>
      </c>
      <c r="D143" s="110">
        <f t="shared" si="11"/>
        <v>9</v>
      </c>
      <c r="E143" s="111">
        <v>9</v>
      </c>
      <c r="F143" s="111">
        <v>0</v>
      </c>
      <c r="G143" s="36"/>
      <c r="H143" s="122">
        <v>7</v>
      </c>
      <c r="I143" s="123">
        <f t="shared" si="12"/>
        <v>0.28571428571428581</v>
      </c>
      <c r="J143" s="45"/>
      <c r="K143" s="45"/>
      <c r="M143" s="46"/>
      <c r="N143" s="46"/>
      <c r="O143" s="46"/>
      <c r="P143" s="46"/>
      <c r="Q143" s="46"/>
      <c r="R143" s="46"/>
    </row>
    <row r="144" spans="2:18" ht="16.5" x14ac:dyDescent="0.25">
      <c r="B144" s="146"/>
      <c r="C144" s="113" t="s">
        <v>1</v>
      </c>
      <c r="D144" s="114">
        <f t="shared" si="11"/>
        <v>21</v>
      </c>
      <c r="E144" s="114">
        <v>20</v>
      </c>
      <c r="F144" s="114">
        <v>1</v>
      </c>
      <c r="G144" s="36"/>
      <c r="H144" s="124">
        <v>13</v>
      </c>
      <c r="I144" s="125">
        <f t="shared" si="12"/>
        <v>0.61538461538461542</v>
      </c>
      <c r="J144" s="45"/>
      <c r="K144" s="45"/>
      <c r="M144" s="46"/>
      <c r="N144" s="46"/>
      <c r="O144" s="46"/>
      <c r="P144" s="46"/>
      <c r="Q144" s="46"/>
      <c r="R144" s="46"/>
    </row>
    <row r="145" spans="2:18" ht="16.5" x14ac:dyDescent="0.25">
      <c r="B145" s="144" t="s">
        <v>74</v>
      </c>
      <c r="C145" s="109" t="s">
        <v>60</v>
      </c>
      <c r="D145" s="110">
        <f t="shared" si="11"/>
        <v>32</v>
      </c>
      <c r="E145" s="111">
        <v>20</v>
      </c>
      <c r="F145" s="111">
        <v>12</v>
      </c>
      <c r="G145" s="36"/>
      <c r="H145" s="122">
        <v>26</v>
      </c>
      <c r="I145" s="123">
        <f t="shared" si="12"/>
        <v>0.23076923076923084</v>
      </c>
      <c r="J145" s="45"/>
      <c r="K145" s="45"/>
      <c r="M145" s="46"/>
      <c r="N145" s="46"/>
      <c r="O145" s="46"/>
      <c r="P145" s="46"/>
      <c r="Q145" s="46"/>
      <c r="R145" s="46"/>
    </row>
    <row r="146" spans="2:18" ht="16.5" x14ac:dyDescent="0.25">
      <c r="B146" s="145"/>
      <c r="C146" s="109" t="s">
        <v>61</v>
      </c>
      <c r="D146" s="110">
        <f t="shared" si="11"/>
        <v>58</v>
      </c>
      <c r="E146" s="111">
        <v>46</v>
      </c>
      <c r="F146" s="111">
        <v>12</v>
      </c>
      <c r="G146" s="36"/>
      <c r="H146" s="122">
        <v>48</v>
      </c>
      <c r="I146" s="123">
        <f t="shared" si="12"/>
        <v>0.20833333333333326</v>
      </c>
      <c r="J146" s="45"/>
      <c r="K146" s="45"/>
      <c r="M146" s="46"/>
      <c r="N146" s="46"/>
      <c r="O146" s="46"/>
      <c r="P146" s="46"/>
      <c r="Q146" s="46"/>
      <c r="R146" s="46"/>
    </row>
    <row r="147" spans="2:18" ht="16.5" x14ac:dyDescent="0.25">
      <c r="B147" s="145"/>
      <c r="C147" s="109" t="s">
        <v>62</v>
      </c>
      <c r="D147" s="110">
        <f t="shared" si="11"/>
        <v>201</v>
      </c>
      <c r="E147" s="111">
        <v>187</v>
      </c>
      <c r="F147" s="111">
        <v>14</v>
      </c>
      <c r="G147" s="36"/>
      <c r="H147" s="122">
        <v>202</v>
      </c>
      <c r="I147" s="123">
        <f t="shared" si="12"/>
        <v>-4.9504950495049549E-3</v>
      </c>
      <c r="J147" s="45"/>
      <c r="K147" s="45"/>
      <c r="M147" s="46"/>
      <c r="N147" s="46"/>
      <c r="O147" s="46"/>
      <c r="P147" s="46"/>
      <c r="Q147" s="46"/>
      <c r="R147" s="46"/>
    </row>
    <row r="148" spans="2:18" ht="16.5" x14ac:dyDescent="0.25">
      <c r="B148" s="146"/>
      <c r="C148" s="113" t="s">
        <v>1</v>
      </c>
      <c r="D148" s="114">
        <f t="shared" si="11"/>
        <v>291</v>
      </c>
      <c r="E148" s="114">
        <v>253</v>
      </c>
      <c r="F148" s="114">
        <v>38</v>
      </c>
      <c r="G148" s="36"/>
      <c r="H148" s="124">
        <v>276</v>
      </c>
      <c r="I148" s="125">
        <f t="shared" si="12"/>
        <v>5.4347826086956541E-2</v>
      </c>
      <c r="J148" s="45"/>
      <c r="K148" s="45"/>
      <c r="M148" s="46"/>
      <c r="N148" s="46"/>
      <c r="O148" s="46"/>
      <c r="P148" s="46"/>
      <c r="Q148" s="46"/>
      <c r="R148" s="46"/>
    </row>
    <row r="149" spans="2:18" ht="16.5" x14ac:dyDescent="0.25">
      <c r="B149" s="144" t="s">
        <v>73</v>
      </c>
      <c r="C149" s="109" t="s">
        <v>60</v>
      </c>
      <c r="D149" s="110">
        <f t="shared" ref="D149:D152" si="14">+E149+F149</f>
        <v>0</v>
      </c>
      <c r="E149" s="111">
        <v>0</v>
      </c>
      <c r="F149" s="111">
        <v>0</v>
      </c>
      <c r="G149" s="36"/>
      <c r="H149" s="122">
        <v>1</v>
      </c>
      <c r="I149" s="123">
        <f t="shared" si="12"/>
        <v>-1</v>
      </c>
      <c r="J149" s="45"/>
      <c r="K149" s="45"/>
      <c r="M149" s="46"/>
      <c r="N149" s="46"/>
      <c r="O149" s="46"/>
      <c r="P149" s="46"/>
      <c r="Q149" s="46"/>
      <c r="R149" s="46"/>
    </row>
    <row r="150" spans="2:18" ht="16.5" x14ac:dyDescent="0.25">
      <c r="B150" s="145"/>
      <c r="C150" s="109" t="s">
        <v>61</v>
      </c>
      <c r="D150" s="110">
        <f t="shared" si="14"/>
        <v>3</v>
      </c>
      <c r="E150" s="111">
        <v>3</v>
      </c>
      <c r="F150" s="111">
        <v>0</v>
      </c>
      <c r="G150" s="36"/>
      <c r="H150" s="122">
        <v>4</v>
      </c>
      <c r="I150" s="123">
        <f t="shared" si="12"/>
        <v>-0.25</v>
      </c>
      <c r="J150" s="45"/>
      <c r="K150" s="45"/>
      <c r="M150" s="46"/>
      <c r="N150" s="46"/>
      <c r="O150" s="46"/>
      <c r="P150" s="46"/>
      <c r="Q150" s="46"/>
      <c r="R150" s="46"/>
    </row>
    <row r="151" spans="2:18" ht="16.5" x14ac:dyDescent="0.25">
      <c r="B151" s="145"/>
      <c r="C151" s="109" t="s">
        <v>62</v>
      </c>
      <c r="D151" s="110">
        <f t="shared" si="14"/>
        <v>10</v>
      </c>
      <c r="E151" s="111">
        <v>10</v>
      </c>
      <c r="F151" s="111">
        <v>0</v>
      </c>
      <c r="G151" s="36"/>
      <c r="H151" s="122">
        <v>12</v>
      </c>
      <c r="I151" s="123">
        <f t="shared" si="12"/>
        <v>-0.16666666666666663</v>
      </c>
      <c r="J151" s="45"/>
      <c r="K151" s="45"/>
      <c r="M151" s="46"/>
      <c r="N151" s="46"/>
      <c r="O151" s="46"/>
      <c r="P151" s="46"/>
      <c r="Q151" s="46"/>
      <c r="R151" s="46"/>
    </row>
    <row r="152" spans="2:18" ht="16.5" x14ac:dyDescent="0.25">
      <c r="B152" s="146"/>
      <c r="C152" s="113" t="s">
        <v>1</v>
      </c>
      <c r="D152" s="114">
        <f t="shared" si="14"/>
        <v>13</v>
      </c>
      <c r="E152" s="114">
        <v>13</v>
      </c>
      <c r="F152" s="114">
        <v>0</v>
      </c>
      <c r="G152" s="36"/>
      <c r="H152" s="124">
        <v>17</v>
      </c>
      <c r="I152" s="125">
        <f t="shared" si="12"/>
        <v>-0.23529411764705888</v>
      </c>
      <c r="J152" s="45"/>
      <c r="K152" s="45"/>
      <c r="M152" s="46"/>
      <c r="N152" s="46"/>
      <c r="O152" s="46"/>
      <c r="P152" s="46"/>
      <c r="Q152" s="46"/>
      <c r="R152" s="46"/>
    </row>
    <row r="153" spans="2:18" ht="16.5" x14ac:dyDescent="0.25">
      <c r="B153" s="144" t="s">
        <v>45</v>
      </c>
      <c r="C153" s="109" t="s">
        <v>60</v>
      </c>
      <c r="D153" s="110">
        <f t="shared" si="11"/>
        <v>0</v>
      </c>
      <c r="E153" s="111">
        <v>0</v>
      </c>
      <c r="F153" s="111">
        <v>0</v>
      </c>
      <c r="G153" s="36"/>
      <c r="H153" s="122">
        <v>0</v>
      </c>
      <c r="I153" s="123" t="s">
        <v>85</v>
      </c>
      <c r="J153" s="45"/>
      <c r="K153" s="45"/>
      <c r="M153" s="46"/>
      <c r="N153" s="46"/>
      <c r="O153" s="46"/>
      <c r="P153" s="46"/>
      <c r="Q153" s="46"/>
      <c r="R153" s="46"/>
    </row>
    <row r="154" spans="2:18" ht="16.5" x14ac:dyDescent="0.25">
      <c r="B154" s="145"/>
      <c r="C154" s="109" t="s">
        <v>61</v>
      </c>
      <c r="D154" s="110">
        <f t="shared" si="11"/>
        <v>7</v>
      </c>
      <c r="E154" s="111">
        <v>6</v>
      </c>
      <c r="F154" s="111">
        <v>1</v>
      </c>
      <c r="G154" s="36"/>
      <c r="H154" s="122">
        <v>5</v>
      </c>
      <c r="I154" s="123">
        <f t="shared" si="12"/>
        <v>0.39999999999999991</v>
      </c>
      <c r="J154" s="45"/>
      <c r="K154" s="45"/>
      <c r="M154" s="46"/>
      <c r="N154" s="46"/>
      <c r="O154" s="46"/>
      <c r="P154" s="46"/>
      <c r="Q154" s="46"/>
      <c r="R154" s="46"/>
    </row>
    <row r="155" spans="2:18" ht="16.5" x14ac:dyDescent="0.25">
      <c r="B155" s="145"/>
      <c r="C155" s="109" t="s">
        <v>62</v>
      </c>
      <c r="D155" s="110">
        <f t="shared" si="11"/>
        <v>13</v>
      </c>
      <c r="E155" s="111">
        <v>12</v>
      </c>
      <c r="F155" s="111">
        <v>1</v>
      </c>
      <c r="G155" s="36"/>
      <c r="H155" s="122">
        <v>17</v>
      </c>
      <c r="I155" s="123">
        <f t="shared" ref="I155:I193" si="15">+D155/H155-1</f>
        <v>-0.23529411764705888</v>
      </c>
      <c r="J155" s="45"/>
      <c r="K155" s="45"/>
      <c r="M155" s="46"/>
      <c r="N155" s="46"/>
      <c r="O155" s="46"/>
      <c r="P155" s="46"/>
      <c r="Q155" s="46"/>
      <c r="R155" s="46"/>
    </row>
    <row r="156" spans="2:18" ht="16.5" x14ac:dyDescent="0.25">
      <c r="B156" s="146"/>
      <c r="C156" s="113" t="s">
        <v>1</v>
      </c>
      <c r="D156" s="114">
        <f t="shared" si="11"/>
        <v>20</v>
      </c>
      <c r="E156" s="114">
        <v>18</v>
      </c>
      <c r="F156" s="114">
        <v>2</v>
      </c>
      <c r="G156" s="36"/>
      <c r="H156" s="124">
        <v>22</v>
      </c>
      <c r="I156" s="125">
        <f t="shared" si="15"/>
        <v>-9.0909090909090939E-2</v>
      </c>
      <c r="J156" s="45"/>
      <c r="K156" s="45"/>
      <c r="M156" s="46"/>
      <c r="N156" s="46"/>
      <c r="O156" s="46"/>
      <c r="P156" s="46"/>
      <c r="Q156" s="46"/>
      <c r="R156" s="46"/>
    </row>
    <row r="157" spans="2:18" ht="16.5" x14ac:dyDescent="0.25">
      <c r="B157" s="144" t="s">
        <v>68</v>
      </c>
      <c r="C157" s="109" t="s">
        <v>60</v>
      </c>
      <c r="D157" s="110">
        <f t="shared" si="11"/>
        <v>0</v>
      </c>
      <c r="E157" s="111">
        <v>0</v>
      </c>
      <c r="F157" s="111">
        <v>0</v>
      </c>
      <c r="G157" s="36"/>
      <c r="H157" s="122">
        <v>1</v>
      </c>
      <c r="I157" s="123">
        <f t="shared" si="15"/>
        <v>-1</v>
      </c>
      <c r="J157" s="45"/>
      <c r="K157" s="45"/>
      <c r="M157" s="46"/>
      <c r="N157" s="46"/>
      <c r="O157" s="46"/>
      <c r="P157" s="46"/>
      <c r="Q157" s="46"/>
      <c r="R157" s="46"/>
    </row>
    <row r="158" spans="2:18" ht="16.5" x14ac:dyDescent="0.25">
      <c r="B158" s="145"/>
      <c r="C158" s="109" t="s">
        <v>61</v>
      </c>
      <c r="D158" s="110">
        <f t="shared" ref="D158:D192" si="16">+E158+F158</f>
        <v>3</v>
      </c>
      <c r="E158" s="111">
        <v>2</v>
      </c>
      <c r="F158" s="111">
        <v>1</v>
      </c>
      <c r="G158" s="36"/>
      <c r="H158" s="122">
        <v>5</v>
      </c>
      <c r="I158" s="123">
        <f t="shared" si="15"/>
        <v>-0.4</v>
      </c>
      <c r="J158" s="45"/>
      <c r="K158" s="45"/>
      <c r="M158" s="46"/>
      <c r="N158" s="46"/>
      <c r="O158" s="46"/>
      <c r="P158" s="46"/>
      <c r="Q158" s="46"/>
      <c r="R158" s="46"/>
    </row>
    <row r="159" spans="2:18" ht="16.5" x14ac:dyDescent="0.25">
      <c r="B159" s="145"/>
      <c r="C159" s="109" t="s">
        <v>62</v>
      </c>
      <c r="D159" s="110">
        <f t="shared" si="16"/>
        <v>8</v>
      </c>
      <c r="E159" s="111">
        <v>8</v>
      </c>
      <c r="F159" s="111">
        <v>0</v>
      </c>
      <c r="G159" s="36"/>
      <c r="H159" s="122">
        <v>9</v>
      </c>
      <c r="I159" s="123">
        <f t="shared" ref="I159" si="17">+D159/H159-1</f>
        <v>-0.11111111111111116</v>
      </c>
      <c r="J159" s="45"/>
      <c r="K159" s="45"/>
      <c r="M159" s="46"/>
      <c r="N159" s="46"/>
      <c r="O159" s="46"/>
      <c r="P159" s="46"/>
      <c r="Q159" s="46"/>
      <c r="R159" s="46"/>
    </row>
    <row r="160" spans="2:18" ht="16.5" x14ac:dyDescent="0.25">
      <c r="B160" s="146"/>
      <c r="C160" s="113" t="s">
        <v>1</v>
      </c>
      <c r="D160" s="114">
        <f t="shared" si="16"/>
        <v>11</v>
      </c>
      <c r="E160" s="114">
        <v>10</v>
      </c>
      <c r="F160" s="114">
        <v>1</v>
      </c>
      <c r="G160" s="36"/>
      <c r="H160" s="124">
        <v>15</v>
      </c>
      <c r="I160" s="125">
        <f t="shared" si="15"/>
        <v>-0.26666666666666672</v>
      </c>
      <c r="J160" s="45"/>
      <c r="K160" s="45"/>
      <c r="M160" s="46"/>
      <c r="N160" s="46"/>
      <c r="O160" s="46"/>
      <c r="P160" s="46"/>
      <c r="Q160" s="46"/>
      <c r="R160" s="46"/>
    </row>
    <row r="161" spans="2:18" ht="16.5" x14ac:dyDescent="0.25">
      <c r="B161" s="144" t="s">
        <v>47</v>
      </c>
      <c r="C161" s="109" t="s">
        <v>60</v>
      </c>
      <c r="D161" s="110">
        <f t="shared" si="16"/>
        <v>0</v>
      </c>
      <c r="E161" s="111">
        <v>0</v>
      </c>
      <c r="F161" s="111">
        <v>0</v>
      </c>
      <c r="G161" s="36"/>
      <c r="H161" s="122">
        <v>0</v>
      </c>
      <c r="I161" s="123" t="s">
        <v>85</v>
      </c>
      <c r="J161" s="45"/>
      <c r="K161" s="45"/>
      <c r="M161" s="46"/>
      <c r="N161" s="46"/>
      <c r="O161" s="46"/>
      <c r="P161" s="46"/>
      <c r="Q161" s="46"/>
      <c r="R161" s="46"/>
    </row>
    <row r="162" spans="2:18" ht="16.5" x14ac:dyDescent="0.25">
      <c r="B162" s="145"/>
      <c r="C162" s="109" t="s">
        <v>61</v>
      </c>
      <c r="D162" s="110">
        <f t="shared" si="16"/>
        <v>0</v>
      </c>
      <c r="E162" s="111">
        <v>0</v>
      </c>
      <c r="F162" s="111">
        <v>0</v>
      </c>
      <c r="G162" s="36"/>
      <c r="H162" s="122">
        <v>0</v>
      </c>
      <c r="I162" s="123" t="s">
        <v>85</v>
      </c>
      <c r="J162" s="45"/>
      <c r="K162" s="45"/>
      <c r="M162" s="46"/>
      <c r="N162" s="46"/>
      <c r="O162" s="46"/>
      <c r="P162" s="46"/>
      <c r="Q162" s="46"/>
      <c r="R162" s="46"/>
    </row>
    <row r="163" spans="2:18" ht="16.5" x14ac:dyDescent="0.25">
      <c r="B163" s="145"/>
      <c r="C163" s="109" t="s">
        <v>62</v>
      </c>
      <c r="D163" s="110">
        <f t="shared" si="16"/>
        <v>8</v>
      </c>
      <c r="E163" s="111">
        <v>8</v>
      </c>
      <c r="F163" s="111">
        <v>0</v>
      </c>
      <c r="G163" s="36"/>
      <c r="H163" s="122">
        <v>1</v>
      </c>
      <c r="I163" s="123">
        <f t="shared" ref="I163" si="18">+D163/H163-1</f>
        <v>7</v>
      </c>
      <c r="J163" s="45"/>
      <c r="K163" s="45"/>
      <c r="M163" s="46"/>
      <c r="N163" s="46"/>
      <c r="O163" s="46"/>
      <c r="P163" s="46"/>
      <c r="Q163" s="46"/>
      <c r="R163" s="46"/>
    </row>
    <row r="164" spans="2:18" ht="16.5" x14ac:dyDescent="0.25">
      <c r="B164" s="146"/>
      <c r="C164" s="113" t="s">
        <v>1</v>
      </c>
      <c r="D164" s="114">
        <f t="shared" si="16"/>
        <v>8</v>
      </c>
      <c r="E164" s="114">
        <v>8</v>
      </c>
      <c r="F164" s="114">
        <v>0</v>
      </c>
      <c r="G164" s="36"/>
      <c r="H164" s="124">
        <v>1</v>
      </c>
      <c r="I164" s="127">
        <f t="shared" si="15"/>
        <v>7</v>
      </c>
      <c r="J164" s="45"/>
      <c r="K164" s="45"/>
      <c r="M164" s="46"/>
      <c r="N164" s="46"/>
      <c r="O164" s="46"/>
      <c r="P164" s="46"/>
      <c r="Q164" s="46"/>
      <c r="R164" s="46"/>
    </row>
    <row r="165" spans="2:18" ht="16.5" x14ac:dyDescent="0.25">
      <c r="B165" s="144" t="s">
        <v>48</v>
      </c>
      <c r="C165" s="109" t="s">
        <v>60</v>
      </c>
      <c r="D165" s="110">
        <f t="shared" si="16"/>
        <v>0</v>
      </c>
      <c r="E165" s="111">
        <v>0</v>
      </c>
      <c r="F165" s="111">
        <v>0</v>
      </c>
      <c r="G165" s="36"/>
      <c r="H165" s="122">
        <v>0</v>
      </c>
      <c r="I165" s="123" t="s">
        <v>85</v>
      </c>
      <c r="J165" s="45"/>
      <c r="K165" s="45"/>
      <c r="M165" s="46"/>
      <c r="N165" s="46"/>
      <c r="O165" s="46"/>
      <c r="P165" s="46"/>
      <c r="Q165" s="46"/>
      <c r="R165" s="46"/>
    </row>
    <row r="166" spans="2:18" ht="16.5" x14ac:dyDescent="0.25">
      <c r="B166" s="145"/>
      <c r="C166" s="109" t="s">
        <v>61</v>
      </c>
      <c r="D166" s="110">
        <f t="shared" si="16"/>
        <v>0</v>
      </c>
      <c r="E166" s="111">
        <v>0</v>
      </c>
      <c r="F166" s="111">
        <v>0</v>
      </c>
      <c r="G166" s="36"/>
      <c r="H166" s="122">
        <v>0</v>
      </c>
      <c r="I166" s="123" t="s">
        <v>85</v>
      </c>
      <c r="J166" s="45"/>
      <c r="K166" s="45"/>
      <c r="M166" s="46"/>
      <c r="N166" s="46"/>
      <c r="O166" s="46"/>
      <c r="P166" s="46"/>
      <c r="Q166" s="46"/>
      <c r="R166" s="46"/>
    </row>
    <row r="167" spans="2:18" ht="16.5" x14ac:dyDescent="0.25">
      <c r="B167" s="145"/>
      <c r="C167" s="109" t="s">
        <v>62</v>
      </c>
      <c r="D167" s="110">
        <f t="shared" si="16"/>
        <v>2</v>
      </c>
      <c r="E167" s="111">
        <v>2</v>
      </c>
      <c r="F167" s="111">
        <v>0</v>
      </c>
      <c r="G167" s="36"/>
      <c r="H167" s="122">
        <v>5</v>
      </c>
      <c r="I167" s="123">
        <f t="shared" si="15"/>
        <v>-0.6</v>
      </c>
      <c r="J167" s="45"/>
      <c r="K167" s="45"/>
      <c r="M167" s="46"/>
      <c r="N167" s="46"/>
      <c r="O167" s="46"/>
      <c r="P167" s="46"/>
      <c r="Q167" s="46"/>
      <c r="R167" s="46"/>
    </row>
    <row r="168" spans="2:18" ht="16.5" x14ac:dyDescent="0.25">
      <c r="B168" s="146"/>
      <c r="C168" s="113" t="s">
        <v>1</v>
      </c>
      <c r="D168" s="114">
        <f t="shared" si="16"/>
        <v>2</v>
      </c>
      <c r="E168" s="114">
        <v>2</v>
      </c>
      <c r="F168" s="114">
        <v>0</v>
      </c>
      <c r="G168" s="36"/>
      <c r="H168" s="124">
        <v>5</v>
      </c>
      <c r="I168" s="125">
        <f t="shared" si="15"/>
        <v>-0.6</v>
      </c>
      <c r="J168" s="45"/>
      <c r="K168" s="45"/>
      <c r="M168" s="46"/>
      <c r="N168" s="46"/>
      <c r="O168" s="46"/>
      <c r="P168" s="46"/>
      <c r="Q168" s="46"/>
      <c r="R168" s="46"/>
    </row>
    <row r="169" spans="2:18" ht="16.5" x14ac:dyDescent="0.25">
      <c r="B169" s="144" t="s">
        <v>49</v>
      </c>
      <c r="C169" s="109" t="s">
        <v>60</v>
      </c>
      <c r="D169" s="110">
        <f t="shared" si="16"/>
        <v>1</v>
      </c>
      <c r="E169" s="111">
        <v>1</v>
      </c>
      <c r="F169" s="111">
        <v>0</v>
      </c>
      <c r="G169" s="36"/>
      <c r="H169" s="122">
        <v>3</v>
      </c>
      <c r="I169" s="123">
        <f t="shared" si="15"/>
        <v>-0.66666666666666674</v>
      </c>
      <c r="J169" s="45"/>
      <c r="K169" s="45"/>
      <c r="M169" s="46"/>
      <c r="N169" s="46"/>
      <c r="O169" s="46"/>
      <c r="P169" s="46"/>
      <c r="Q169" s="46"/>
      <c r="R169" s="46"/>
    </row>
    <row r="170" spans="2:18" ht="16.5" x14ac:dyDescent="0.25">
      <c r="B170" s="145"/>
      <c r="C170" s="109" t="s">
        <v>61</v>
      </c>
      <c r="D170" s="110">
        <f t="shared" si="16"/>
        <v>3</v>
      </c>
      <c r="E170" s="111">
        <v>2</v>
      </c>
      <c r="F170" s="111">
        <v>1</v>
      </c>
      <c r="G170" s="36"/>
      <c r="H170" s="122">
        <v>8</v>
      </c>
      <c r="I170" s="123">
        <f t="shared" ref="I170" si="19">+D170/H170-1</f>
        <v>-0.625</v>
      </c>
      <c r="J170" s="45"/>
      <c r="K170" s="45"/>
      <c r="M170" s="46"/>
      <c r="N170" s="46"/>
      <c r="O170" s="46"/>
      <c r="P170" s="46"/>
      <c r="Q170" s="46"/>
      <c r="R170" s="46"/>
    </row>
    <row r="171" spans="2:18" ht="16.5" x14ac:dyDescent="0.25">
      <c r="B171" s="145"/>
      <c r="C171" s="109" t="s">
        <v>62</v>
      </c>
      <c r="D171" s="110">
        <f t="shared" si="16"/>
        <v>29</v>
      </c>
      <c r="E171" s="111">
        <v>29</v>
      </c>
      <c r="F171" s="111">
        <v>0</v>
      </c>
      <c r="G171" s="36"/>
      <c r="H171" s="122">
        <v>18</v>
      </c>
      <c r="I171" s="123">
        <f t="shared" si="15"/>
        <v>0.61111111111111116</v>
      </c>
      <c r="J171" s="45"/>
      <c r="K171" s="45"/>
      <c r="M171" s="46"/>
      <c r="N171" s="46"/>
      <c r="O171" s="46"/>
      <c r="P171" s="46"/>
      <c r="Q171" s="46"/>
      <c r="R171" s="46"/>
    </row>
    <row r="172" spans="2:18" ht="16.5" x14ac:dyDescent="0.25">
      <c r="B172" s="146"/>
      <c r="C172" s="113" t="s">
        <v>1</v>
      </c>
      <c r="D172" s="114">
        <f t="shared" si="16"/>
        <v>33</v>
      </c>
      <c r="E172" s="114">
        <v>32</v>
      </c>
      <c r="F172" s="114">
        <v>1</v>
      </c>
      <c r="G172" s="36"/>
      <c r="H172" s="124">
        <v>29</v>
      </c>
      <c r="I172" s="125">
        <f t="shared" si="15"/>
        <v>0.13793103448275867</v>
      </c>
      <c r="J172" s="45"/>
      <c r="K172" s="45"/>
      <c r="M172" s="46"/>
      <c r="N172" s="46"/>
      <c r="O172" s="46"/>
      <c r="P172" s="46"/>
      <c r="Q172" s="46"/>
      <c r="R172" s="46"/>
    </row>
    <row r="173" spans="2:18" ht="16.5" x14ac:dyDescent="0.25">
      <c r="B173" s="144" t="s">
        <v>50</v>
      </c>
      <c r="C173" s="109" t="s">
        <v>60</v>
      </c>
      <c r="D173" s="110">
        <f t="shared" si="16"/>
        <v>0</v>
      </c>
      <c r="E173" s="111">
        <v>0</v>
      </c>
      <c r="F173" s="111">
        <v>0</v>
      </c>
      <c r="G173" s="36"/>
      <c r="H173" s="122">
        <v>1</v>
      </c>
      <c r="I173" s="123">
        <f t="shared" si="15"/>
        <v>-1</v>
      </c>
      <c r="J173" s="45"/>
      <c r="K173" s="45"/>
      <c r="M173" s="46"/>
      <c r="N173" s="46"/>
      <c r="O173" s="46"/>
      <c r="P173" s="46"/>
      <c r="Q173" s="46"/>
      <c r="R173" s="46"/>
    </row>
    <row r="174" spans="2:18" ht="16.5" x14ac:dyDescent="0.25">
      <c r="B174" s="145"/>
      <c r="C174" s="109" t="s">
        <v>61</v>
      </c>
      <c r="D174" s="110">
        <f t="shared" si="16"/>
        <v>1</v>
      </c>
      <c r="E174" s="111">
        <v>1</v>
      </c>
      <c r="F174" s="111">
        <v>0</v>
      </c>
      <c r="G174" s="36"/>
      <c r="H174" s="122">
        <v>4</v>
      </c>
      <c r="I174" s="123">
        <f t="shared" si="15"/>
        <v>-0.75</v>
      </c>
      <c r="J174" s="45"/>
      <c r="K174" s="45"/>
      <c r="M174" s="46"/>
      <c r="N174" s="46"/>
      <c r="O174" s="46"/>
      <c r="P174" s="46"/>
      <c r="Q174" s="46"/>
      <c r="R174" s="46"/>
    </row>
    <row r="175" spans="2:18" ht="16.5" x14ac:dyDescent="0.25">
      <c r="B175" s="145"/>
      <c r="C175" s="109" t="s">
        <v>62</v>
      </c>
      <c r="D175" s="110">
        <f t="shared" si="16"/>
        <v>8</v>
      </c>
      <c r="E175" s="111">
        <v>8</v>
      </c>
      <c r="F175" s="111">
        <v>0</v>
      </c>
      <c r="G175" s="36"/>
      <c r="H175" s="122">
        <v>11</v>
      </c>
      <c r="I175" s="123">
        <f t="shared" si="15"/>
        <v>-0.27272727272727271</v>
      </c>
      <c r="J175" s="45"/>
      <c r="K175" s="45"/>
      <c r="M175" s="46"/>
      <c r="N175" s="46"/>
      <c r="O175" s="46"/>
      <c r="P175" s="46"/>
      <c r="Q175" s="46"/>
      <c r="R175" s="46"/>
    </row>
    <row r="176" spans="2:18" ht="16.5" x14ac:dyDescent="0.25">
      <c r="B176" s="146"/>
      <c r="C176" s="113" t="s">
        <v>1</v>
      </c>
      <c r="D176" s="114">
        <f t="shared" si="16"/>
        <v>9</v>
      </c>
      <c r="E176" s="114">
        <v>9</v>
      </c>
      <c r="F176" s="114">
        <v>0</v>
      </c>
      <c r="G176" s="36"/>
      <c r="H176" s="124">
        <v>16</v>
      </c>
      <c r="I176" s="125">
        <f t="shared" si="15"/>
        <v>-0.4375</v>
      </c>
      <c r="J176" s="45"/>
      <c r="K176" s="45"/>
      <c r="M176" s="46"/>
      <c r="N176" s="46"/>
      <c r="O176" s="46"/>
      <c r="P176" s="46"/>
      <c r="Q176" s="46"/>
      <c r="R176" s="46"/>
    </row>
    <row r="177" spans="2:18" ht="16.5" x14ac:dyDescent="0.25">
      <c r="B177" s="144" t="s">
        <v>69</v>
      </c>
      <c r="C177" s="109" t="s">
        <v>60</v>
      </c>
      <c r="D177" s="110">
        <f t="shared" si="16"/>
        <v>4</v>
      </c>
      <c r="E177" s="111">
        <v>3</v>
      </c>
      <c r="F177" s="111">
        <v>1</v>
      </c>
      <c r="G177" s="36"/>
      <c r="H177" s="122">
        <v>2</v>
      </c>
      <c r="I177" s="123">
        <f t="shared" si="15"/>
        <v>1</v>
      </c>
      <c r="J177" s="45"/>
      <c r="K177" s="45"/>
      <c r="M177" s="46"/>
      <c r="N177" s="46"/>
      <c r="O177" s="46"/>
      <c r="P177" s="46"/>
      <c r="Q177" s="46"/>
      <c r="R177" s="46"/>
    </row>
    <row r="178" spans="2:18" ht="16.5" x14ac:dyDescent="0.25">
      <c r="B178" s="145"/>
      <c r="C178" s="109" t="s">
        <v>61</v>
      </c>
      <c r="D178" s="110">
        <f t="shared" si="16"/>
        <v>1</v>
      </c>
      <c r="E178" s="111">
        <v>1</v>
      </c>
      <c r="F178" s="111">
        <v>0</v>
      </c>
      <c r="G178" s="36"/>
      <c r="H178" s="122">
        <v>11</v>
      </c>
      <c r="I178" s="123">
        <f t="shared" si="15"/>
        <v>-0.90909090909090906</v>
      </c>
      <c r="J178" s="45"/>
      <c r="K178" s="45"/>
      <c r="M178" s="46"/>
      <c r="N178" s="46"/>
      <c r="O178" s="46"/>
      <c r="P178" s="46"/>
      <c r="Q178" s="46"/>
      <c r="R178" s="46"/>
    </row>
    <row r="179" spans="2:18" ht="16.5" x14ac:dyDescent="0.25">
      <c r="B179" s="145"/>
      <c r="C179" s="109" t="s">
        <v>62</v>
      </c>
      <c r="D179" s="110">
        <f t="shared" si="16"/>
        <v>17</v>
      </c>
      <c r="E179" s="111">
        <v>17</v>
      </c>
      <c r="F179" s="111">
        <v>0</v>
      </c>
      <c r="G179" s="36"/>
      <c r="H179" s="122">
        <v>21</v>
      </c>
      <c r="I179" s="123">
        <f t="shared" si="15"/>
        <v>-0.19047619047619047</v>
      </c>
      <c r="J179" s="45"/>
      <c r="K179" s="45"/>
      <c r="M179" s="46"/>
      <c r="N179" s="46"/>
      <c r="O179" s="46"/>
      <c r="P179" s="46"/>
      <c r="Q179" s="46"/>
      <c r="R179" s="46"/>
    </row>
    <row r="180" spans="2:18" ht="16.5" x14ac:dyDescent="0.25">
      <c r="B180" s="146"/>
      <c r="C180" s="113" t="s">
        <v>1</v>
      </c>
      <c r="D180" s="114">
        <f t="shared" si="16"/>
        <v>22</v>
      </c>
      <c r="E180" s="114">
        <v>21</v>
      </c>
      <c r="F180" s="114">
        <v>1</v>
      </c>
      <c r="G180" s="36"/>
      <c r="H180" s="124">
        <v>34</v>
      </c>
      <c r="I180" s="125">
        <f t="shared" si="15"/>
        <v>-0.3529411764705882</v>
      </c>
      <c r="J180" s="45"/>
      <c r="K180" s="45"/>
      <c r="M180" s="46"/>
      <c r="N180" s="46"/>
      <c r="O180" s="46"/>
      <c r="P180" s="46"/>
      <c r="Q180" s="46"/>
      <c r="R180" s="46"/>
    </row>
    <row r="181" spans="2:18" ht="16.5" x14ac:dyDescent="0.25">
      <c r="B181" s="144" t="s">
        <v>52</v>
      </c>
      <c r="C181" s="109" t="s">
        <v>60</v>
      </c>
      <c r="D181" s="110">
        <f t="shared" si="16"/>
        <v>0</v>
      </c>
      <c r="E181" s="111">
        <v>0</v>
      </c>
      <c r="F181" s="111">
        <v>0</v>
      </c>
      <c r="G181" s="36"/>
      <c r="H181" s="122">
        <v>0</v>
      </c>
      <c r="I181" s="123" t="s">
        <v>85</v>
      </c>
      <c r="J181" s="45"/>
      <c r="K181" s="45"/>
      <c r="M181" s="46"/>
      <c r="N181" s="46"/>
      <c r="O181" s="46"/>
      <c r="P181" s="46"/>
      <c r="Q181" s="46"/>
      <c r="R181" s="46"/>
    </row>
    <row r="182" spans="2:18" ht="16.5" x14ac:dyDescent="0.25">
      <c r="B182" s="145"/>
      <c r="C182" s="109" t="s">
        <v>61</v>
      </c>
      <c r="D182" s="110">
        <f t="shared" si="16"/>
        <v>1</v>
      </c>
      <c r="E182" s="111">
        <v>1</v>
      </c>
      <c r="F182" s="111">
        <v>0</v>
      </c>
      <c r="G182" s="36"/>
      <c r="H182" s="122">
        <v>2</v>
      </c>
      <c r="I182" s="123">
        <f t="shared" si="15"/>
        <v>-0.5</v>
      </c>
      <c r="J182" s="45"/>
      <c r="K182" s="45"/>
      <c r="M182" s="46"/>
      <c r="N182" s="46"/>
      <c r="O182" s="46"/>
      <c r="P182" s="46"/>
      <c r="Q182" s="46"/>
      <c r="R182" s="46"/>
    </row>
    <row r="183" spans="2:18" ht="16.5" x14ac:dyDescent="0.25">
      <c r="B183" s="145"/>
      <c r="C183" s="109" t="s">
        <v>62</v>
      </c>
      <c r="D183" s="110">
        <f t="shared" si="16"/>
        <v>0</v>
      </c>
      <c r="E183" s="111">
        <v>0</v>
      </c>
      <c r="F183" s="111">
        <v>0</v>
      </c>
      <c r="G183" s="36"/>
      <c r="H183" s="122">
        <v>4</v>
      </c>
      <c r="I183" s="123">
        <f t="shared" si="15"/>
        <v>-1</v>
      </c>
      <c r="J183" s="45"/>
      <c r="K183" s="45"/>
      <c r="M183" s="46"/>
      <c r="N183" s="46"/>
      <c r="O183" s="46"/>
      <c r="P183" s="46"/>
      <c r="Q183" s="46"/>
      <c r="R183" s="46"/>
    </row>
    <row r="184" spans="2:18" ht="16.5" x14ac:dyDescent="0.25">
      <c r="B184" s="146"/>
      <c r="C184" s="113" t="s">
        <v>1</v>
      </c>
      <c r="D184" s="114">
        <f t="shared" si="16"/>
        <v>1</v>
      </c>
      <c r="E184" s="114">
        <v>1</v>
      </c>
      <c r="F184" s="114">
        <v>0</v>
      </c>
      <c r="G184" s="36"/>
      <c r="H184" s="124">
        <v>6</v>
      </c>
      <c r="I184" s="125">
        <f t="shared" si="15"/>
        <v>-0.83333333333333337</v>
      </c>
      <c r="J184" s="45"/>
      <c r="K184" s="45"/>
      <c r="M184" s="46"/>
      <c r="N184" s="46"/>
      <c r="O184" s="46"/>
      <c r="P184" s="46"/>
      <c r="Q184" s="46"/>
      <c r="R184" s="46"/>
    </row>
    <row r="185" spans="2:18" ht="16.5" x14ac:dyDescent="0.25">
      <c r="B185" s="144" t="s">
        <v>53</v>
      </c>
      <c r="C185" s="109" t="s">
        <v>60</v>
      </c>
      <c r="D185" s="110">
        <f t="shared" si="16"/>
        <v>0</v>
      </c>
      <c r="E185" s="111">
        <v>0</v>
      </c>
      <c r="F185" s="111">
        <v>0</v>
      </c>
      <c r="G185" s="36"/>
      <c r="H185" s="122">
        <v>1</v>
      </c>
      <c r="I185" s="123">
        <f t="shared" si="15"/>
        <v>-1</v>
      </c>
      <c r="J185" s="45"/>
      <c r="K185" s="45"/>
      <c r="M185" s="46"/>
      <c r="N185" s="46"/>
      <c r="O185" s="46"/>
      <c r="P185" s="46"/>
      <c r="Q185" s="46"/>
      <c r="R185" s="46"/>
    </row>
    <row r="186" spans="2:18" ht="16.5" x14ac:dyDescent="0.25">
      <c r="B186" s="145"/>
      <c r="C186" s="109" t="s">
        <v>61</v>
      </c>
      <c r="D186" s="110">
        <f t="shared" si="16"/>
        <v>1</v>
      </c>
      <c r="E186" s="111">
        <v>1</v>
      </c>
      <c r="F186" s="111">
        <v>0</v>
      </c>
      <c r="G186" s="36"/>
      <c r="H186" s="122">
        <v>0</v>
      </c>
      <c r="I186" s="123" t="s">
        <v>85</v>
      </c>
      <c r="J186" s="45"/>
      <c r="K186" s="45"/>
      <c r="M186" s="46"/>
      <c r="N186" s="46"/>
      <c r="O186" s="46"/>
      <c r="P186" s="46"/>
      <c r="Q186" s="46"/>
      <c r="R186" s="46"/>
    </row>
    <row r="187" spans="2:18" ht="16.5" x14ac:dyDescent="0.25">
      <c r="B187" s="145"/>
      <c r="C187" s="109" t="s">
        <v>62</v>
      </c>
      <c r="D187" s="110">
        <f t="shared" si="16"/>
        <v>3</v>
      </c>
      <c r="E187" s="111">
        <v>3</v>
      </c>
      <c r="F187" s="111">
        <v>0</v>
      </c>
      <c r="G187" s="36"/>
      <c r="H187" s="122">
        <v>3</v>
      </c>
      <c r="I187" s="123">
        <f t="shared" ref="I187" si="20">+D187/H187-1</f>
        <v>0</v>
      </c>
      <c r="J187" s="45"/>
      <c r="K187" s="45"/>
      <c r="M187" s="46"/>
      <c r="N187" s="46"/>
      <c r="O187" s="46"/>
      <c r="P187" s="46"/>
      <c r="Q187" s="46"/>
      <c r="R187" s="46"/>
    </row>
    <row r="188" spans="2:18" ht="16.5" x14ac:dyDescent="0.25">
      <c r="B188" s="146"/>
      <c r="C188" s="113" t="s">
        <v>1</v>
      </c>
      <c r="D188" s="114">
        <f t="shared" si="16"/>
        <v>4</v>
      </c>
      <c r="E188" s="114">
        <v>4</v>
      </c>
      <c r="F188" s="114">
        <v>0</v>
      </c>
      <c r="G188" s="36"/>
      <c r="H188" s="124">
        <v>4</v>
      </c>
      <c r="I188" s="127">
        <f t="shared" si="15"/>
        <v>0</v>
      </c>
      <c r="J188" s="45"/>
      <c r="K188" s="45"/>
      <c r="M188" s="46"/>
      <c r="N188" s="46"/>
      <c r="O188" s="46"/>
      <c r="P188" s="46"/>
      <c r="Q188" s="46"/>
      <c r="R188" s="46"/>
    </row>
    <row r="189" spans="2:18" ht="16.5" x14ac:dyDescent="0.25">
      <c r="B189" s="144" t="s">
        <v>54</v>
      </c>
      <c r="C189" s="109" t="s">
        <v>60</v>
      </c>
      <c r="D189" s="110">
        <f t="shared" si="16"/>
        <v>0</v>
      </c>
      <c r="E189" s="111">
        <v>0</v>
      </c>
      <c r="F189" s="111">
        <v>0</v>
      </c>
      <c r="G189" s="36"/>
      <c r="H189" s="122">
        <v>0</v>
      </c>
      <c r="I189" s="123" t="s">
        <v>85</v>
      </c>
      <c r="J189" s="45"/>
      <c r="K189" s="45"/>
      <c r="M189" s="46"/>
      <c r="N189" s="46"/>
      <c r="O189" s="46"/>
      <c r="P189" s="46"/>
      <c r="Q189" s="46"/>
      <c r="R189" s="46"/>
    </row>
    <row r="190" spans="2:18" ht="16.5" x14ac:dyDescent="0.25">
      <c r="B190" s="145"/>
      <c r="C190" s="109" t="s">
        <v>61</v>
      </c>
      <c r="D190" s="110">
        <f t="shared" si="16"/>
        <v>5</v>
      </c>
      <c r="E190" s="111">
        <v>4</v>
      </c>
      <c r="F190" s="111">
        <v>1</v>
      </c>
      <c r="G190" s="36"/>
      <c r="H190" s="122">
        <v>3</v>
      </c>
      <c r="I190" s="123">
        <f t="shared" ref="I190" si="21">+D190/H190-1</f>
        <v>0.66666666666666674</v>
      </c>
      <c r="J190" s="45"/>
      <c r="K190" s="45"/>
      <c r="M190" s="46"/>
      <c r="N190" s="46"/>
      <c r="O190" s="46"/>
      <c r="P190" s="46"/>
      <c r="Q190" s="46"/>
      <c r="R190" s="46"/>
    </row>
    <row r="191" spans="2:18" ht="16.5" x14ac:dyDescent="0.25">
      <c r="B191" s="145"/>
      <c r="C191" s="109" t="s">
        <v>62</v>
      </c>
      <c r="D191" s="110">
        <f t="shared" si="16"/>
        <v>7</v>
      </c>
      <c r="E191" s="111">
        <v>7</v>
      </c>
      <c r="F191" s="111">
        <v>0</v>
      </c>
      <c r="G191" s="36"/>
      <c r="H191" s="122">
        <v>11</v>
      </c>
      <c r="I191" s="123">
        <f t="shared" si="15"/>
        <v>-0.36363636363636365</v>
      </c>
      <c r="J191" s="45"/>
      <c r="K191" s="45"/>
      <c r="M191" s="46"/>
      <c r="N191" s="46"/>
      <c r="O191" s="46"/>
      <c r="P191" s="46"/>
      <c r="Q191" s="46"/>
      <c r="R191" s="46"/>
    </row>
    <row r="192" spans="2:18" ht="17.25" thickBot="1" x14ac:dyDescent="0.3">
      <c r="B192" s="145"/>
      <c r="C192" s="115" t="s">
        <v>1</v>
      </c>
      <c r="D192" s="116">
        <f t="shared" si="16"/>
        <v>12</v>
      </c>
      <c r="E192" s="116">
        <v>11</v>
      </c>
      <c r="F192" s="116">
        <v>1</v>
      </c>
      <c r="G192" s="36"/>
      <c r="H192" s="126">
        <v>14</v>
      </c>
      <c r="I192" s="127">
        <f t="shared" si="15"/>
        <v>-0.1428571428571429</v>
      </c>
      <c r="J192" s="45"/>
      <c r="K192" s="45"/>
      <c r="M192" s="46"/>
      <c r="N192" s="46"/>
      <c r="O192" s="46"/>
      <c r="P192" s="46"/>
      <c r="Q192" s="46"/>
      <c r="R192" s="46"/>
    </row>
    <row r="193" spans="2:21" ht="16.5" x14ac:dyDescent="0.25">
      <c r="B193" s="174" t="s">
        <v>1</v>
      </c>
      <c r="C193" s="174"/>
      <c r="D193" s="117">
        <f>+D92+D96+D100+D104+D108+D112+D116+D120+D124+D128+D132+D136+D140+D144+D148+D152+D156+D160+D164+D168+D172+D176+D180+D184+D188+D192</f>
        <v>738</v>
      </c>
      <c r="E193" s="117">
        <f t="shared" ref="E193:F193" si="22">+E92+E96+E100+E104+E108+E112+E116+E120+E124+E128+E132+E136+E140+E144+E148+E152+E156+E160+E164+E168+E172+E176+E180+E184+E188+E192</f>
        <v>647</v>
      </c>
      <c r="F193" s="117">
        <f t="shared" si="22"/>
        <v>91</v>
      </c>
      <c r="G193" s="36"/>
      <c r="H193" s="117">
        <f>+H92+H96+H100+H104+H108+H112+H116+H120+H124+H128+H132+H136+H140+H144+H148+H152+H156+H160+H164+H168+H172+H176+H180+H184+H188+H192</f>
        <v>763</v>
      </c>
      <c r="I193" s="128">
        <f t="shared" si="15"/>
        <v>-3.2765399737876844E-2</v>
      </c>
      <c r="J193" s="45"/>
      <c r="K193" s="45"/>
      <c r="M193" s="46"/>
      <c r="N193" s="46"/>
      <c r="O193" s="46"/>
      <c r="P193" s="46"/>
      <c r="Q193" s="46"/>
      <c r="R193" s="46"/>
    </row>
    <row r="194" spans="2:21" ht="16.5" x14ac:dyDescent="0.25">
      <c r="B194" s="60"/>
      <c r="C194" s="45"/>
      <c r="D194" s="44"/>
      <c r="E194" s="44"/>
      <c r="F194" s="61"/>
      <c r="G194" s="36"/>
      <c r="H194" s="45"/>
      <c r="I194" s="45"/>
      <c r="J194" s="45"/>
      <c r="K194" s="45"/>
      <c r="M194" s="46"/>
      <c r="N194" s="46"/>
      <c r="O194" s="46"/>
      <c r="P194" s="46"/>
      <c r="Q194" s="46"/>
      <c r="R194" s="46"/>
    </row>
    <row r="195" spans="2:21" ht="16.5" x14ac:dyDescent="0.25">
      <c r="B195" s="60"/>
      <c r="C195" s="45"/>
      <c r="D195" s="44"/>
      <c r="E195" s="44"/>
      <c r="F195" s="61"/>
      <c r="G195" s="36"/>
      <c r="H195" s="45"/>
      <c r="I195" s="45"/>
      <c r="J195" s="45"/>
      <c r="K195" s="45"/>
      <c r="M195" s="46"/>
      <c r="N195" s="46"/>
      <c r="O195" s="46"/>
      <c r="P195" s="46"/>
      <c r="Q195" s="46"/>
      <c r="R195" s="46"/>
    </row>
    <row r="196" spans="2:21" ht="27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M196" s="62"/>
      <c r="N196" s="1"/>
    </row>
    <row r="197" spans="2:21" ht="32.25" customHeight="1" x14ac:dyDescent="0.25">
      <c r="B197" s="151" t="s">
        <v>28</v>
      </c>
      <c r="C197" s="155" t="s">
        <v>1</v>
      </c>
      <c r="D197" s="152" t="s">
        <v>20</v>
      </c>
      <c r="E197" s="153"/>
      <c r="F197" s="152" t="s">
        <v>21</v>
      </c>
      <c r="G197" s="153"/>
      <c r="H197" s="152" t="s">
        <v>22</v>
      </c>
      <c r="I197" s="153"/>
      <c r="J197" s="152" t="s">
        <v>23</v>
      </c>
      <c r="K197" s="153"/>
      <c r="L197" s="152" t="s">
        <v>24</v>
      </c>
      <c r="M197" s="153"/>
      <c r="N197" s="152" t="s">
        <v>25</v>
      </c>
      <c r="O197" s="153"/>
      <c r="P197" s="152" t="s">
        <v>26</v>
      </c>
      <c r="Q197" s="153"/>
      <c r="R197" s="152" t="s">
        <v>27</v>
      </c>
      <c r="S197" s="153"/>
      <c r="T197" s="152" t="s">
        <v>67</v>
      </c>
      <c r="U197" s="153"/>
    </row>
    <row r="198" spans="2:21" ht="21.75" customHeight="1" x14ac:dyDescent="0.25">
      <c r="B198" s="154"/>
      <c r="C198" s="156"/>
      <c r="D198" s="91" t="s">
        <v>2</v>
      </c>
      <c r="E198" s="92" t="s">
        <v>3</v>
      </c>
      <c r="F198" s="91" t="s">
        <v>2</v>
      </c>
      <c r="G198" s="92" t="s">
        <v>3</v>
      </c>
      <c r="H198" s="91" t="s">
        <v>2</v>
      </c>
      <c r="I198" s="92" t="s">
        <v>3</v>
      </c>
      <c r="J198" s="91" t="s">
        <v>2</v>
      </c>
      <c r="K198" s="92" t="s">
        <v>3</v>
      </c>
      <c r="L198" s="91" t="s">
        <v>2</v>
      </c>
      <c r="M198" s="92" t="s">
        <v>3</v>
      </c>
      <c r="N198" s="91" t="s">
        <v>2</v>
      </c>
      <c r="O198" s="92" t="s">
        <v>3</v>
      </c>
      <c r="P198" s="91" t="s">
        <v>2</v>
      </c>
      <c r="Q198" s="92" t="s">
        <v>3</v>
      </c>
      <c r="R198" s="91" t="s">
        <v>2</v>
      </c>
      <c r="S198" s="92" t="s">
        <v>3</v>
      </c>
      <c r="T198" s="91" t="s">
        <v>2</v>
      </c>
      <c r="U198" s="92" t="s">
        <v>3</v>
      </c>
    </row>
    <row r="199" spans="2:21" ht="17.25" customHeight="1" x14ac:dyDescent="0.25">
      <c r="B199" s="28" t="s">
        <v>30</v>
      </c>
      <c r="C199" s="24">
        <f>SUM(D199:U199)</f>
        <v>16</v>
      </c>
      <c r="D199" s="25">
        <v>1</v>
      </c>
      <c r="E199" s="25">
        <v>0</v>
      </c>
      <c r="F199" s="25">
        <v>2</v>
      </c>
      <c r="G199" s="25">
        <v>1</v>
      </c>
      <c r="H199" s="25">
        <v>8</v>
      </c>
      <c r="I199" s="25">
        <v>0</v>
      </c>
      <c r="J199" s="25">
        <v>1</v>
      </c>
      <c r="K199" s="25">
        <v>0</v>
      </c>
      <c r="L199" s="25">
        <v>2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1</v>
      </c>
      <c r="U199" s="25">
        <v>0</v>
      </c>
    </row>
    <row r="200" spans="2:21" ht="17.25" customHeight="1" x14ac:dyDescent="0.25">
      <c r="B200" s="28" t="s">
        <v>31</v>
      </c>
      <c r="C200" s="24">
        <f t="shared" ref="C200:C223" si="23">SUM(D200:U200)</f>
        <v>37</v>
      </c>
      <c r="D200" s="25">
        <v>0</v>
      </c>
      <c r="E200" s="25">
        <v>0</v>
      </c>
      <c r="F200" s="25">
        <v>1</v>
      </c>
      <c r="G200" s="25">
        <v>1</v>
      </c>
      <c r="H200" s="25">
        <v>15</v>
      </c>
      <c r="I200" s="25">
        <v>1</v>
      </c>
      <c r="J200" s="25">
        <v>4</v>
      </c>
      <c r="K200" s="25">
        <v>1</v>
      </c>
      <c r="L200" s="25">
        <v>8</v>
      </c>
      <c r="M200" s="25">
        <v>1</v>
      </c>
      <c r="N200" s="25">
        <v>2</v>
      </c>
      <c r="O200" s="25">
        <v>0</v>
      </c>
      <c r="P200" s="25">
        <v>3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</row>
    <row r="201" spans="2:21" ht="17.25" customHeight="1" x14ac:dyDescent="0.25">
      <c r="B201" s="28" t="s">
        <v>32</v>
      </c>
      <c r="C201" s="24">
        <f t="shared" si="23"/>
        <v>18</v>
      </c>
      <c r="D201" s="25">
        <v>0</v>
      </c>
      <c r="E201" s="25">
        <v>0</v>
      </c>
      <c r="F201" s="25">
        <v>2</v>
      </c>
      <c r="G201" s="25">
        <v>0</v>
      </c>
      <c r="H201" s="25">
        <v>5</v>
      </c>
      <c r="I201" s="25">
        <v>0</v>
      </c>
      <c r="J201" s="25">
        <v>4</v>
      </c>
      <c r="K201" s="25">
        <v>0</v>
      </c>
      <c r="L201" s="25">
        <v>5</v>
      </c>
      <c r="M201" s="25">
        <v>0</v>
      </c>
      <c r="N201" s="25">
        <v>1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1</v>
      </c>
      <c r="U201" s="25">
        <v>0</v>
      </c>
    </row>
    <row r="202" spans="2:21" ht="17.25" customHeight="1" x14ac:dyDescent="0.25">
      <c r="B202" s="28" t="s">
        <v>33</v>
      </c>
      <c r="C202" s="24">
        <f t="shared" si="23"/>
        <v>68</v>
      </c>
      <c r="D202" s="25">
        <v>1</v>
      </c>
      <c r="E202" s="25">
        <v>0</v>
      </c>
      <c r="F202" s="25">
        <v>3</v>
      </c>
      <c r="G202" s="25">
        <v>2</v>
      </c>
      <c r="H202" s="25">
        <v>12</v>
      </c>
      <c r="I202" s="25">
        <v>1</v>
      </c>
      <c r="J202" s="25">
        <v>20</v>
      </c>
      <c r="K202" s="25">
        <v>1</v>
      </c>
      <c r="L202" s="25">
        <v>13</v>
      </c>
      <c r="M202" s="25">
        <v>1</v>
      </c>
      <c r="N202" s="25">
        <v>8</v>
      </c>
      <c r="O202" s="25">
        <v>0</v>
      </c>
      <c r="P202" s="25">
        <v>2</v>
      </c>
      <c r="Q202" s="25">
        <v>0</v>
      </c>
      <c r="R202" s="25">
        <v>2</v>
      </c>
      <c r="S202" s="25">
        <v>0</v>
      </c>
      <c r="T202" s="25">
        <v>2</v>
      </c>
      <c r="U202" s="25">
        <v>0</v>
      </c>
    </row>
    <row r="203" spans="2:21" ht="17.25" customHeight="1" x14ac:dyDescent="0.25">
      <c r="B203" s="28" t="s">
        <v>34</v>
      </c>
      <c r="C203" s="24">
        <f t="shared" si="23"/>
        <v>23</v>
      </c>
      <c r="D203" s="25">
        <v>0</v>
      </c>
      <c r="E203" s="25">
        <v>0</v>
      </c>
      <c r="F203" s="25">
        <v>1</v>
      </c>
      <c r="G203" s="25">
        <v>0</v>
      </c>
      <c r="H203" s="25">
        <v>8</v>
      </c>
      <c r="I203" s="25">
        <v>0</v>
      </c>
      <c r="J203" s="25">
        <v>4</v>
      </c>
      <c r="K203" s="25">
        <v>1</v>
      </c>
      <c r="L203" s="25">
        <v>4</v>
      </c>
      <c r="M203" s="25">
        <v>1</v>
      </c>
      <c r="N203" s="25">
        <v>0</v>
      </c>
      <c r="O203" s="25">
        <v>0</v>
      </c>
      <c r="P203" s="25">
        <v>1</v>
      </c>
      <c r="Q203" s="25">
        <v>0</v>
      </c>
      <c r="R203" s="25">
        <v>1</v>
      </c>
      <c r="S203" s="25">
        <v>0</v>
      </c>
      <c r="T203" s="25">
        <v>2</v>
      </c>
      <c r="U203" s="25">
        <v>0</v>
      </c>
    </row>
    <row r="204" spans="2:21" ht="17.25" customHeight="1" x14ac:dyDescent="0.25">
      <c r="B204" s="28" t="s">
        <v>35</v>
      </c>
      <c r="C204" s="24">
        <f t="shared" si="23"/>
        <v>43</v>
      </c>
      <c r="D204" s="25">
        <v>0</v>
      </c>
      <c r="E204" s="25">
        <v>1</v>
      </c>
      <c r="F204" s="25">
        <v>4</v>
      </c>
      <c r="G204" s="25">
        <v>0</v>
      </c>
      <c r="H204" s="25">
        <v>17</v>
      </c>
      <c r="I204" s="25">
        <v>4</v>
      </c>
      <c r="J204" s="25">
        <v>7</v>
      </c>
      <c r="K204" s="25">
        <v>3</v>
      </c>
      <c r="L204" s="25">
        <v>3</v>
      </c>
      <c r="M204" s="25">
        <v>1</v>
      </c>
      <c r="N204" s="25">
        <v>0</v>
      </c>
      <c r="O204" s="25">
        <v>0</v>
      </c>
      <c r="P204" s="25">
        <v>1</v>
      </c>
      <c r="Q204" s="25">
        <v>0</v>
      </c>
      <c r="R204" s="25">
        <v>1</v>
      </c>
      <c r="S204" s="25">
        <v>1</v>
      </c>
      <c r="T204" s="25">
        <v>0</v>
      </c>
      <c r="U204" s="25">
        <v>0</v>
      </c>
    </row>
    <row r="205" spans="2:21" ht="17.25" customHeight="1" x14ac:dyDescent="0.25">
      <c r="B205" s="28" t="s">
        <v>36</v>
      </c>
      <c r="C205" s="24">
        <f t="shared" si="23"/>
        <v>74</v>
      </c>
      <c r="D205" s="25">
        <v>1</v>
      </c>
      <c r="E205" s="25">
        <v>0</v>
      </c>
      <c r="F205" s="25">
        <v>3</v>
      </c>
      <c r="G205" s="25">
        <v>0</v>
      </c>
      <c r="H205" s="25">
        <v>25</v>
      </c>
      <c r="I205" s="25">
        <v>0</v>
      </c>
      <c r="J205" s="25">
        <v>14</v>
      </c>
      <c r="K205" s="25">
        <v>1</v>
      </c>
      <c r="L205" s="25">
        <v>14</v>
      </c>
      <c r="M205" s="25">
        <v>0</v>
      </c>
      <c r="N205" s="25">
        <v>7</v>
      </c>
      <c r="O205" s="25">
        <v>1</v>
      </c>
      <c r="P205" s="25">
        <v>4</v>
      </c>
      <c r="Q205" s="25">
        <v>1</v>
      </c>
      <c r="R205" s="25">
        <v>0</v>
      </c>
      <c r="S205" s="25">
        <v>0</v>
      </c>
      <c r="T205" s="25">
        <v>3</v>
      </c>
      <c r="U205" s="25">
        <v>0</v>
      </c>
    </row>
    <row r="206" spans="2:21" ht="17.25" customHeight="1" x14ac:dyDescent="0.25">
      <c r="B206" s="28" t="s">
        <v>37</v>
      </c>
      <c r="C206" s="24">
        <f t="shared" si="23"/>
        <v>66</v>
      </c>
      <c r="D206" s="25">
        <v>0</v>
      </c>
      <c r="E206" s="25">
        <v>1</v>
      </c>
      <c r="F206" s="25">
        <v>3</v>
      </c>
      <c r="G206" s="25">
        <v>0</v>
      </c>
      <c r="H206" s="25">
        <v>23</v>
      </c>
      <c r="I206" s="25">
        <v>0</v>
      </c>
      <c r="J206" s="25">
        <v>14</v>
      </c>
      <c r="K206" s="25">
        <v>1</v>
      </c>
      <c r="L206" s="25">
        <v>15</v>
      </c>
      <c r="M206" s="25">
        <v>0</v>
      </c>
      <c r="N206" s="25">
        <v>3</v>
      </c>
      <c r="O206" s="25">
        <v>0</v>
      </c>
      <c r="P206" s="25">
        <v>2</v>
      </c>
      <c r="Q206" s="25">
        <v>0</v>
      </c>
      <c r="R206" s="25">
        <v>4</v>
      </c>
      <c r="S206" s="25">
        <v>0</v>
      </c>
      <c r="T206" s="25">
        <v>0</v>
      </c>
      <c r="U206" s="25">
        <v>0</v>
      </c>
    </row>
    <row r="207" spans="2:21" ht="17.25" customHeight="1" x14ac:dyDescent="0.25">
      <c r="B207" s="28" t="s">
        <v>38</v>
      </c>
      <c r="C207" s="24">
        <f t="shared" si="23"/>
        <v>9</v>
      </c>
      <c r="D207" s="25">
        <v>1</v>
      </c>
      <c r="E207" s="25">
        <v>0</v>
      </c>
      <c r="F207" s="25">
        <v>1</v>
      </c>
      <c r="G207" s="25">
        <v>0</v>
      </c>
      <c r="H207" s="25">
        <v>4</v>
      </c>
      <c r="I207" s="25">
        <v>0</v>
      </c>
      <c r="J207" s="25">
        <v>2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1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7.25" customHeight="1" x14ac:dyDescent="0.25">
      <c r="B208" s="28" t="s">
        <v>39</v>
      </c>
      <c r="C208" s="24">
        <f t="shared" si="23"/>
        <v>27</v>
      </c>
      <c r="D208" s="25">
        <v>0</v>
      </c>
      <c r="E208" s="25">
        <v>0</v>
      </c>
      <c r="F208" s="25">
        <v>1</v>
      </c>
      <c r="G208" s="25">
        <v>1</v>
      </c>
      <c r="H208" s="25">
        <v>9</v>
      </c>
      <c r="I208" s="25">
        <v>2</v>
      </c>
      <c r="J208" s="25">
        <v>4</v>
      </c>
      <c r="K208" s="25">
        <v>0</v>
      </c>
      <c r="L208" s="25">
        <v>5</v>
      </c>
      <c r="M208" s="25">
        <v>0</v>
      </c>
      <c r="N208" s="25">
        <v>4</v>
      </c>
      <c r="O208" s="25">
        <v>0</v>
      </c>
      <c r="P208" s="25">
        <v>1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</row>
    <row r="209" spans="2:21" ht="17.25" customHeight="1" x14ac:dyDescent="0.25">
      <c r="B209" s="28" t="s">
        <v>40</v>
      </c>
      <c r="C209" s="24">
        <f t="shared" si="23"/>
        <v>41</v>
      </c>
      <c r="D209" s="25">
        <v>1</v>
      </c>
      <c r="E209" s="25">
        <v>1</v>
      </c>
      <c r="F209" s="25">
        <v>5</v>
      </c>
      <c r="G209" s="25">
        <v>3</v>
      </c>
      <c r="H209" s="25">
        <v>15</v>
      </c>
      <c r="I209" s="25">
        <v>1</v>
      </c>
      <c r="J209" s="25">
        <v>6</v>
      </c>
      <c r="K209" s="25">
        <v>0</v>
      </c>
      <c r="L209" s="25">
        <v>5</v>
      </c>
      <c r="M209" s="25">
        <v>0</v>
      </c>
      <c r="N209" s="25">
        <v>1</v>
      </c>
      <c r="O209" s="25">
        <v>0</v>
      </c>
      <c r="P209" s="25">
        <v>2</v>
      </c>
      <c r="Q209" s="25">
        <v>0</v>
      </c>
      <c r="R209" s="25">
        <v>1</v>
      </c>
      <c r="S209" s="25">
        <v>0</v>
      </c>
      <c r="T209" s="25">
        <v>0</v>
      </c>
      <c r="U209" s="25">
        <v>0</v>
      </c>
    </row>
    <row r="210" spans="2:21" ht="17.25" customHeight="1" x14ac:dyDescent="0.25">
      <c r="B210" s="28" t="s">
        <v>41</v>
      </c>
      <c r="C210" s="24">
        <f t="shared" si="23"/>
        <v>81</v>
      </c>
      <c r="D210" s="25">
        <v>3</v>
      </c>
      <c r="E210" s="25">
        <v>1</v>
      </c>
      <c r="F210" s="25">
        <v>3</v>
      </c>
      <c r="G210" s="25">
        <v>2</v>
      </c>
      <c r="H210" s="25">
        <v>26</v>
      </c>
      <c r="I210" s="25">
        <v>6</v>
      </c>
      <c r="J210" s="25">
        <v>15</v>
      </c>
      <c r="K210" s="25">
        <v>0</v>
      </c>
      <c r="L210" s="25">
        <v>12</v>
      </c>
      <c r="M210" s="25">
        <v>1</v>
      </c>
      <c r="N210" s="25">
        <v>8</v>
      </c>
      <c r="O210" s="25">
        <v>1</v>
      </c>
      <c r="P210" s="25">
        <v>2</v>
      </c>
      <c r="Q210" s="25">
        <v>0</v>
      </c>
      <c r="R210" s="25">
        <v>0</v>
      </c>
      <c r="S210" s="25">
        <v>0</v>
      </c>
      <c r="T210" s="25">
        <v>1</v>
      </c>
      <c r="U210" s="25">
        <v>0</v>
      </c>
    </row>
    <row r="211" spans="2:21" ht="17.25" customHeight="1" x14ac:dyDescent="0.25">
      <c r="B211" s="28" t="s">
        <v>42</v>
      </c>
      <c r="C211" s="24">
        <f t="shared" si="23"/>
        <v>82</v>
      </c>
      <c r="D211" s="25">
        <v>2</v>
      </c>
      <c r="E211" s="25">
        <v>0</v>
      </c>
      <c r="F211" s="25">
        <v>8</v>
      </c>
      <c r="G211" s="25">
        <v>3</v>
      </c>
      <c r="H211" s="25">
        <v>31</v>
      </c>
      <c r="I211" s="25">
        <v>14</v>
      </c>
      <c r="J211" s="25">
        <v>5</v>
      </c>
      <c r="K211" s="25">
        <v>1</v>
      </c>
      <c r="L211" s="25">
        <v>12</v>
      </c>
      <c r="M211" s="25">
        <v>0</v>
      </c>
      <c r="N211" s="25">
        <v>5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1</v>
      </c>
      <c r="U211" s="25">
        <v>0</v>
      </c>
    </row>
    <row r="212" spans="2:21" ht="17.25" customHeight="1" x14ac:dyDescent="0.25">
      <c r="B212" s="28" t="s">
        <v>43</v>
      </c>
      <c r="C212" s="24">
        <f t="shared" si="23"/>
        <v>48</v>
      </c>
      <c r="D212" s="25">
        <v>4</v>
      </c>
      <c r="E212" s="25">
        <v>0</v>
      </c>
      <c r="F212" s="25">
        <v>7</v>
      </c>
      <c r="G212" s="25">
        <v>1</v>
      </c>
      <c r="H212" s="25">
        <v>9</v>
      </c>
      <c r="I212" s="25">
        <v>0</v>
      </c>
      <c r="J212" s="25">
        <v>11</v>
      </c>
      <c r="K212" s="25">
        <v>0</v>
      </c>
      <c r="L212" s="25">
        <v>4</v>
      </c>
      <c r="M212" s="25">
        <v>0</v>
      </c>
      <c r="N212" s="25">
        <v>4</v>
      </c>
      <c r="O212" s="25">
        <v>0</v>
      </c>
      <c r="P212" s="25">
        <v>5</v>
      </c>
      <c r="Q212" s="25">
        <v>0</v>
      </c>
      <c r="R212" s="25">
        <v>0</v>
      </c>
      <c r="S212" s="25">
        <v>0</v>
      </c>
      <c r="T212" s="25">
        <v>3</v>
      </c>
      <c r="U212" s="25">
        <v>0</v>
      </c>
    </row>
    <row r="213" spans="2:21" ht="17.25" customHeight="1" x14ac:dyDescent="0.25">
      <c r="B213" s="28" t="s">
        <v>44</v>
      </c>
      <c r="C213" s="24">
        <f t="shared" si="23"/>
        <v>688</v>
      </c>
      <c r="D213" s="25">
        <v>20</v>
      </c>
      <c r="E213" s="25">
        <v>12</v>
      </c>
      <c r="F213" s="25">
        <v>49</v>
      </c>
      <c r="G213" s="25">
        <v>12</v>
      </c>
      <c r="H213" s="25">
        <v>197</v>
      </c>
      <c r="I213" s="25">
        <v>14</v>
      </c>
      <c r="J213" s="25">
        <v>141</v>
      </c>
      <c r="K213" s="25">
        <v>8</v>
      </c>
      <c r="L213" s="25">
        <v>92</v>
      </c>
      <c r="M213" s="25">
        <v>11</v>
      </c>
      <c r="N213" s="25">
        <v>65</v>
      </c>
      <c r="O213" s="25">
        <v>1</v>
      </c>
      <c r="P213" s="25">
        <v>24</v>
      </c>
      <c r="Q213" s="25">
        <v>2</v>
      </c>
      <c r="R213" s="25">
        <v>15</v>
      </c>
      <c r="S213" s="25">
        <v>0</v>
      </c>
      <c r="T213" s="25">
        <v>24</v>
      </c>
      <c r="U213" s="25">
        <v>1</v>
      </c>
    </row>
    <row r="214" spans="2:21" ht="17.25" customHeight="1" x14ac:dyDescent="0.25">
      <c r="B214" s="28" t="s">
        <v>45</v>
      </c>
      <c r="C214" s="24">
        <f t="shared" si="23"/>
        <v>26</v>
      </c>
      <c r="D214" s="25">
        <v>0</v>
      </c>
      <c r="E214" s="25">
        <v>0</v>
      </c>
      <c r="F214" s="25">
        <v>6</v>
      </c>
      <c r="G214" s="25">
        <v>1</v>
      </c>
      <c r="H214" s="25">
        <v>12</v>
      </c>
      <c r="I214" s="25">
        <v>1</v>
      </c>
      <c r="J214" s="25">
        <v>2</v>
      </c>
      <c r="K214" s="25">
        <v>0</v>
      </c>
      <c r="L214" s="25">
        <v>0</v>
      </c>
      <c r="M214" s="25">
        <v>0</v>
      </c>
      <c r="N214" s="25">
        <v>4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</row>
    <row r="215" spans="2:21" ht="17.25" customHeight="1" x14ac:dyDescent="0.25">
      <c r="B215" s="28" t="s">
        <v>46</v>
      </c>
      <c r="C215" s="24">
        <f t="shared" si="23"/>
        <v>18</v>
      </c>
      <c r="D215" s="25">
        <v>0</v>
      </c>
      <c r="E215" s="25">
        <v>0</v>
      </c>
      <c r="F215" s="25">
        <v>2</v>
      </c>
      <c r="G215" s="25">
        <v>1</v>
      </c>
      <c r="H215" s="25">
        <v>8</v>
      </c>
      <c r="I215" s="25">
        <v>0</v>
      </c>
      <c r="J215" s="25">
        <v>2</v>
      </c>
      <c r="K215" s="25">
        <v>0</v>
      </c>
      <c r="L215" s="25">
        <v>3</v>
      </c>
      <c r="M215" s="25">
        <v>0</v>
      </c>
      <c r="N215" s="25">
        <v>2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7.25" customHeight="1" x14ac:dyDescent="0.25">
      <c r="B216" s="28" t="s">
        <v>47</v>
      </c>
      <c r="C216" s="24">
        <f t="shared" si="23"/>
        <v>15</v>
      </c>
      <c r="D216" s="25">
        <v>0</v>
      </c>
      <c r="E216" s="25">
        <v>0</v>
      </c>
      <c r="F216" s="25">
        <v>0</v>
      </c>
      <c r="G216" s="25">
        <v>0</v>
      </c>
      <c r="H216" s="25">
        <v>8</v>
      </c>
      <c r="I216" s="25">
        <v>0</v>
      </c>
      <c r="J216" s="25">
        <v>0</v>
      </c>
      <c r="K216" s="25">
        <v>0</v>
      </c>
      <c r="L216" s="25">
        <v>6</v>
      </c>
      <c r="M216" s="25">
        <v>0</v>
      </c>
      <c r="N216" s="25">
        <v>0</v>
      </c>
      <c r="O216" s="25">
        <v>0</v>
      </c>
      <c r="P216" s="25">
        <v>1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</row>
    <row r="217" spans="2:21" ht="17.25" customHeight="1" x14ac:dyDescent="0.25">
      <c r="B217" s="28" t="s">
        <v>48</v>
      </c>
      <c r="C217" s="24">
        <f t="shared" si="23"/>
        <v>4</v>
      </c>
      <c r="D217" s="25">
        <v>0</v>
      </c>
      <c r="E217" s="25">
        <v>0</v>
      </c>
      <c r="F217" s="25">
        <v>0</v>
      </c>
      <c r="G217" s="25">
        <v>0</v>
      </c>
      <c r="H217" s="25">
        <v>2</v>
      </c>
      <c r="I217" s="25">
        <v>0</v>
      </c>
      <c r="J217" s="25">
        <v>1</v>
      </c>
      <c r="K217" s="25">
        <v>0</v>
      </c>
      <c r="L217" s="25">
        <v>1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</row>
    <row r="218" spans="2:21" ht="17.25" customHeight="1" x14ac:dyDescent="0.25">
      <c r="B218" s="28" t="s">
        <v>49</v>
      </c>
      <c r="C218" s="24">
        <f t="shared" si="23"/>
        <v>61</v>
      </c>
      <c r="D218" s="25">
        <v>1</v>
      </c>
      <c r="E218" s="25">
        <v>0</v>
      </c>
      <c r="F218" s="25">
        <v>2</v>
      </c>
      <c r="G218" s="25">
        <v>1</v>
      </c>
      <c r="H218" s="25">
        <v>29</v>
      </c>
      <c r="I218" s="25">
        <v>0</v>
      </c>
      <c r="J218" s="25">
        <v>13</v>
      </c>
      <c r="K218" s="25">
        <v>0</v>
      </c>
      <c r="L218" s="25">
        <v>9</v>
      </c>
      <c r="M218" s="25">
        <v>1</v>
      </c>
      <c r="N218" s="25">
        <v>2</v>
      </c>
      <c r="O218" s="25">
        <v>0</v>
      </c>
      <c r="P218" s="25">
        <v>1</v>
      </c>
      <c r="Q218" s="25">
        <v>0</v>
      </c>
      <c r="R218" s="25">
        <v>1</v>
      </c>
      <c r="S218" s="25">
        <v>0</v>
      </c>
      <c r="T218" s="25">
        <v>1</v>
      </c>
      <c r="U218" s="25">
        <v>0</v>
      </c>
    </row>
    <row r="219" spans="2:21" ht="17.25" customHeight="1" x14ac:dyDescent="0.25">
      <c r="B219" s="28" t="s">
        <v>50</v>
      </c>
      <c r="C219" s="24">
        <f t="shared" si="23"/>
        <v>25</v>
      </c>
      <c r="D219" s="25">
        <v>0</v>
      </c>
      <c r="E219" s="25">
        <v>0</v>
      </c>
      <c r="F219" s="25">
        <v>1</v>
      </c>
      <c r="G219" s="25">
        <v>0</v>
      </c>
      <c r="H219" s="25">
        <v>8</v>
      </c>
      <c r="I219" s="25">
        <v>0</v>
      </c>
      <c r="J219" s="25">
        <v>2</v>
      </c>
      <c r="K219" s="25">
        <v>0</v>
      </c>
      <c r="L219" s="25">
        <v>4</v>
      </c>
      <c r="M219" s="25">
        <v>0</v>
      </c>
      <c r="N219" s="25">
        <v>7</v>
      </c>
      <c r="O219" s="25">
        <v>0</v>
      </c>
      <c r="P219" s="25">
        <v>2</v>
      </c>
      <c r="Q219" s="25">
        <v>0</v>
      </c>
      <c r="R219" s="25">
        <v>1</v>
      </c>
      <c r="S219" s="25">
        <v>0</v>
      </c>
      <c r="T219" s="25">
        <v>0</v>
      </c>
      <c r="U219" s="25">
        <v>0</v>
      </c>
    </row>
    <row r="220" spans="2:21" ht="17.25" customHeight="1" x14ac:dyDescent="0.25">
      <c r="B220" s="28" t="s">
        <v>51</v>
      </c>
      <c r="C220" s="24">
        <f t="shared" si="23"/>
        <v>29</v>
      </c>
      <c r="D220" s="25">
        <v>3</v>
      </c>
      <c r="E220" s="25">
        <v>1</v>
      </c>
      <c r="F220" s="25">
        <v>1</v>
      </c>
      <c r="G220" s="25">
        <v>0</v>
      </c>
      <c r="H220" s="25">
        <v>17</v>
      </c>
      <c r="I220" s="25">
        <v>0</v>
      </c>
      <c r="J220" s="25">
        <v>2</v>
      </c>
      <c r="K220" s="25">
        <v>0</v>
      </c>
      <c r="L220" s="25">
        <v>3</v>
      </c>
      <c r="M220" s="25">
        <v>0</v>
      </c>
      <c r="N220" s="25">
        <v>1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1</v>
      </c>
      <c r="U220" s="25">
        <v>0</v>
      </c>
    </row>
    <row r="221" spans="2:21" ht="17.25" customHeight="1" x14ac:dyDescent="0.25">
      <c r="B221" s="28" t="s">
        <v>52</v>
      </c>
      <c r="C221" s="24">
        <f t="shared" si="23"/>
        <v>10</v>
      </c>
      <c r="D221" s="25">
        <v>0</v>
      </c>
      <c r="E221" s="25">
        <v>0</v>
      </c>
      <c r="F221" s="25">
        <v>1</v>
      </c>
      <c r="G221" s="25">
        <v>0</v>
      </c>
      <c r="H221" s="25">
        <v>0</v>
      </c>
      <c r="I221" s="25">
        <v>0</v>
      </c>
      <c r="J221" s="25">
        <v>4</v>
      </c>
      <c r="K221" s="25">
        <v>1</v>
      </c>
      <c r="L221" s="25">
        <v>1</v>
      </c>
      <c r="M221" s="25">
        <v>0</v>
      </c>
      <c r="N221" s="25">
        <v>2</v>
      </c>
      <c r="O221" s="25">
        <v>0</v>
      </c>
      <c r="P221" s="25">
        <v>1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</row>
    <row r="222" spans="2:21" ht="17.25" customHeight="1" x14ac:dyDescent="0.25">
      <c r="B222" s="28" t="s">
        <v>53</v>
      </c>
      <c r="C222" s="24">
        <f t="shared" si="23"/>
        <v>7</v>
      </c>
      <c r="D222" s="25">
        <v>0</v>
      </c>
      <c r="E222" s="25">
        <v>0</v>
      </c>
      <c r="F222" s="25">
        <v>1</v>
      </c>
      <c r="G222" s="25">
        <v>0</v>
      </c>
      <c r="H222" s="25">
        <v>3</v>
      </c>
      <c r="I222" s="25">
        <v>0</v>
      </c>
      <c r="J222" s="25">
        <v>0</v>
      </c>
      <c r="K222" s="25">
        <v>0</v>
      </c>
      <c r="L222" s="25">
        <v>2</v>
      </c>
      <c r="M222" s="25">
        <v>0</v>
      </c>
      <c r="N222" s="25">
        <v>0</v>
      </c>
      <c r="O222" s="25">
        <v>0</v>
      </c>
      <c r="P222" s="25">
        <v>1</v>
      </c>
      <c r="Q222" s="25">
        <v>0</v>
      </c>
      <c r="R222" s="25">
        <v>0</v>
      </c>
      <c r="S222" s="25">
        <v>0</v>
      </c>
      <c r="T222" s="25">
        <v>0</v>
      </c>
      <c r="U222" s="25">
        <v>0</v>
      </c>
    </row>
    <row r="223" spans="2:21" ht="17.25" customHeight="1" thickBot="1" x14ac:dyDescent="0.3">
      <c r="B223" s="50" t="s">
        <v>54</v>
      </c>
      <c r="C223" s="51">
        <f t="shared" si="23"/>
        <v>19</v>
      </c>
      <c r="D223" s="52">
        <v>0</v>
      </c>
      <c r="E223" s="52">
        <v>0</v>
      </c>
      <c r="F223" s="52">
        <v>4</v>
      </c>
      <c r="G223" s="52">
        <v>1</v>
      </c>
      <c r="H223" s="52">
        <v>7</v>
      </c>
      <c r="I223" s="52">
        <v>0</v>
      </c>
      <c r="J223" s="52">
        <v>5</v>
      </c>
      <c r="K223" s="52">
        <v>0</v>
      </c>
      <c r="L223" s="52">
        <v>1</v>
      </c>
      <c r="M223" s="52">
        <v>0</v>
      </c>
      <c r="N223" s="52">
        <v>1</v>
      </c>
      <c r="O223" s="52">
        <v>0</v>
      </c>
      <c r="P223" s="52">
        <v>0</v>
      </c>
      <c r="Q223" s="52">
        <v>0</v>
      </c>
      <c r="R223" s="52">
        <v>0</v>
      </c>
      <c r="S223" s="52">
        <v>0</v>
      </c>
      <c r="T223" s="52">
        <v>0</v>
      </c>
      <c r="U223" s="52">
        <v>0</v>
      </c>
    </row>
    <row r="224" spans="2:21" ht="20.25" customHeight="1" x14ac:dyDescent="0.25">
      <c r="B224" s="53" t="s">
        <v>1</v>
      </c>
      <c r="C224" s="54">
        <f t="shared" ref="C224:S224" si="24">SUM(C199:C223)</f>
        <v>1535</v>
      </c>
      <c r="D224" s="93">
        <f t="shared" si="24"/>
        <v>38</v>
      </c>
      <c r="E224" s="94">
        <f t="shared" si="24"/>
        <v>17</v>
      </c>
      <c r="F224" s="34">
        <f t="shared" si="24"/>
        <v>111</v>
      </c>
      <c r="G224" s="34">
        <f t="shared" si="24"/>
        <v>30</v>
      </c>
      <c r="H224" s="93">
        <f t="shared" si="24"/>
        <v>498</v>
      </c>
      <c r="I224" s="94">
        <f t="shared" si="24"/>
        <v>44</v>
      </c>
      <c r="J224" s="34">
        <f t="shared" si="24"/>
        <v>283</v>
      </c>
      <c r="K224" s="34">
        <f t="shared" si="24"/>
        <v>18</v>
      </c>
      <c r="L224" s="93">
        <f t="shared" si="24"/>
        <v>224</v>
      </c>
      <c r="M224" s="94">
        <f t="shared" si="24"/>
        <v>17</v>
      </c>
      <c r="N224" s="34">
        <f t="shared" si="24"/>
        <v>127</v>
      </c>
      <c r="O224" s="34">
        <f t="shared" si="24"/>
        <v>3</v>
      </c>
      <c r="P224" s="93">
        <f t="shared" si="24"/>
        <v>54</v>
      </c>
      <c r="Q224" s="94">
        <f t="shared" si="24"/>
        <v>3</v>
      </c>
      <c r="R224" s="34">
        <f t="shared" si="24"/>
        <v>26</v>
      </c>
      <c r="S224" s="34">
        <f t="shared" si="24"/>
        <v>1</v>
      </c>
      <c r="T224" s="34">
        <f t="shared" ref="T224:U224" si="25">SUM(T199:T223)</f>
        <v>40</v>
      </c>
      <c r="U224" s="34">
        <f t="shared" si="25"/>
        <v>1</v>
      </c>
    </row>
    <row r="225" spans="2:23" ht="15.75" thickBot="1" x14ac:dyDescent="0.3">
      <c r="B225" s="67" t="s">
        <v>15</v>
      </c>
      <c r="C225" s="40">
        <f>C224/$C27</f>
        <v>1</v>
      </c>
      <c r="D225" s="95">
        <f>D224/$C$224</f>
        <v>2.4755700325732898E-2</v>
      </c>
      <c r="E225" s="96">
        <f t="shared" ref="E225:U225" si="26">E224/$C$224</f>
        <v>1.1074918566775244E-2</v>
      </c>
      <c r="F225" s="40">
        <f t="shared" si="26"/>
        <v>7.2312703583061883E-2</v>
      </c>
      <c r="G225" s="40">
        <f t="shared" si="26"/>
        <v>1.9543973941368076E-2</v>
      </c>
      <c r="H225" s="95">
        <f t="shared" si="26"/>
        <v>0.3244299674267101</v>
      </c>
      <c r="I225" s="96">
        <f t="shared" si="26"/>
        <v>2.8664495114006514E-2</v>
      </c>
      <c r="J225" s="40">
        <f t="shared" si="26"/>
        <v>0.18436482084690553</v>
      </c>
      <c r="K225" s="40">
        <f t="shared" si="26"/>
        <v>1.1726384364820847E-2</v>
      </c>
      <c r="L225" s="95">
        <f t="shared" si="26"/>
        <v>0.14592833876221498</v>
      </c>
      <c r="M225" s="96">
        <f t="shared" si="26"/>
        <v>1.1074918566775244E-2</v>
      </c>
      <c r="N225" s="40">
        <f t="shared" si="26"/>
        <v>8.2736156351791532E-2</v>
      </c>
      <c r="O225" s="40">
        <f t="shared" si="26"/>
        <v>1.9543973941368079E-3</v>
      </c>
      <c r="P225" s="95">
        <f t="shared" si="26"/>
        <v>3.517915309446254E-2</v>
      </c>
      <c r="Q225" s="96">
        <f t="shared" si="26"/>
        <v>1.9543973941368079E-3</v>
      </c>
      <c r="R225" s="40">
        <f t="shared" si="26"/>
        <v>1.6938110749185668E-2</v>
      </c>
      <c r="S225" s="40">
        <f t="shared" si="26"/>
        <v>6.5146579804560263E-4</v>
      </c>
      <c r="T225" s="40">
        <f t="shared" si="26"/>
        <v>2.6058631921824105E-2</v>
      </c>
      <c r="U225" s="40">
        <f t="shared" si="26"/>
        <v>6.5146579804560263E-4</v>
      </c>
    </row>
    <row r="226" spans="2:23" ht="16.5" x14ac:dyDescent="0.25">
      <c r="B226" s="60"/>
      <c r="C226" s="45"/>
      <c r="D226" s="44"/>
      <c r="E226" s="44"/>
      <c r="F226" s="61"/>
      <c r="G226" s="36"/>
      <c r="H226" s="45"/>
      <c r="I226" s="45"/>
      <c r="J226" s="45"/>
      <c r="K226" s="45"/>
      <c r="M226" s="46"/>
      <c r="N226" s="46"/>
      <c r="O226" s="46"/>
      <c r="P226" s="46"/>
      <c r="Q226" s="46"/>
      <c r="R226" s="46"/>
    </row>
    <row r="227" spans="2:23" ht="16.5" x14ac:dyDescent="0.25">
      <c r="B227" s="60"/>
      <c r="C227" s="45"/>
      <c r="D227" s="44"/>
      <c r="E227" s="44"/>
      <c r="F227" s="61"/>
      <c r="G227" s="36"/>
      <c r="H227" s="45"/>
      <c r="I227" s="45"/>
      <c r="J227" s="45"/>
      <c r="K227" s="45"/>
      <c r="M227" s="46"/>
      <c r="N227" s="46"/>
      <c r="O227" s="46"/>
      <c r="P227" s="46"/>
      <c r="Q227" s="46"/>
      <c r="R227" s="46"/>
    </row>
    <row r="228" spans="2:23" ht="27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M228" s="62"/>
      <c r="N228" s="11"/>
      <c r="O228" s="11"/>
      <c r="P228" s="11"/>
      <c r="Q228" s="11"/>
      <c r="R228" s="1"/>
    </row>
    <row r="229" spans="2:23" ht="36.75" customHeight="1" x14ac:dyDescent="0.25">
      <c r="B229" s="151" t="s">
        <v>28</v>
      </c>
      <c r="C229" s="155" t="s">
        <v>1</v>
      </c>
      <c r="D229" s="150" t="s">
        <v>70</v>
      </c>
      <c r="E229" s="150"/>
      <c r="F229" s="151"/>
      <c r="G229" s="56"/>
      <c r="H229" s="56"/>
      <c r="I229" s="56"/>
      <c r="J229" s="56"/>
      <c r="K229" s="56"/>
      <c r="L229" s="56"/>
      <c r="M229" s="11"/>
      <c r="N229" s="29"/>
      <c r="O229" s="29"/>
      <c r="P229" s="29"/>
      <c r="Q229" s="29"/>
      <c r="S229" s="70"/>
      <c r="T229" s="70"/>
      <c r="U229" s="70"/>
    </row>
    <row r="230" spans="2:23" ht="33.75" customHeight="1" x14ac:dyDescent="0.25">
      <c r="B230" s="154"/>
      <c r="C230" s="156"/>
      <c r="D230" s="64" t="s">
        <v>55</v>
      </c>
      <c r="E230" s="49" t="s">
        <v>56</v>
      </c>
      <c r="F230" s="65" t="s">
        <v>57</v>
      </c>
      <c r="G230" s="71"/>
      <c r="H230" s="71"/>
      <c r="I230" s="71"/>
      <c r="J230" s="71"/>
      <c r="K230" s="71"/>
      <c r="L230" s="129"/>
      <c r="M230" s="130"/>
      <c r="N230" s="130"/>
      <c r="O230" s="130"/>
      <c r="P230" s="43"/>
      <c r="Q230" s="43"/>
      <c r="R230" s="72"/>
      <c r="S230" s="70"/>
      <c r="T230" s="70"/>
      <c r="U230" s="70"/>
    </row>
    <row r="231" spans="2:23" ht="17.25" customHeight="1" x14ac:dyDescent="0.25">
      <c r="B231" s="28" t="s">
        <v>30</v>
      </c>
      <c r="C231" s="24">
        <f>SUM(D231:F231)</f>
        <v>16</v>
      </c>
      <c r="D231" s="66">
        <v>1</v>
      </c>
      <c r="E231" s="25">
        <v>2</v>
      </c>
      <c r="F231" s="25">
        <v>13</v>
      </c>
      <c r="G231" s="73"/>
      <c r="H231" s="73"/>
      <c r="I231" s="73"/>
      <c r="J231" s="73"/>
      <c r="K231" s="73"/>
      <c r="L231" s="73"/>
      <c r="M231" s="138" t="s">
        <v>48</v>
      </c>
      <c r="N231" s="138">
        <v>4</v>
      </c>
      <c r="O231" s="45"/>
      <c r="P231" s="44"/>
      <c r="Q231" s="44"/>
      <c r="S231" s="70"/>
      <c r="T231" s="70"/>
      <c r="U231" s="70"/>
      <c r="W231" s="80"/>
    </row>
    <row r="232" spans="2:23" ht="17.25" customHeight="1" x14ac:dyDescent="0.25">
      <c r="B232" s="28" t="s">
        <v>31</v>
      </c>
      <c r="C232" s="24">
        <f t="shared" ref="C232:C254" si="27">SUM(D232:F232)</f>
        <v>37</v>
      </c>
      <c r="D232" s="25">
        <v>1</v>
      </c>
      <c r="E232" s="25">
        <v>3</v>
      </c>
      <c r="F232" s="25">
        <v>33</v>
      </c>
      <c r="G232" s="73"/>
      <c r="H232" s="73"/>
      <c r="I232" s="73"/>
      <c r="J232" s="73"/>
      <c r="K232" s="73"/>
      <c r="L232" s="73"/>
      <c r="M232" s="138" t="s">
        <v>53</v>
      </c>
      <c r="N232" s="138">
        <v>7</v>
      </c>
      <c r="O232" s="45"/>
      <c r="P232" s="44"/>
      <c r="Q232" s="44"/>
      <c r="S232" s="70"/>
      <c r="T232" s="70"/>
      <c r="U232" s="70"/>
      <c r="W232" s="80"/>
    </row>
    <row r="233" spans="2:23" ht="17.25" customHeight="1" x14ac:dyDescent="0.25">
      <c r="B233" s="28" t="s">
        <v>32</v>
      </c>
      <c r="C233" s="24">
        <f t="shared" si="27"/>
        <v>18</v>
      </c>
      <c r="D233" s="25">
        <v>1</v>
      </c>
      <c r="E233" s="25">
        <v>3</v>
      </c>
      <c r="F233" s="25">
        <v>14</v>
      </c>
      <c r="G233" s="73"/>
      <c r="H233" s="73"/>
      <c r="I233" s="73"/>
      <c r="J233" s="73"/>
      <c r="K233" s="73"/>
      <c r="L233" s="73"/>
      <c r="M233" s="138" t="s">
        <v>38</v>
      </c>
      <c r="N233" s="138">
        <v>9</v>
      </c>
      <c r="O233" s="45"/>
      <c r="P233" s="44"/>
      <c r="Q233" s="44"/>
      <c r="S233" s="70"/>
      <c r="T233" s="70"/>
      <c r="U233" s="70"/>
      <c r="W233" s="80"/>
    </row>
    <row r="234" spans="2:23" ht="17.25" customHeight="1" x14ac:dyDescent="0.25">
      <c r="B234" s="28" t="s">
        <v>33</v>
      </c>
      <c r="C234" s="24">
        <f t="shared" si="27"/>
        <v>68</v>
      </c>
      <c r="D234" s="25">
        <v>1</v>
      </c>
      <c r="E234" s="25">
        <v>7</v>
      </c>
      <c r="F234" s="25">
        <v>60</v>
      </c>
      <c r="G234" s="73"/>
      <c r="H234" s="73"/>
      <c r="I234" s="73"/>
      <c r="J234" s="73"/>
      <c r="K234" s="73"/>
      <c r="L234" s="73"/>
      <c r="M234" s="138" t="s">
        <v>52</v>
      </c>
      <c r="N234" s="138">
        <v>10</v>
      </c>
      <c r="O234" s="45"/>
      <c r="P234" s="44"/>
      <c r="Q234" s="44"/>
      <c r="S234" s="70"/>
      <c r="T234" s="70"/>
      <c r="U234" s="70"/>
      <c r="W234" s="80"/>
    </row>
    <row r="235" spans="2:23" ht="17.25" customHeight="1" x14ac:dyDescent="0.25">
      <c r="B235" s="28" t="s">
        <v>34</v>
      </c>
      <c r="C235" s="24">
        <f t="shared" si="27"/>
        <v>23</v>
      </c>
      <c r="D235" s="25">
        <v>0</v>
      </c>
      <c r="E235" s="25">
        <v>5</v>
      </c>
      <c r="F235" s="25">
        <v>18</v>
      </c>
      <c r="G235" s="73"/>
      <c r="H235" s="73"/>
      <c r="I235" s="73"/>
      <c r="J235" s="73"/>
      <c r="K235" s="73"/>
      <c r="L235" s="73"/>
      <c r="M235" s="138" t="s">
        <v>47</v>
      </c>
      <c r="N235" s="138">
        <v>15</v>
      </c>
      <c r="O235" s="45"/>
      <c r="P235" s="45"/>
      <c r="Q235" s="45"/>
      <c r="S235" s="70"/>
      <c r="T235" s="70"/>
      <c r="U235" s="70"/>
      <c r="W235" s="80"/>
    </row>
    <row r="236" spans="2:23" ht="17.25" customHeight="1" x14ac:dyDescent="0.25">
      <c r="B236" s="28" t="s">
        <v>35</v>
      </c>
      <c r="C236" s="24">
        <f t="shared" si="27"/>
        <v>43</v>
      </c>
      <c r="D236" s="25">
        <v>0</v>
      </c>
      <c r="E236" s="25">
        <v>5</v>
      </c>
      <c r="F236" s="25">
        <v>38</v>
      </c>
      <c r="G236" s="73"/>
      <c r="H236" s="73"/>
      <c r="I236" s="73"/>
      <c r="J236" s="73"/>
      <c r="K236" s="73"/>
      <c r="L236" s="73"/>
      <c r="M236" s="138" t="s">
        <v>30</v>
      </c>
      <c r="N236" s="138">
        <v>16</v>
      </c>
      <c r="O236" s="47"/>
      <c r="P236" s="47"/>
      <c r="Q236" s="47"/>
      <c r="S236" s="70"/>
      <c r="T236" s="70"/>
      <c r="U236" s="70"/>
      <c r="W236" s="80"/>
    </row>
    <row r="237" spans="2:23" ht="17.25" customHeight="1" x14ac:dyDescent="0.25">
      <c r="B237" s="28" t="s">
        <v>36</v>
      </c>
      <c r="C237" s="24">
        <f t="shared" si="27"/>
        <v>74</v>
      </c>
      <c r="D237" s="25">
        <v>0</v>
      </c>
      <c r="E237" s="25">
        <v>8</v>
      </c>
      <c r="F237" s="25">
        <v>66</v>
      </c>
      <c r="G237" s="73"/>
      <c r="H237" s="73"/>
      <c r="I237" s="73"/>
      <c r="J237" s="73"/>
      <c r="K237" s="73"/>
      <c r="L237" s="73"/>
      <c r="M237" s="138" t="s">
        <v>32</v>
      </c>
      <c r="N237" s="138">
        <v>18</v>
      </c>
      <c r="O237" s="131"/>
      <c r="P237" s="29"/>
      <c r="Q237" s="29"/>
      <c r="S237" s="70"/>
      <c r="T237" s="70"/>
      <c r="U237" s="70"/>
      <c r="W237" s="80"/>
    </row>
    <row r="238" spans="2:23" ht="17.25" customHeight="1" x14ac:dyDescent="0.25">
      <c r="B238" s="28" t="s">
        <v>37</v>
      </c>
      <c r="C238" s="24">
        <f t="shared" si="27"/>
        <v>66</v>
      </c>
      <c r="D238" s="25">
        <v>0</v>
      </c>
      <c r="E238" s="25">
        <v>8</v>
      </c>
      <c r="F238" s="25">
        <v>58</v>
      </c>
      <c r="G238" s="73"/>
      <c r="H238" s="73"/>
      <c r="I238" s="73"/>
      <c r="J238" s="73"/>
      <c r="K238" s="73"/>
      <c r="L238" s="73"/>
      <c r="M238" s="138" t="s">
        <v>46</v>
      </c>
      <c r="N238" s="138">
        <v>18</v>
      </c>
      <c r="O238" s="131"/>
      <c r="P238" s="29"/>
      <c r="Q238" s="29"/>
      <c r="S238" s="70"/>
      <c r="T238" s="70"/>
      <c r="U238" s="70"/>
      <c r="W238" s="80"/>
    </row>
    <row r="239" spans="2:23" ht="17.25" customHeight="1" x14ac:dyDescent="0.25">
      <c r="B239" s="28" t="s">
        <v>38</v>
      </c>
      <c r="C239" s="24">
        <f t="shared" si="27"/>
        <v>9</v>
      </c>
      <c r="D239" s="25">
        <v>0</v>
      </c>
      <c r="E239" s="25">
        <v>0</v>
      </c>
      <c r="F239" s="25">
        <v>9</v>
      </c>
      <c r="G239" s="73"/>
      <c r="H239" s="73"/>
      <c r="I239" s="73"/>
      <c r="J239" s="73"/>
      <c r="K239" s="73"/>
      <c r="L239" s="73"/>
      <c r="M239" s="138" t="s">
        <v>54</v>
      </c>
      <c r="N239" s="138">
        <v>19</v>
      </c>
      <c r="O239" s="131"/>
      <c r="P239" s="29"/>
      <c r="Q239" s="29"/>
      <c r="S239" s="70"/>
      <c r="T239" s="70"/>
      <c r="U239" s="70"/>
      <c r="W239" s="80"/>
    </row>
    <row r="240" spans="2:23" ht="17.25" customHeight="1" x14ac:dyDescent="0.25">
      <c r="B240" s="28" t="s">
        <v>39</v>
      </c>
      <c r="C240" s="24">
        <f t="shared" si="27"/>
        <v>27</v>
      </c>
      <c r="D240" s="25">
        <v>0</v>
      </c>
      <c r="E240" s="25">
        <v>4</v>
      </c>
      <c r="F240" s="25">
        <v>23</v>
      </c>
      <c r="G240" s="73"/>
      <c r="H240" s="73"/>
      <c r="I240" s="73"/>
      <c r="J240" s="73"/>
      <c r="K240" s="73"/>
      <c r="L240" s="73"/>
      <c r="M240" s="138" t="s">
        <v>34</v>
      </c>
      <c r="N240" s="138">
        <v>23</v>
      </c>
      <c r="O240" s="131"/>
      <c r="P240" s="29"/>
      <c r="Q240" s="29"/>
      <c r="S240" s="70"/>
      <c r="T240" s="70"/>
      <c r="U240" s="70"/>
      <c r="W240" s="80"/>
    </row>
    <row r="241" spans="2:23" ht="17.25" customHeight="1" x14ac:dyDescent="0.25">
      <c r="B241" s="28" t="s">
        <v>40</v>
      </c>
      <c r="C241" s="24">
        <f t="shared" si="27"/>
        <v>41</v>
      </c>
      <c r="D241" s="25">
        <v>0</v>
      </c>
      <c r="E241" s="25">
        <v>9</v>
      </c>
      <c r="F241" s="25">
        <v>32</v>
      </c>
      <c r="G241" s="73"/>
      <c r="H241" s="73"/>
      <c r="I241" s="73"/>
      <c r="J241" s="73"/>
      <c r="K241" s="73"/>
      <c r="L241" s="73"/>
      <c r="M241" s="138" t="s">
        <v>50</v>
      </c>
      <c r="N241" s="138">
        <v>25</v>
      </c>
      <c r="O241" s="131"/>
      <c r="P241" s="29"/>
      <c r="Q241" s="29"/>
      <c r="S241" s="70"/>
      <c r="T241" s="70"/>
      <c r="U241" s="70"/>
      <c r="W241" s="80"/>
    </row>
    <row r="242" spans="2:23" ht="17.25" customHeight="1" x14ac:dyDescent="0.25">
      <c r="B242" s="28" t="s">
        <v>41</v>
      </c>
      <c r="C242" s="24">
        <f t="shared" si="27"/>
        <v>81</v>
      </c>
      <c r="D242" s="25">
        <v>0</v>
      </c>
      <c r="E242" s="25">
        <v>9</v>
      </c>
      <c r="F242" s="25">
        <v>72</v>
      </c>
      <c r="G242" s="73"/>
      <c r="H242" s="73"/>
      <c r="I242" s="73"/>
      <c r="J242" s="73"/>
      <c r="K242" s="73"/>
      <c r="L242" s="73"/>
      <c r="M242" s="138" t="s">
        <v>45</v>
      </c>
      <c r="N242" s="138">
        <v>26</v>
      </c>
      <c r="O242" s="131"/>
      <c r="P242" s="29"/>
      <c r="Q242" s="29"/>
      <c r="S242" s="70"/>
      <c r="T242" s="70"/>
      <c r="U242" s="70"/>
      <c r="W242" s="80"/>
    </row>
    <row r="243" spans="2:23" ht="17.25" customHeight="1" x14ac:dyDescent="0.25">
      <c r="B243" s="28" t="s">
        <v>42</v>
      </c>
      <c r="C243" s="24">
        <f t="shared" si="27"/>
        <v>82</v>
      </c>
      <c r="D243" s="25">
        <v>0</v>
      </c>
      <c r="E243" s="25">
        <v>11</v>
      </c>
      <c r="F243" s="25">
        <v>71</v>
      </c>
      <c r="G243" s="73"/>
      <c r="H243" s="73"/>
      <c r="I243" s="73"/>
      <c r="J243" s="73"/>
      <c r="K243" s="73"/>
      <c r="L243" s="73"/>
      <c r="M243" s="138" t="s">
        <v>39</v>
      </c>
      <c r="N243" s="138">
        <v>27</v>
      </c>
      <c r="O243" s="131"/>
      <c r="P243" s="29"/>
      <c r="Q243" s="29"/>
      <c r="S243" s="70"/>
      <c r="T243" s="70"/>
      <c r="U243" s="70"/>
      <c r="W243" s="80"/>
    </row>
    <row r="244" spans="2:23" ht="17.25" customHeight="1" x14ac:dyDescent="0.25">
      <c r="B244" s="28" t="s">
        <v>43</v>
      </c>
      <c r="C244" s="24">
        <f t="shared" si="27"/>
        <v>48</v>
      </c>
      <c r="D244" s="25">
        <v>2</v>
      </c>
      <c r="E244" s="25">
        <v>8</v>
      </c>
      <c r="F244" s="25">
        <v>38</v>
      </c>
      <c r="G244" s="73"/>
      <c r="H244" s="73"/>
      <c r="I244" s="73"/>
      <c r="J244" s="73"/>
      <c r="K244" s="73"/>
      <c r="L244" s="73"/>
      <c r="M244" s="138" t="s">
        <v>51</v>
      </c>
      <c r="N244" s="138">
        <v>29</v>
      </c>
      <c r="O244" s="130"/>
      <c r="P244" s="43"/>
      <c r="Q244" s="43"/>
      <c r="S244" s="70"/>
      <c r="T244" s="70"/>
      <c r="U244" s="70"/>
      <c r="W244" s="80"/>
    </row>
    <row r="245" spans="2:23" ht="17.25" customHeight="1" x14ac:dyDescent="0.25">
      <c r="B245" s="28" t="s">
        <v>44</v>
      </c>
      <c r="C245" s="24">
        <f t="shared" si="27"/>
        <v>688</v>
      </c>
      <c r="D245" s="25">
        <v>9</v>
      </c>
      <c r="E245" s="25">
        <v>118</v>
      </c>
      <c r="F245" s="25">
        <v>561</v>
      </c>
      <c r="G245" s="73"/>
      <c r="H245" s="73"/>
      <c r="I245" s="73"/>
      <c r="J245" s="73"/>
      <c r="K245" s="73"/>
      <c r="L245" s="73"/>
      <c r="M245" s="138" t="s">
        <v>31</v>
      </c>
      <c r="N245" s="138">
        <v>37</v>
      </c>
      <c r="O245" s="130"/>
      <c r="P245" s="43"/>
      <c r="Q245" s="43"/>
      <c r="S245" s="70"/>
      <c r="T245" s="70"/>
      <c r="U245" s="70"/>
      <c r="W245" s="80"/>
    </row>
    <row r="246" spans="2:23" ht="17.25" customHeight="1" x14ac:dyDescent="0.25">
      <c r="B246" s="28" t="s">
        <v>45</v>
      </c>
      <c r="C246" s="24">
        <f t="shared" si="27"/>
        <v>26</v>
      </c>
      <c r="D246" s="25">
        <v>0</v>
      </c>
      <c r="E246" s="25">
        <v>0</v>
      </c>
      <c r="F246" s="25">
        <v>26</v>
      </c>
      <c r="G246" s="73"/>
      <c r="H246" s="73"/>
      <c r="I246" s="73"/>
      <c r="J246" s="73"/>
      <c r="K246" s="73"/>
      <c r="L246" s="73"/>
      <c r="M246" s="138" t="s">
        <v>40</v>
      </c>
      <c r="N246" s="138">
        <v>41</v>
      </c>
      <c r="O246" s="45"/>
      <c r="P246" s="44"/>
      <c r="Q246" s="44"/>
      <c r="S246" s="70"/>
      <c r="T246" s="70"/>
      <c r="U246" s="70"/>
      <c r="W246" s="80"/>
    </row>
    <row r="247" spans="2:23" ht="17.25" customHeight="1" x14ac:dyDescent="0.25">
      <c r="B247" s="28" t="s">
        <v>46</v>
      </c>
      <c r="C247" s="24">
        <f t="shared" si="27"/>
        <v>18</v>
      </c>
      <c r="D247" s="25">
        <v>0</v>
      </c>
      <c r="E247" s="25">
        <v>4</v>
      </c>
      <c r="F247" s="25">
        <v>14</v>
      </c>
      <c r="G247" s="73"/>
      <c r="H247" s="73"/>
      <c r="I247" s="73"/>
      <c r="J247" s="73"/>
      <c r="K247" s="73"/>
      <c r="L247" s="73"/>
      <c r="M247" s="138" t="s">
        <v>35</v>
      </c>
      <c r="N247" s="138">
        <v>43</v>
      </c>
      <c r="O247" s="45"/>
      <c r="P247" s="44"/>
      <c r="Q247" s="44"/>
      <c r="S247" s="70"/>
      <c r="T247" s="70"/>
      <c r="U247" s="70"/>
      <c r="W247" s="80"/>
    </row>
    <row r="248" spans="2:23" ht="17.25" customHeight="1" x14ac:dyDescent="0.25">
      <c r="B248" s="28" t="s">
        <v>47</v>
      </c>
      <c r="C248" s="24">
        <f t="shared" si="27"/>
        <v>15</v>
      </c>
      <c r="D248" s="25">
        <v>2</v>
      </c>
      <c r="E248" s="25">
        <v>1</v>
      </c>
      <c r="F248" s="25">
        <v>12</v>
      </c>
      <c r="G248" s="73"/>
      <c r="H248" s="73"/>
      <c r="I248" s="73"/>
      <c r="J248" s="73"/>
      <c r="K248" s="73"/>
      <c r="L248" s="73"/>
      <c r="M248" s="138" t="s">
        <v>43</v>
      </c>
      <c r="N248" s="138">
        <v>48</v>
      </c>
      <c r="O248" s="45"/>
      <c r="P248" s="44"/>
      <c r="Q248" s="44"/>
      <c r="S248" s="70"/>
      <c r="T248" s="70"/>
      <c r="U248" s="70"/>
      <c r="W248" s="80"/>
    </row>
    <row r="249" spans="2:23" ht="17.25" customHeight="1" x14ac:dyDescent="0.25">
      <c r="B249" s="28" t="s">
        <v>48</v>
      </c>
      <c r="C249" s="24">
        <f t="shared" si="27"/>
        <v>4</v>
      </c>
      <c r="D249" s="25">
        <v>0</v>
      </c>
      <c r="E249" s="25">
        <v>0</v>
      </c>
      <c r="F249" s="25">
        <v>4</v>
      </c>
      <c r="G249" s="73"/>
      <c r="H249" s="73"/>
      <c r="I249" s="73"/>
      <c r="J249" s="73"/>
      <c r="K249" s="73"/>
      <c r="L249" s="73"/>
      <c r="M249" s="138" t="s">
        <v>49</v>
      </c>
      <c r="N249" s="138">
        <v>61</v>
      </c>
      <c r="O249" s="45"/>
      <c r="P249" s="44"/>
      <c r="Q249" s="44"/>
      <c r="S249" s="70"/>
      <c r="T249" s="70"/>
      <c r="U249" s="70"/>
      <c r="W249" s="80"/>
    </row>
    <row r="250" spans="2:23" ht="17.25" customHeight="1" x14ac:dyDescent="0.25">
      <c r="B250" s="28" t="s">
        <v>49</v>
      </c>
      <c r="C250" s="24">
        <f t="shared" si="27"/>
        <v>61</v>
      </c>
      <c r="D250" s="25">
        <v>4</v>
      </c>
      <c r="E250" s="25">
        <v>10</v>
      </c>
      <c r="F250" s="25">
        <v>47</v>
      </c>
      <c r="G250" s="73"/>
      <c r="H250" s="73"/>
      <c r="I250" s="73"/>
      <c r="J250" s="73"/>
      <c r="K250" s="73"/>
      <c r="L250" s="73"/>
      <c r="M250" s="138" t="s">
        <v>37</v>
      </c>
      <c r="N250" s="138">
        <v>66</v>
      </c>
      <c r="O250" s="45"/>
      <c r="P250" s="45"/>
      <c r="Q250" s="45"/>
      <c r="S250" s="70"/>
      <c r="T250" s="70"/>
      <c r="U250" s="70"/>
      <c r="W250" s="80"/>
    </row>
    <row r="251" spans="2:23" ht="17.25" customHeight="1" x14ac:dyDescent="0.25">
      <c r="B251" s="28" t="s">
        <v>50</v>
      </c>
      <c r="C251" s="24">
        <f t="shared" si="27"/>
        <v>25</v>
      </c>
      <c r="D251" s="25">
        <v>2</v>
      </c>
      <c r="E251" s="25">
        <v>1</v>
      </c>
      <c r="F251" s="25">
        <v>22</v>
      </c>
      <c r="G251" s="73"/>
      <c r="H251" s="73"/>
      <c r="I251" s="73"/>
      <c r="J251" s="73"/>
      <c r="K251" s="73"/>
      <c r="L251" s="47"/>
      <c r="M251" s="138" t="s">
        <v>33</v>
      </c>
      <c r="N251" s="138">
        <v>68</v>
      </c>
      <c r="O251" s="47"/>
      <c r="P251" s="47"/>
      <c r="Q251" s="47"/>
      <c r="S251" s="70"/>
      <c r="T251" s="70"/>
      <c r="U251" s="70"/>
      <c r="W251" s="80"/>
    </row>
    <row r="252" spans="2:23" ht="17.25" customHeight="1" x14ac:dyDescent="0.25">
      <c r="B252" s="28" t="s">
        <v>51</v>
      </c>
      <c r="C252" s="24">
        <f t="shared" si="27"/>
        <v>29</v>
      </c>
      <c r="D252" s="25">
        <v>0</v>
      </c>
      <c r="E252" s="25">
        <v>1</v>
      </c>
      <c r="F252" s="25">
        <v>28</v>
      </c>
      <c r="G252" s="73"/>
      <c r="H252" s="73"/>
      <c r="I252" s="73"/>
      <c r="J252" s="73"/>
      <c r="K252" s="73"/>
      <c r="L252" s="11"/>
      <c r="M252" s="138" t="s">
        <v>36</v>
      </c>
      <c r="N252" s="138">
        <v>74</v>
      </c>
      <c r="O252" s="11"/>
      <c r="P252" s="11"/>
      <c r="Q252" s="11"/>
      <c r="S252" s="70"/>
      <c r="T252" s="70"/>
      <c r="U252" s="70"/>
      <c r="W252" s="80"/>
    </row>
    <row r="253" spans="2:23" ht="17.25" customHeight="1" x14ac:dyDescent="0.25">
      <c r="B253" s="28" t="s">
        <v>52</v>
      </c>
      <c r="C253" s="24">
        <f t="shared" si="27"/>
        <v>10</v>
      </c>
      <c r="D253" s="25">
        <v>0</v>
      </c>
      <c r="E253" s="25">
        <v>1</v>
      </c>
      <c r="F253" s="25">
        <v>9</v>
      </c>
      <c r="G253" s="73"/>
      <c r="H253" s="73"/>
      <c r="I253" s="73"/>
      <c r="J253" s="73"/>
      <c r="K253" s="73"/>
      <c r="L253" s="131"/>
      <c r="M253" s="138" t="s">
        <v>41</v>
      </c>
      <c r="N253" s="138">
        <v>81</v>
      </c>
      <c r="O253" s="131"/>
      <c r="P253" s="29"/>
      <c r="Q253" s="29"/>
      <c r="S253" s="70"/>
      <c r="T253" s="70"/>
      <c r="U253" s="70"/>
      <c r="W253" s="80"/>
    </row>
    <row r="254" spans="2:23" ht="17.25" customHeight="1" x14ac:dyDescent="0.25">
      <c r="B254" s="28" t="s">
        <v>53</v>
      </c>
      <c r="C254" s="24">
        <f t="shared" si="27"/>
        <v>7</v>
      </c>
      <c r="D254" s="25">
        <v>0</v>
      </c>
      <c r="E254" s="25">
        <v>2</v>
      </c>
      <c r="F254" s="25">
        <v>5</v>
      </c>
      <c r="G254" s="73"/>
      <c r="H254" s="73"/>
      <c r="I254" s="73"/>
      <c r="J254" s="73"/>
      <c r="K254" s="73"/>
      <c r="L254" s="131"/>
      <c r="M254" s="138" t="s">
        <v>42</v>
      </c>
      <c r="N254" s="138">
        <v>82</v>
      </c>
      <c r="O254" s="131"/>
      <c r="P254" s="29"/>
      <c r="Q254" s="29"/>
      <c r="S254" s="70"/>
      <c r="T254" s="70"/>
      <c r="U254" s="70"/>
      <c r="W254" s="80"/>
    </row>
    <row r="255" spans="2:23" ht="17.25" customHeight="1" thickBot="1" x14ac:dyDescent="0.3">
      <c r="B255" s="50" t="s">
        <v>54</v>
      </c>
      <c r="C255" s="51">
        <f>SUM(D255:F255)</f>
        <v>19</v>
      </c>
      <c r="D255" s="52">
        <v>0</v>
      </c>
      <c r="E255" s="52">
        <v>2</v>
      </c>
      <c r="F255" s="52">
        <v>17</v>
      </c>
      <c r="G255" s="73"/>
      <c r="H255" s="73"/>
      <c r="I255" s="73"/>
      <c r="J255" s="73"/>
      <c r="K255" s="73"/>
      <c r="L255" s="131"/>
      <c r="M255" s="138" t="s">
        <v>44</v>
      </c>
      <c r="N255" s="138">
        <v>688</v>
      </c>
      <c r="O255" s="131"/>
      <c r="P255" s="29"/>
      <c r="Q255" s="29"/>
      <c r="S255" s="70"/>
      <c r="T255" s="70"/>
      <c r="U255" s="70"/>
      <c r="W255" s="80"/>
    </row>
    <row r="256" spans="2:23" ht="20.25" customHeight="1" x14ac:dyDescent="0.25">
      <c r="B256" s="53" t="s">
        <v>1</v>
      </c>
      <c r="C256" s="54">
        <f t="shared" ref="C256:F256" si="28">SUM(C231:C255)</f>
        <v>1535</v>
      </c>
      <c r="D256" s="97">
        <f t="shared" si="28"/>
        <v>23</v>
      </c>
      <c r="E256" s="98">
        <f t="shared" si="28"/>
        <v>222</v>
      </c>
      <c r="F256" s="99">
        <f t="shared" si="28"/>
        <v>1290</v>
      </c>
      <c r="G256" s="73"/>
      <c r="H256" s="73"/>
      <c r="I256" s="73"/>
      <c r="J256" s="73"/>
      <c r="K256" s="73"/>
      <c r="L256" s="79"/>
      <c r="M256" s="135"/>
      <c r="N256" s="135"/>
      <c r="O256" s="79"/>
      <c r="S256" s="70"/>
      <c r="T256" s="70"/>
      <c r="U256" s="70"/>
    </row>
    <row r="257" spans="2:21" ht="15.75" thickBot="1" x14ac:dyDescent="0.3">
      <c r="B257" s="67" t="s">
        <v>15</v>
      </c>
      <c r="C257" s="68">
        <f>SUM(D257:F257)</f>
        <v>1</v>
      </c>
      <c r="D257" s="100">
        <f>D256/$C$256</f>
        <v>1.4983713355048859E-2</v>
      </c>
      <c r="E257" s="68">
        <f t="shared" ref="E257:F257" si="29">E256/$C$256</f>
        <v>0.14462540716612377</v>
      </c>
      <c r="F257" s="101">
        <f t="shared" si="29"/>
        <v>0.8403908794788274</v>
      </c>
      <c r="G257" s="74"/>
      <c r="H257" s="74"/>
      <c r="I257" s="74"/>
      <c r="J257" s="74"/>
      <c r="K257" s="74"/>
      <c r="S257" s="70"/>
      <c r="T257" s="70"/>
      <c r="U257" s="70"/>
    </row>
    <row r="258" spans="2:21" x14ac:dyDescent="0.25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O258" s="69"/>
      <c r="P258" s="1"/>
      <c r="Q258" s="1"/>
      <c r="R258" s="1"/>
      <c r="S258" s="70"/>
      <c r="T258" s="70"/>
      <c r="U258" s="70"/>
    </row>
    <row r="259" spans="2:21" x14ac:dyDescent="0.25">
      <c r="C259" s="14"/>
      <c r="D259" s="1"/>
      <c r="E259" s="1"/>
      <c r="F259" s="1"/>
      <c r="G259" s="14"/>
      <c r="H259" s="14"/>
      <c r="I259" s="14"/>
      <c r="J259" s="14"/>
      <c r="K259" s="1"/>
      <c r="O259" s="75"/>
      <c r="P259" s="75"/>
      <c r="Q259" s="76"/>
      <c r="R259" s="46"/>
      <c r="S259" s="70"/>
      <c r="T259" s="70"/>
      <c r="U259" s="70"/>
    </row>
    <row r="260" spans="2:21" x14ac:dyDescent="0.25"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S260" s="70"/>
      <c r="T260" s="70"/>
      <c r="U260" s="70"/>
    </row>
    <row r="261" spans="2:21" x14ac:dyDescent="0.25"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S261" s="70"/>
      <c r="T261" s="70"/>
      <c r="U261" s="70"/>
    </row>
    <row r="262" spans="2:21" ht="15" customHeight="1" x14ac:dyDescent="0.25"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S262" s="70"/>
      <c r="T262" s="70"/>
      <c r="U262" s="70"/>
    </row>
    <row r="263" spans="2:21" ht="15" customHeight="1" x14ac:dyDescent="0.25"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S263" s="70"/>
      <c r="T263" s="70"/>
      <c r="U263" s="70"/>
    </row>
    <row r="264" spans="2:21" ht="27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62"/>
      <c r="N264" s="11"/>
      <c r="O264" s="11"/>
      <c r="P264" s="11"/>
      <c r="Q264" s="11"/>
      <c r="R264" s="1"/>
    </row>
    <row r="265" spans="2:21" ht="33.75" customHeight="1" x14ac:dyDescent="0.25">
      <c r="B265" s="78" t="s">
        <v>28</v>
      </c>
      <c r="C265" s="63" t="s">
        <v>1</v>
      </c>
      <c r="D265" s="49">
        <v>2022</v>
      </c>
      <c r="E265" s="64">
        <v>2023</v>
      </c>
      <c r="F265" s="49">
        <v>2024</v>
      </c>
      <c r="G265" s="64">
        <v>2025</v>
      </c>
      <c r="H265" s="49" t="s">
        <v>91</v>
      </c>
      <c r="J265" s="79"/>
      <c r="K265" s="79"/>
      <c r="L265" s="79"/>
      <c r="M265" s="79"/>
    </row>
    <row r="266" spans="2:21" ht="17.25" customHeight="1" x14ac:dyDescent="0.25">
      <c r="B266" s="28" t="s">
        <v>30</v>
      </c>
      <c r="C266" s="24">
        <f>SUM(D266:H266)</f>
        <v>243</v>
      </c>
      <c r="D266" s="25">
        <v>57</v>
      </c>
      <c r="E266" s="25">
        <v>52</v>
      </c>
      <c r="F266" s="66">
        <v>66</v>
      </c>
      <c r="G266" s="66">
        <v>52</v>
      </c>
      <c r="H266" s="66">
        <f t="shared" ref="H266:H290" si="30">C231</f>
        <v>16</v>
      </c>
      <c r="I266" s="72"/>
      <c r="J266" s="79"/>
      <c r="K266" s="138" t="s">
        <v>53</v>
      </c>
      <c r="L266" s="138">
        <v>96</v>
      </c>
      <c r="M266" s="79"/>
      <c r="R266" s="80"/>
    </row>
    <row r="267" spans="2:21" ht="17.25" customHeight="1" x14ac:dyDescent="0.25">
      <c r="B267" s="28" t="s">
        <v>31</v>
      </c>
      <c r="C267" s="24">
        <f t="shared" ref="C267:C289" si="31">SUM(D267:H267)</f>
        <v>411</v>
      </c>
      <c r="D267" s="25">
        <v>88</v>
      </c>
      <c r="E267" s="25">
        <v>91</v>
      </c>
      <c r="F267" s="25">
        <v>99</v>
      </c>
      <c r="G267" s="25">
        <v>96</v>
      </c>
      <c r="H267" s="25">
        <f t="shared" si="30"/>
        <v>37</v>
      </c>
      <c r="J267" s="79"/>
      <c r="K267" s="138" t="s">
        <v>47</v>
      </c>
      <c r="L267" s="138">
        <v>97</v>
      </c>
      <c r="M267" s="79"/>
      <c r="R267" s="80"/>
    </row>
    <row r="268" spans="2:21" ht="17.25" customHeight="1" x14ac:dyDescent="0.25">
      <c r="B268" s="28" t="s">
        <v>32</v>
      </c>
      <c r="C268" s="24">
        <f t="shared" si="31"/>
        <v>296</v>
      </c>
      <c r="D268" s="25">
        <v>97</v>
      </c>
      <c r="E268" s="25">
        <v>65</v>
      </c>
      <c r="F268" s="25">
        <v>59</v>
      </c>
      <c r="G268" s="25">
        <v>57</v>
      </c>
      <c r="H268" s="25">
        <f t="shared" si="30"/>
        <v>18</v>
      </c>
      <c r="J268" s="79"/>
      <c r="K268" s="138" t="s">
        <v>48</v>
      </c>
      <c r="L268" s="138">
        <v>135</v>
      </c>
      <c r="M268" s="79"/>
      <c r="R268" s="80"/>
    </row>
    <row r="269" spans="2:21" ht="17.25" customHeight="1" x14ac:dyDescent="0.25">
      <c r="B269" s="28" t="s">
        <v>33</v>
      </c>
      <c r="C269" s="24">
        <f t="shared" si="31"/>
        <v>956</v>
      </c>
      <c r="D269" s="25">
        <v>250</v>
      </c>
      <c r="E269" s="25">
        <v>240</v>
      </c>
      <c r="F269" s="25">
        <v>207</v>
      </c>
      <c r="G269" s="25">
        <v>191</v>
      </c>
      <c r="H269" s="25">
        <f t="shared" si="30"/>
        <v>68</v>
      </c>
      <c r="J269" s="79"/>
      <c r="K269" s="138" t="s">
        <v>38</v>
      </c>
      <c r="L269" s="138">
        <v>146</v>
      </c>
      <c r="M269" s="79"/>
      <c r="R269" s="80"/>
    </row>
    <row r="270" spans="2:21" ht="17.25" customHeight="1" x14ac:dyDescent="0.25">
      <c r="B270" s="28" t="s">
        <v>34</v>
      </c>
      <c r="C270" s="24">
        <f t="shared" si="31"/>
        <v>434</v>
      </c>
      <c r="D270" s="25">
        <v>104</v>
      </c>
      <c r="E270" s="25">
        <v>110</v>
      </c>
      <c r="F270" s="25">
        <v>97</v>
      </c>
      <c r="G270" s="25">
        <v>100</v>
      </c>
      <c r="H270" s="25">
        <f t="shared" si="30"/>
        <v>23</v>
      </c>
      <c r="J270" s="79"/>
      <c r="K270" s="138" t="s">
        <v>30</v>
      </c>
      <c r="L270" s="138">
        <v>243</v>
      </c>
      <c r="M270" s="79"/>
      <c r="R270" s="80"/>
    </row>
    <row r="271" spans="2:21" ht="17.25" customHeight="1" x14ac:dyDescent="0.25">
      <c r="B271" s="28" t="s">
        <v>35</v>
      </c>
      <c r="C271" s="24">
        <f t="shared" si="31"/>
        <v>675</v>
      </c>
      <c r="D271" s="25">
        <v>174</v>
      </c>
      <c r="E271" s="25">
        <v>161</v>
      </c>
      <c r="F271" s="25">
        <v>157</v>
      </c>
      <c r="G271" s="25">
        <v>140</v>
      </c>
      <c r="H271" s="25">
        <f t="shared" si="30"/>
        <v>43</v>
      </c>
      <c r="J271" s="79"/>
      <c r="K271" s="138" t="s">
        <v>52</v>
      </c>
      <c r="L271" s="138">
        <v>243</v>
      </c>
      <c r="M271" s="79"/>
      <c r="R271" s="80"/>
    </row>
    <row r="272" spans="2:21" ht="17.25" customHeight="1" x14ac:dyDescent="0.25">
      <c r="B272" s="28" t="s">
        <v>36</v>
      </c>
      <c r="C272" s="24">
        <f t="shared" si="31"/>
        <v>927</v>
      </c>
      <c r="D272" s="25">
        <v>235</v>
      </c>
      <c r="E272" s="25">
        <v>240</v>
      </c>
      <c r="F272" s="25">
        <v>187</v>
      </c>
      <c r="G272" s="25">
        <v>191</v>
      </c>
      <c r="H272" s="25">
        <f t="shared" si="30"/>
        <v>74</v>
      </c>
      <c r="J272" s="79"/>
      <c r="K272" s="138" t="s">
        <v>46</v>
      </c>
      <c r="L272" s="138">
        <v>244</v>
      </c>
      <c r="M272" s="79"/>
      <c r="R272" s="80"/>
    </row>
    <row r="273" spans="2:18" ht="17.25" customHeight="1" x14ac:dyDescent="0.25">
      <c r="B273" s="28" t="s">
        <v>37</v>
      </c>
      <c r="C273" s="24">
        <f t="shared" si="31"/>
        <v>938</v>
      </c>
      <c r="D273" s="25">
        <v>231</v>
      </c>
      <c r="E273" s="25">
        <v>226</v>
      </c>
      <c r="F273" s="25">
        <v>213</v>
      </c>
      <c r="G273" s="25">
        <v>202</v>
      </c>
      <c r="H273" s="25">
        <f t="shared" si="30"/>
        <v>66</v>
      </c>
      <c r="J273" s="79"/>
      <c r="K273" s="138" t="s">
        <v>32</v>
      </c>
      <c r="L273" s="138">
        <v>296</v>
      </c>
      <c r="M273" s="79"/>
      <c r="R273" s="80"/>
    </row>
    <row r="274" spans="2:18" ht="17.25" customHeight="1" x14ac:dyDescent="0.25">
      <c r="B274" s="28" t="s">
        <v>38</v>
      </c>
      <c r="C274" s="24">
        <f t="shared" si="31"/>
        <v>146</v>
      </c>
      <c r="D274" s="25">
        <v>41</v>
      </c>
      <c r="E274" s="25">
        <v>30</v>
      </c>
      <c r="F274" s="25">
        <v>27</v>
      </c>
      <c r="G274" s="25">
        <v>39</v>
      </c>
      <c r="H274" s="25">
        <f t="shared" si="30"/>
        <v>9</v>
      </c>
      <c r="J274" s="79"/>
      <c r="K274" s="138" t="s">
        <v>54</v>
      </c>
      <c r="L274" s="138">
        <v>361</v>
      </c>
      <c r="M274" s="79"/>
      <c r="R274" s="80"/>
    </row>
    <row r="275" spans="2:18" ht="17.25" customHeight="1" x14ac:dyDescent="0.25">
      <c r="B275" s="28" t="s">
        <v>39</v>
      </c>
      <c r="C275" s="24">
        <f t="shared" si="31"/>
        <v>538</v>
      </c>
      <c r="D275" s="25">
        <v>169</v>
      </c>
      <c r="E275" s="25">
        <v>125</v>
      </c>
      <c r="F275" s="25">
        <v>111</v>
      </c>
      <c r="G275" s="25">
        <v>106</v>
      </c>
      <c r="H275" s="25">
        <f t="shared" si="30"/>
        <v>27</v>
      </c>
      <c r="J275" s="79"/>
      <c r="K275" s="138" t="s">
        <v>45</v>
      </c>
      <c r="L275" s="138">
        <v>368</v>
      </c>
      <c r="M275" s="79"/>
      <c r="R275" s="80"/>
    </row>
    <row r="276" spans="2:18" ht="17.25" customHeight="1" x14ac:dyDescent="0.25">
      <c r="B276" s="28" t="s">
        <v>40</v>
      </c>
      <c r="C276" s="24">
        <f t="shared" si="31"/>
        <v>512</v>
      </c>
      <c r="D276" s="25">
        <v>115</v>
      </c>
      <c r="E276" s="25">
        <v>126</v>
      </c>
      <c r="F276" s="25">
        <v>117</v>
      </c>
      <c r="G276" s="25">
        <v>113</v>
      </c>
      <c r="H276" s="25">
        <f t="shared" si="30"/>
        <v>41</v>
      </c>
      <c r="J276" s="79"/>
      <c r="K276" s="138" t="s">
        <v>31</v>
      </c>
      <c r="L276" s="138">
        <v>411</v>
      </c>
      <c r="M276" s="79"/>
      <c r="R276" s="80"/>
    </row>
    <row r="277" spans="2:18" ht="17.25" customHeight="1" x14ac:dyDescent="0.25">
      <c r="B277" s="28" t="s">
        <v>41</v>
      </c>
      <c r="C277" s="24">
        <f t="shared" si="31"/>
        <v>1110</v>
      </c>
      <c r="D277" s="25">
        <v>263</v>
      </c>
      <c r="E277" s="25">
        <v>227</v>
      </c>
      <c r="F277" s="25">
        <v>278</v>
      </c>
      <c r="G277" s="25">
        <v>261</v>
      </c>
      <c r="H277" s="25">
        <f t="shared" si="30"/>
        <v>81</v>
      </c>
      <c r="J277" s="79"/>
      <c r="K277" s="138" t="s">
        <v>34</v>
      </c>
      <c r="L277" s="138">
        <v>434</v>
      </c>
      <c r="M277" s="79"/>
      <c r="R277" s="80"/>
    </row>
    <row r="278" spans="2:18" ht="17.25" customHeight="1" x14ac:dyDescent="0.25">
      <c r="B278" s="28" t="s">
        <v>42</v>
      </c>
      <c r="C278" s="24">
        <f t="shared" si="31"/>
        <v>1031</v>
      </c>
      <c r="D278" s="25">
        <v>273</v>
      </c>
      <c r="E278" s="25">
        <v>247</v>
      </c>
      <c r="F278" s="25">
        <v>212</v>
      </c>
      <c r="G278" s="25">
        <v>217</v>
      </c>
      <c r="H278" s="25">
        <f t="shared" si="30"/>
        <v>82</v>
      </c>
      <c r="J278" s="79"/>
      <c r="K278" s="138" t="s">
        <v>40</v>
      </c>
      <c r="L278" s="138">
        <v>512</v>
      </c>
      <c r="M278" s="79"/>
      <c r="R278" s="80"/>
    </row>
    <row r="279" spans="2:18" ht="17.25" customHeight="1" x14ac:dyDescent="0.25">
      <c r="B279" s="28" t="s">
        <v>43</v>
      </c>
      <c r="C279" s="24">
        <f t="shared" si="31"/>
        <v>515</v>
      </c>
      <c r="D279" s="25">
        <v>110</v>
      </c>
      <c r="E279" s="25">
        <v>123</v>
      </c>
      <c r="F279" s="25">
        <v>125</v>
      </c>
      <c r="G279" s="25">
        <v>109</v>
      </c>
      <c r="H279" s="25">
        <f t="shared" si="30"/>
        <v>48</v>
      </c>
      <c r="J279" s="79"/>
      <c r="K279" s="138" t="s">
        <v>43</v>
      </c>
      <c r="L279" s="138">
        <v>515</v>
      </c>
      <c r="M279" s="79"/>
      <c r="R279" s="80"/>
    </row>
    <row r="280" spans="2:18" ht="17.25" customHeight="1" x14ac:dyDescent="0.25">
      <c r="B280" s="28" t="s">
        <v>44</v>
      </c>
      <c r="C280" s="24">
        <f t="shared" si="31"/>
        <v>9964</v>
      </c>
      <c r="D280" s="25">
        <v>2725</v>
      </c>
      <c r="E280" s="25">
        <v>2388</v>
      </c>
      <c r="F280" s="25">
        <v>2115</v>
      </c>
      <c r="G280" s="25">
        <v>2048</v>
      </c>
      <c r="H280" s="25">
        <f t="shared" si="30"/>
        <v>688</v>
      </c>
      <c r="J280" s="79"/>
      <c r="K280" s="138" t="s">
        <v>39</v>
      </c>
      <c r="L280" s="138">
        <v>538</v>
      </c>
      <c r="M280" s="79"/>
      <c r="R280" s="80"/>
    </row>
    <row r="281" spans="2:18" ht="17.25" customHeight="1" x14ac:dyDescent="0.25">
      <c r="B281" s="28" t="s">
        <v>45</v>
      </c>
      <c r="C281" s="24">
        <f t="shared" si="31"/>
        <v>368</v>
      </c>
      <c r="D281" s="25">
        <v>102</v>
      </c>
      <c r="E281" s="25">
        <v>78</v>
      </c>
      <c r="F281" s="25">
        <v>77</v>
      </c>
      <c r="G281" s="25">
        <v>85</v>
      </c>
      <c r="H281" s="25">
        <f t="shared" si="30"/>
        <v>26</v>
      </c>
      <c r="J281" s="79"/>
      <c r="K281" s="138" t="s">
        <v>51</v>
      </c>
      <c r="L281" s="138">
        <v>577</v>
      </c>
      <c r="M281" s="79"/>
      <c r="R281" s="80"/>
    </row>
    <row r="282" spans="2:18" ht="17.25" customHeight="1" x14ac:dyDescent="0.25">
      <c r="B282" s="28" t="s">
        <v>46</v>
      </c>
      <c r="C282" s="24">
        <f t="shared" si="31"/>
        <v>244</v>
      </c>
      <c r="D282" s="25">
        <v>48</v>
      </c>
      <c r="E282" s="25">
        <v>57</v>
      </c>
      <c r="F282" s="25">
        <v>59</v>
      </c>
      <c r="G282" s="25">
        <v>62</v>
      </c>
      <c r="H282" s="25">
        <f t="shared" si="30"/>
        <v>18</v>
      </c>
      <c r="J282" s="79"/>
      <c r="K282" s="138" t="s">
        <v>50</v>
      </c>
      <c r="L282" s="138">
        <v>638</v>
      </c>
      <c r="M282" s="79"/>
      <c r="R282" s="80"/>
    </row>
    <row r="283" spans="2:18" ht="17.25" customHeight="1" x14ac:dyDescent="0.25">
      <c r="B283" s="28" t="s">
        <v>47</v>
      </c>
      <c r="C283" s="24">
        <f t="shared" si="31"/>
        <v>97</v>
      </c>
      <c r="D283" s="25">
        <v>30</v>
      </c>
      <c r="E283" s="25">
        <v>14</v>
      </c>
      <c r="F283" s="25">
        <v>18</v>
      </c>
      <c r="G283" s="25">
        <v>20</v>
      </c>
      <c r="H283" s="25">
        <f t="shared" si="30"/>
        <v>15</v>
      </c>
      <c r="J283" s="79"/>
      <c r="K283" s="138" t="s">
        <v>35</v>
      </c>
      <c r="L283" s="138">
        <v>675</v>
      </c>
      <c r="M283" s="79"/>
      <c r="R283" s="80"/>
    </row>
    <row r="284" spans="2:18" ht="17.25" customHeight="1" x14ac:dyDescent="0.25">
      <c r="B284" s="28" t="s">
        <v>48</v>
      </c>
      <c r="C284" s="24">
        <f t="shared" si="31"/>
        <v>135</v>
      </c>
      <c r="D284" s="25">
        <v>30</v>
      </c>
      <c r="E284" s="25">
        <v>31</v>
      </c>
      <c r="F284" s="25">
        <v>35</v>
      </c>
      <c r="G284" s="25">
        <v>35</v>
      </c>
      <c r="H284" s="25">
        <f t="shared" si="30"/>
        <v>4</v>
      </c>
      <c r="J284" s="79"/>
      <c r="K284" s="138" t="s">
        <v>49</v>
      </c>
      <c r="L284" s="138">
        <v>784</v>
      </c>
      <c r="M284" s="79"/>
      <c r="R284" s="80"/>
    </row>
    <row r="285" spans="2:18" ht="17.25" customHeight="1" x14ac:dyDescent="0.25">
      <c r="B285" s="28" t="s">
        <v>49</v>
      </c>
      <c r="C285" s="24">
        <f t="shared" si="31"/>
        <v>784</v>
      </c>
      <c r="D285" s="25">
        <v>227</v>
      </c>
      <c r="E285" s="25">
        <v>169</v>
      </c>
      <c r="F285" s="25">
        <v>160</v>
      </c>
      <c r="G285" s="25">
        <v>167</v>
      </c>
      <c r="H285" s="25">
        <f t="shared" si="30"/>
        <v>61</v>
      </c>
      <c r="J285" s="79"/>
      <c r="K285" s="138" t="s">
        <v>36</v>
      </c>
      <c r="L285" s="138">
        <v>927</v>
      </c>
      <c r="M285" s="79"/>
      <c r="R285" s="80"/>
    </row>
    <row r="286" spans="2:18" ht="17.25" customHeight="1" x14ac:dyDescent="0.25">
      <c r="B286" s="28" t="s">
        <v>50</v>
      </c>
      <c r="C286" s="24">
        <f t="shared" si="31"/>
        <v>638</v>
      </c>
      <c r="D286" s="25">
        <v>184</v>
      </c>
      <c r="E286" s="25">
        <v>169</v>
      </c>
      <c r="F286" s="25">
        <v>130</v>
      </c>
      <c r="G286" s="25">
        <v>130</v>
      </c>
      <c r="H286" s="25">
        <f t="shared" si="30"/>
        <v>25</v>
      </c>
      <c r="J286" s="79"/>
      <c r="K286" s="138" t="s">
        <v>37</v>
      </c>
      <c r="L286" s="138">
        <v>938</v>
      </c>
      <c r="M286" s="79"/>
      <c r="R286" s="80"/>
    </row>
    <row r="287" spans="2:18" ht="17.25" customHeight="1" x14ac:dyDescent="0.25">
      <c r="B287" s="28" t="s">
        <v>51</v>
      </c>
      <c r="C287" s="24">
        <f t="shared" si="31"/>
        <v>577</v>
      </c>
      <c r="D287" s="25">
        <v>168</v>
      </c>
      <c r="E287" s="25">
        <v>127</v>
      </c>
      <c r="F287" s="25">
        <v>125</v>
      </c>
      <c r="G287" s="25">
        <v>128</v>
      </c>
      <c r="H287" s="25">
        <f t="shared" si="30"/>
        <v>29</v>
      </c>
      <c r="J287" s="79"/>
      <c r="K287" s="138" t="s">
        <v>33</v>
      </c>
      <c r="L287" s="138">
        <v>956</v>
      </c>
      <c r="M287" s="79"/>
      <c r="R287" s="80"/>
    </row>
    <row r="288" spans="2:18" ht="17.25" customHeight="1" x14ac:dyDescent="0.25">
      <c r="B288" s="28" t="s">
        <v>52</v>
      </c>
      <c r="C288" s="24">
        <f t="shared" si="31"/>
        <v>243</v>
      </c>
      <c r="D288" s="25">
        <v>59</v>
      </c>
      <c r="E288" s="25">
        <v>55</v>
      </c>
      <c r="F288" s="25">
        <v>75</v>
      </c>
      <c r="G288" s="25">
        <v>44</v>
      </c>
      <c r="H288" s="25">
        <f t="shared" si="30"/>
        <v>10</v>
      </c>
      <c r="J288" s="79"/>
      <c r="K288" s="138" t="s">
        <v>42</v>
      </c>
      <c r="L288" s="138">
        <v>1031</v>
      </c>
      <c r="M288" s="79"/>
      <c r="R288" s="80"/>
    </row>
    <row r="289" spans="2:18" ht="17.25" customHeight="1" x14ac:dyDescent="0.25">
      <c r="B289" s="28" t="s">
        <v>53</v>
      </c>
      <c r="C289" s="24">
        <f t="shared" si="31"/>
        <v>96</v>
      </c>
      <c r="D289" s="25">
        <v>34</v>
      </c>
      <c r="E289" s="25">
        <v>21</v>
      </c>
      <c r="F289" s="25">
        <v>23</v>
      </c>
      <c r="G289" s="25">
        <v>11</v>
      </c>
      <c r="H289" s="25">
        <f t="shared" si="30"/>
        <v>7</v>
      </c>
      <c r="J289" s="79"/>
      <c r="K289" s="138" t="s">
        <v>41</v>
      </c>
      <c r="L289" s="138">
        <v>1110</v>
      </c>
      <c r="M289" s="79"/>
      <c r="R289" s="80"/>
    </row>
    <row r="290" spans="2:18" ht="17.25" customHeight="1" thickBot="1" x14ac:dyDescent="0.3">
      <c r="B290" s="50" t="s">
        <v>54</v>
      </c>
      <c r="C290" s="51">
        <f>SUM(D290:H290)</f>
        <v>361</v>
      </c>
      <c r="D290" s="52">
        <v>83</v>
      </c>
      <c r="E290" s="52">
        <v>84</v>
      </c>
      <c r="F290" s="52">
        <v>92</v>
      </c>
      <c r="G290" s="52">
        <v>83</v>
      </c>
      <c r="H290" s="52">
        <f t="shared" si="30"/>
        <v>19</v>
      </c>
      <c r="J290" s="79"/>
      <c r="K290" s="138" t="s">
        <v>44</v>
      </c>
      <c r="L290" s="138">
        <v>9964</v>
      </c>
      <c r="M290" s="79"/>
      <c r="R290" s="80"/>
    </row>
    <row r="291" spans="2:18" ht="20.25" customHeight="1" x14ac:dyDescent="0.25">
      <c r="B291" s="53" t="s">
        <v>1</v>
      </c>
      <c r="C291" s="54">
        <f t="shared" ref="C291:H291" si="32">SUM(C266:C290)</f>
        <v>22239</v>
      </c>
      <c r="D291" s="55">
        <v>5897</v>
      </c>
      <c r="E291" s="55">
        <v>5256</v>
      </c>
      <c r="F291" s="55">
        <v>4864</v>
      </c>
      <c r="G291" s="55">
        <v>4687</v>
      </c>
      <c r="H291" s="55">
        <f t="shared" si="32"/>
        <v>1535</v>
      </c>
      <c r="J291" s="79"/>
      <c r="K291" s="79"/>
      <c r="L291" s="79"/>
      <c r="M291" s="79"/>
    </row>
    <row r="292" spans="2:18" ht="15.75" thickBot="1" x14ac:dyDescent="0.3">
      <c r="B292" s="67" t="s">
        <v>15</v>
      </c>
      <c r="C292" s="68">
        <f>SUM(D292:H292)</f>
        <v>1</v>
      </c>
      <c r="D292" s="68">
        <f t="shared" ref="D292:G292" si="33">D291/$C$291</f>
        <v>0.26516480057556546</v>
      </c>
      <c r="E292" s="68">
        <f t="shared" si="33"/>
        <v>0.23634156212059895</v>
      </c>
      <c r="F292" s="68">
        <f t="shared" si="33"/>
        <v>0.21871487027294392</v>
      </c>
      <c r="G292" s="68">
        <f t="shared" si="33"/>
        <v>0.21075587931112011</v>
      </c>
      <c r="H292" s="68">
        <f>H291/$C$291</f>
        <v>6.9022887719771567E-2</v>
      </c>
      <c r="J292" s="79"/>
      <c r="K292" s="79"/>
      <c r="L292" s="79"/>
      <c r="M292" s="79"/>
    </row>
    <row r="293" spans="2:18" x14ac:dyDescent="0.25">
      <c r="B293" s="140" t="s">
        <v>96</v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 spans="2:18" x14ac:dyDescent="0.25">
      <c r="B294" s="140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2:18" x14ac:dyDescent="0.25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2:18" ht="16.5" customHeight="1" x14ac:dyDescent="0.25">
      <c r="B296" s="1"/>
      <c r="C296" s="1"/>
      <c r="D296" s="1"/>
      <c r="E296" s="1"/>
      <c r="F296" s="1"/>
      <c r="G296" s="1"/>
    </row>
    <row r="297" spans="2:18" ht="23.25" customHeight="1" x14ac:dyDescent="0.25">
      <c r="B297" s="41"/>
      <c r="C297" s="41"/>
      <c r="D297" s="41"/>
      <c r="E297" s="41"/>
      <c r="F297" s="41"/>
      <c r="G297" s="12"/>
    </row>
    <row r="298" spans="2:18" ht="43.5" customHeight="1" x14ac:dyDescent="0.25">
      <c r="B298" s="150" t="s">
        <v>19</v>
      </c>
      <c r="C298" s="151"/>
      <c r="D298" s="63">
        <v>2025</v>
      </c>
      <c r="E298" s="63">
        <v>2026</v>
      </c>
      <c r="F298" s="22" t="s">
        <v>58</v>
      </c>
    </row>
    <row r="299" spans="2:18" ht="19.5" customHeight="1" x14ac:dyDescent="0.25">
      <c r="B299" s="169" t="s">
        <v>4</v>
      </c>
      <c r="C299" s="170"/>
      <c r="D299" s="82">
        <v>361</v>
      </c>
      <c r="E299" s="82">
        <f t="shared" ref="E299:E310" si="34">+C15</f>
        <v>380</v>
      </c>
      <c r="F299" s="133">
        <f t="shared" ref="F299:F310" si="35">E299/D299-1</f>
        <v>5.2631578947368363E-2</v>
      </c>
    </row>
    <row r="300" spans="2:18" ht="19.5" customHeight="1" x14ac:dyDescent="0.25">
      <c r="B300" s="169" t="s">
        <v>5</v>
      </c>
      <c r="C300" s="170"/>
      <c r="D300" s="82">
        <v>368</v>
      </c>
      <c r="E300" s="82">
        <f t="shared" si="34"/>
        <v>359</v>
      </c>
      <c r="F300" s="134">
        <f t="shared" si="35"/>
        <v>-2.4456521739130488E-2</v>
      </c>
    </row>
    <row r="301" spans="2:18" ht="19.5" customHeight="1" x14ac:dyDescent="0.25">
      <c r="B301" s="169" t="s">
        <v>6</v>
      </c>
      <c r="C301" s="170"/>
      <c r="D301" s="82">
        <v>401</v>
      </c>
      <c r="E301" s="82">
        <f t="shared" si="34"/>
        <v>393</v>
      </c>
      <c r="F301" s="134">
        <f t="shared" si="35"/>
        <v>-1.995012468827928E-2</v>
      </c>
    </row>
    <row r="302" spans="2:18" ht="19.5" customHeight="1" thickBot="1" x14ac:dyDescent="0.3">
      <c r="B302" s="169" t="s">
        <v>7</v>
      </c>
      <c r="C302" s="170"/>
      <c r="D302" s="82">
        <v>380</v>
      </c>
      <c r="E302" s="82">
        <f t="shared" si="34"/>
        <v>403</v>
      </c>
      <c r="F302" s="134">
        <f t="shared" si="35"/>
        <v>6.0526315789473761E-2</v>
      </c>
    </row>
    <row r="303" spans="2:18" ht="19.5" hidden="1" customHeight="1" x14ac:dyDescent="0.25">
      <c r="B303" s="169" t="s">
        <v>8</v>
      </c>
      <c r="C303" s="170"/>
      <c r="D303" s="82">
        <v>354</v>
      </c>
      <c r="E303" s="82">
        <f t="shared" si="34"/>
        <v>0</v>
      </c>
      <c r="F303" s="134">
        <f t="shared" si="35"/>
        <v>-1</v>
      </c>
    </row>
    <row r="304" spans="2:18" ht="18.75" hidden="1" customHeight="1" x14ac:dyDescent="0.25">
      <c r="B304" s="169" t="s">
        <v>9</v>
      </c>
      <c r="C304" s="170"/>
      <c r="D304" s="82">
        <v>416</v>
      </c>
      <c r="E304" s="82">
        <f t="shared" si="34"/>
        <v>0</v>
      </c>
      <c r="F304" s="134">
        <f t="shared" si="35"/>
        <v>-1</v>
      </c>
    </row>
    <row r="305" spans="2:18" ht="19.5" hidden="1" customHeight="1" x14ac:dyDescent="0.25">
      <c r="B305" s="169" t="s">
        <v>10</v>
      </c>
      <c r="C305" s="170"/>
      <c r="D305" s="82">
        <v>349</v>
      </c>
      <c r="E305" s="82">
        <f t="shared" si="34"/>
        <v>0</v>
      </c>
      <c r="F305" s="134">
        <f t="shared" si="35"/>
        <v>-1</v>
      </c>
    </row>
    <row r="306" spans="2:18" ht="19.5" hidden="1" customHeight="1" x14ac:dyDescent="0.25">
      <c r="B306" s="169" t="s">
        <v>11</v>
      </c>
      <c r="C306" s="170"/>
      <c r="D306" s="82">
        <v>419</v>
      </c>
      <c r="E306" s="82">
        <f t="shared" si="34"/>
        <v>0</v>
      </c>
      <c r="F306" s="134">
        <f t="shared" si="35"/>
        <v>-1</v>
      </c>
    </row>
    <row r="307" spans="2:18" ht="19.5" hidden="1" customHeight="1" x14ac:dyDescent="0.25">
      <c r="B307" s="169" t="s">
        <v>89</v>
      </c>
      <c r="C307" s="170"/>
      <c r="D307" s="82">
        <v>448</v>
      </c>
      <c r="E307" s="82">
        <f t="shared" si="34"/>
        <v>0</v>
      </c>
      <c r="F307" s="134">
        <f t="shared" si="35"/>
        <v>-1</v>
      </c>
      <c r="G307" s="57"/>
    </row>
    <row r="308" spans="2:18" ht="19.5" hidden="1" customHeight="1" x14ac:dyDescent="0.25">
      <c r="B308" s="169" t="s">
        <v>12</v>
      </c>
      <c r="C308" s="170"/>
      <c r="D308" s="82">
        <v>419</v>
      </c>
      <c r="E308" s="82">
        <f t="shared" si="34"/>
        <v>0</v>
      </c>
      <c r="F308" s="134">
        <f t="shared" si="35"/>
        <v>-1</v>
      </c>
      <c r="G308" s="57"/>
    </row>
    <row r="309" spans="2:18" ht="19.5" hidden="1" customHeight="1" x14ac:dyDescent="0.25">
      <c r="B309" s="169" t="s">
        <v>13</v>
      </c>
      <c r="C309" s="170"/>
      <c r="D309" s="82">
        <v>404</v>
      </c>
      <c r="E309" s="82">
        <f t="shared" si="34"/>
        <v>0</v>
      </c>
      <c r="F309" s="134">
        <f t="shared" si="35"/>
        <v>-1</v>
      </c>
      <c r="G309" s="57"/>
    </row>
    <row r="310" spans="2:18" ht="19.5" hidden="1" customHeight="1" thickBot="1" x14ac:dyDescent="0.3">
      <c r="B310" s="171" t="s">
        <v>14</v>
      </c>
      <c r="C310" s="172"/>
      <c r="D310" s="83">
        <v>368</v>
      </c>
      <c r="E310" s="83">
        <f t="shared" si="34"/>
        <v>0</v>
      </c>
      <c r="F310" s="84">
        <f t="shared" si="35"/>
        <v>-1</v>
      </c>
      <c r="G310" s="57"/>
    </row>
    <row r="311" spans="2:18" ht="24.75" customHeight="1" x14ac:dyDescent="0.25">
      <c r="B311" s="173" t="s">
        <v>1</v>
      </c>
      <c r="C311" s="173"/>
      <c r="D311" s="137">
        <f>SUM(D299:D302)</f>
        <v>1510</v>
      </c>
      <c r="E311" s="137">
        <f>SUM(E299:E302)</f>
        <v>1535</v>
      </c>
      <c r="F311" s="136">
        <f>E311/D311-1</f>
        <v>1.655629139072845E-2</v>
      </c>
      <c r="G311" s="57"/>
    </row>
    <row r="312" spans="2:18" ht="21.75" customHeight="1" x14ac:dyDescent="0.25">
      <c r="B312" s="87" t="s">
        <v>88</v>
      </c>
      <c r="C312" s="59"/>
      <c r="D312" s="44"/>
      <c r="E312" s="44"/>
      <c r="F312" s="47"/>
      <c r="G312" s="57"/>
    </row>
    <row r="313" spans="2:18" ht="17.25" customHeight="1" x14ac:dyDescent="0.25">
      <c r="B313" s="121" t="s">
        <v>72</v>
      </c>
      <c r="C313" s="11"/>
      <c r="J313" s="73"/>
      <c r="K313" s="81"/>
      <c r="L313" s="1"/>
      <c r="M313" s="1"/>
      <c r="N313" s="1"/>
      <c r="O313" s="1"/>
    </row>
    <row r="314" spans="2:18" ht="17.25" customHeight="1" x14ac:dyDescent="0.25">
      <c r="B314" s="12"/>
      <c r="C314" s="12"/>
      <c r="D314" s="12"/>
      <c r="E314" s="12"/>
      <c r="F314" s="21"/>
      <c r="G314" s="85"/>
      <c r="H314" s="11"/>
      <c r="I314" s="11"/>
      <c r="J314" s="11"/>
      <c r="K314" s="11"/>
      <c r="L314" s="58"/>
      <c r="M314" s="86"/>
      <c r="N314" s="86"/>
      <c r="O314" s="86"/>
      <c r="P314" s="11"/>
      <c r="Q314" s="11"/>
      <c r="R314" s="48"/>
    </row>
    <row r="315" spans="2:18" ht="17.25" customHeight="1" x14ac:dyDescent="0.25">
      <c r="B315" s="12"/>
      <c r="C315" s="12"/>
      <c r="D315" s="12"/>
      <c r="E315" s="12"/>
      <c r="F315" s="21"/>
      <c r="G315" s="85"/>
      <c r="H315" s="11"/>
      <c r="I315" s="11"/>
      <c r="J315" s="11"/>
      <c r="K315" s="11"/>
      <c r="L315" s="58"/>
      <c r="M315" s="86"/>
      <c r="N315" s="86"/>
      <c r="O315" s="86"/>
      <c r="P315" s="11"/>
      <c r="Q315" s="11"/>
      <c r="R315" s="48"/>
    </row>
    <row r="316" spans="2:18" ht="17.25" customHeight="1" x14ac:dyDescent="0.25">
      <c r="C316" s="12"/>
      <c r="D316" s="12"/>
      <c r="E316" s="12"/>
      <c r="F316" s="21"/>
      <c r="G316" s="85"/>
      <c r="H316" s="11"/>
      <c r="I316" s="11"/>
      <c r="J316" s="11"/>
      <c r="K316" s="11"/>
      <c r="L316" s="58"/>
      <c r="M316" s="86"/>
      <c r="N316" s="86"/>
      <c r="O316" s="86"/>
      <c r="P316" s="11"/>
      <c r="Q316" s="11"/>
      <c r="R316" s="48"/>
    </row>
    <row r="317" spans="2:18" ht="17.25" customHeight="1" x14ac:dyDescent="0.25">
      <c r="B317" s="12"/>
      <c r="C317" s="12"/>
      <c r="D317" s="12"/>
      <c r="E317" s="12"/>
      <c r="F317" s="21"/>
      <c r="G317" s="85"/>
      <c r="H317" s="11"/>
      <c r="I317" s="11"/>
      <c r="J317" s="11"/>
      <c r="K317" s="11"/>
      <c r="L317" s="58"/>
      <c r="M317" s="86"/>
      <c r="N317" s="86"/>
      <c r="O317" s="86"/>
      <c r="P317" s="11"/>
      <c r="Q317" s="11"/>
      <c r="R317" s="48"/>
    </row>
    <row r="318" spans="2:18" ht="17.25" customHeight="1" x14ac:dyDescent="0.25">
      <c r="B318" s="12"/>
      <c r="C318" s="12"/>
      <c r="D318" s="12"/>
      <c r="E318" s="12"/>
      <c r="F318" s="21"/>
      <c r="G318" s="85"/>
      <c r="H318" s="11"/>
      <c r="I318" s="11"/>
      <c r="J318" s="11"/>
      <c r="K318" s="11"/>
      <c r="L318" s="58"/>
      <c r="M318" s="86"/>
      <c r="N318" s="86"/>
      <c r="O318" s="86"/>
      <c r="P318" s="11"/>
      <c r="Q318" s="11"/>
      <c r="R318" s="48"/>
    </row>
    <row r="319" spans="2:18" ht="17.25" customHeight="1" x14ac:dyDescent="0.25">
      <c r="B319" s="12"/>
      <c r="C319" s="12"/>
      <c r="D319" s="12"/>
      <c r="E319" s="12"/>
      <c r="F319" s="21"/>
      <c r="G319" s="85"/>
      <c r="H319" s="11"/>
      <c r="I319" s="11"/>
      <c r="J319" s="11"/>
      <c r="K319" s="11"/>
      <c r="L319" s="58"/>
      <c r="M319" s="86"/>
      <c r="N319" s="86"/>
      <c r="O319" s="86"/>
      <c r="P319" s="11"/>
      <c r="Q319" s="11"/>
      <c r="R319" s="48"/>
    </row>
    <row r="320" spans="2:18" ht="17.25" customHeight="1" x14ac:dyDescent="0.25">
      <c r="B320" s="12"/>
      <c r="C320" s="12"/>
      <c r="D320" s="12"/>
      <c r="E320" s="12"/>
      <c r="F320" s="21"/>
      <c r="G320" s="85"/>
      <c r="H320" s="11"/>
      <c r="I320" s="11"/>
      <c r="J320" s="11"/>
      <c r="K320" s="11"/>
      <c r="L320" s="58"/>
      <c r="M320" s="86"/>
      <c r="N320" s="86"/>
      <c r="O320" s="86"/>
      <c r="P320" s="11"/>
      <c r="Q320" s="11"/>
      <c r="R320" s="48"/>
    </row>
    <row r="321" spans="2:18" ht="17.25" customHeight="1" x14ac:dyDescent="0.25">
      <c r="B321" s="12"/>
      <c r="C321" s="12"/>
      <c r="D321" s="12"/>
      <c r="E321" s="12"/>
      <c r="F321" s="21"/>
      <c r="G321" s="85"/>
      <c r="H321" s="11"/>
      <c r="I321" s="11"/>
      <c r="J321" s="11"/>
      <c r="K321" s="11"/>
      <c r="L321" s="58"/>
      <c r="M321" s="86"/>
      <c r="N321" s="86"/>
      <c r="O321" s="86"/>
      <c r="P321" s="11"/>
      <c r="Q321" s="11"/>
      <c r="R321" s="48"/>
    </row>
    <row r="322" spans="2:18" ht="17.25" customHeight="1" x14ac:dyDescent="0.25">
      <c r="B322" s="12"/>
      <c r="C322" s="12"/>
      <c r="D322" s="12"/>
      <c r="E322" s="12"/>
      <c r="F322" s="21"/>
      <c r="G322" s="85"/>
      <c r="H322" s="11"/>
      <c r="I322" s="11"/>
      <c r="J322" s="11"/>
      <c r="K322" s="11"/>
      <c r="L322" s="58"/>
      <c r="M322" s="86"/>
      <c r="N322" s="86"/>
      <c r="O322" s="86"/>
      <c r="P322" s="11"/>
      <c r="Q322" s="11"/>
      <c r="R322" s="48"/>
    </row>
    <row r="323" spans="2:18" ht="17.25" customHeight="1" x14ac:dyDescent="0.25">
      <c r="B323" s="12"/>
      <c r="C323" s="12"/>
      <c r="D323" s="12"/>
      <c r="E323" s="12"/>
      <c r="F323" s="21"/>
      <c r="G323" s="85"/>
      <c r="H323" s="11"/>
      <c r="I323" s="11"/>
      <c r="J323" s="11"/>
      <c r="K323" s="11"/>
      <c r="L323" s="58"/>
      <c r="M323" s="86"/>
      <c r="N323" s="86"/>
      <c r="O323" s="86"/>
      <c r="P323" s="11"/>
      <c r="Q323" s="11"/>
      <c r="R323" s="48"/>
    </row>
    <row r="324" spans="2:18" ht="17.25" customHeight="1" x14ac:dyDescent="0.25">
      <c r="C324" s="12"/>
      <c r="D324" s="12"/>
      <c r="E324" s="12"/>
      <c r="F324" s="21"/>
      <c r="G324" s="85"/>
      <c r="H324" s="11"/>
      <c r="I324" s="11"/>
      <c r="J324" s="11"/>
      <c r="K324" s="11"/>
      <c r="L324" s="58"/>
      <c r="M324" s="86"/>
      <c r="N324" s="86"/>
      <c r="O324" s="86"/>
      <c r="P324" s="11"/>
      <c r="Q324" s="11"/>
      <c r="R324" s="48"/>
    </row>
    <row r="325" spans="2:18" ht="17.25" customHeight="1" x14ac:dyDescent="0.25">
      <c r="B325" s="12"/>
      <c r="C325" s="12"/>
      <c r="D325" s="12"/>
      <c r="E325" s="12"/>
      <c r="F325" s="21"/>
      <c r="G325" s="85"/>
      <c r="H325" s="11"/>
      <c r="I325" s="11"/>
      <c r="J325" s="11"/>
      <c r="K325" s="11"/>
      <c r="L325" s="58"/>
      <c r="M325" s="86"/>
      <c r="N325" s="86"/>
      <c r="O325" s="86"/>
      <c r="P325" s="11"/>
      <c r="Q325" s="11"/>
      <c r="R325" s="48"/>
    </row>
    <row r="326" spans="2:18" ht="17.25" customHeight="1" x14ac:dyDescent="0.25">
      <c r="B326" s="12"/>
      <c r="C326" s="12"/>
      <c r="D326" s="12"/>
      <c r="E326" s="12"/>
      <c r="F326" s="21"/>
      <c r="G326" s="85"/>
      <c r="H326" s="11"/>
      <c r="I326" s="11"/>
      <c r="J326" s="11"/>
      <c r="K326" s="11"/>
      <c r="L326" s="58"/>
      <c r="M326" s="86"/>
      <c r="N326" s="86"/>
      <c r="O326" s="86"/>
      <c r="P326" s="11"/>
      <c r="Q326" s="11"/>
      <c r="R326" s="48"/>
    </row>
    <row r="327" spans="2:18" ht="17.25" customHeight="1" x14ac:dyDescent="0.25">
      <c r="B327" s="12"/>
      <c r="C327" s="12"/>
      <c r="D327" s="12"/>
      <c r="E327" s="12"/>
      <c r="F327" s="21"/>
      <c r="G327" s="85"/>
      <c r="H327" s="11"/>
      <c r="I327" s="11"/>
      <c r="J327" s="11"/>
      <c r="K327" s="11"/>
      <c r="L327" s="58"/>
      <c r="M327" s="86"/>
      <c r="N327" s="86"/>
      <c r="O327" s="86"/>
      <c r="P327" s="11"/>
      <c r="Q327" s="11"/>
      <c r="R327" s="48"/>
    </row>
    <row r="328" spans="2:18" ht="17.25" customHeight="1" x14ac:dyDescent="0.25">
      <c r="B328" s="12"/>
      <c r="C328" s="12"/>
      <c r="D328" s="12"/>
      <c r="E328" s="12"/>
      <c r="F328" s="21"/>
      <c r="G328" s="85"/>
      <c r="H328" s="11"/>
      <c r="I328" s="11"/>
      <c r="J328" s="11"/>
      <c r="K328" s="11"/>
      <c r="L328" s="58"/>
      <c r="M328" s="86"/>
      <c r="N328" s="86"/>
      <c r="O328" s="86"/>
      <c r="P328" s="11"/>
      <c r="Q328" s="11"/>
      <c r="R328" s="48"/>
    </row>
    <row r="329" spans="2:18" ht="17.25" customHeight="1" x14ac:dyDescent="0.25">
      <c r="B329" s="12"/>
      <c r="C329" s="12"/>
      <c r="D329" s="12"/>
      <c r="E329" s="12"/>
      <c r="F329" s="21"/>
      <c r="G329" s="85"/>
      <c r="H329" s="11"/>
      <c r="I329" s="11"/>
      <c r="J329" s="11"/>
      <c r="K329" s="11"/>
      <c r="L329" s="58"/>
      <c r="M329" s="86"/>
      <c r="N329" s="86"/>
      <c r="O329" s="86"/>
      <c r="P329" s="11"/>
      <c r="Q329" s="11"/>
      <c r="R329" s="48"/>
    </row>
    <row r="330" spans="2:18" ht="17.25" customHeight="1" x14ac:dyDescent="0.25">
      <c r="B330" s="12"/>
      <c r="C330" s="12"/>
      <c r="D330" s="12"/>
      <c r="E330" s="12"/>
      <c r="F330" s="21"/>
      <c r="G330" s="85"/>
      <c r="H330" s="11"/>
      <c r="I330" s="11"/>
      <c r="J330" s="11"/>
      <c r="K330" s="11"/>
      <c r="L330" s="58"/>
      <c r="M330" s="86"/>
      <c r="N330" s="86"/>
      <c r="O330" s="86"/>
      <c r="P330" s="11"/>
      <c r="Q330" s="11"/>
      <c r="R330" s="48"/>
    </row>
    <row r="331" spans="2:18" ht="17.25" customHeight="1" x14ac:dyDescent="0.25">
      <c r="B331" s="12"/>
      <c r="C331" s="12"/>
      <c r="D331" s="12"/>
      <c r="E331" s="12"/>
      <c r="F331" s="21"/>
      <c r="G331" s="85"/>
      <c r="H331" s="11"/>
      <c r="I331" s="11"/>
      <c r="J331" s="11"/>
      <c r="K331" s="11"/>
      <c r="L331" s="58"/>
      <c r="M331" s="86"/>
      <c r="N331" s="86"/>
      <c r="O331" s="86"/>
      <c r="P331" s="11"/>
      <c r="Q331" s="11"/>
      <c r="R331" s="48"/>
    </row>
    <row r="332" spans="2:18" ht="17.25" customHeight="1" x14ac:dyDescent="0.25">
      <c r="B332" s="12"/>
      <c r="C332" s="12"/>
      <c r="D332" s="12"/>
      <c r="E332" s="12"/>
      <c r="F332" s="21"/>
      <c r="G332" s="85"/>
      <c r="H332" s="11"/>
      <c r="I332" s="11"/>
      <c r="J332" s="11"/>
      <c r="K332" s="11"/>
      <c r="L332" s="58"/>
      <c r="M332" s="86"/>
      <c r="N332" s="86"/>
      <c r="O332" s="86"/>
      <c r="P332" s="11"/>
      <c r="Q332" s="11"/>
      <c r="R332" s="48"/>
    </row>
    <row r="333" spans="2:18" ht="17.25" customHeight="1" x14ac:dyDescent="0.25">
      <c r="B333" s="12"/>
      <c r="C333" s="12"/>
      <c r="D333" s="12"/>
      <c r="E333" s="12"/>
      <c r="F333" s="21"/>
      <c r="G333" s="85"/>
      <c r="H333" s="11"/>
      <c r="I333" s="11"/>
      <c r="J333" s="11"/>
      <c r="K333" s="11"/>
      <c r="L333" s="58"/>
      <c r="M333" s="86"/>
      <c r="N333" s="86"/>
      <c r="O333" s="86"/>
      <c r="P333" s="11"/>
      <c r="Q333" s="11"/>
      <c r="R333" s="48"/>
    </row>
    <row r="334" spans="2:18" ht="17.25" customHeight="1" x14ac:dyDescent="0.25">
      <c r="B334" s="12"/>
      <c r="C334" s="12"/>
      <c r="D334" s="12"/>
      <c r="E334" s="12"/>
      <c r="F334" s="21"/>
      <c r="G334" s="85"/>
      <c r="H334" s="11"/>
      <c r="I334" s="11"/>
      <c r="J334" s="11"/>
      <c r="K334" s="11"/>
      <c r="L334" s="58"/>
      <c r="M334" s="86"/>
      <c r="N334" s="86"/>
      <c r="O334" s="86"/>
      <c r="P334" s="11"/>
      <c r="Q334" s="11"/>
      <c r="R334" s="48"/>
    </row>
    <row r="335" spans="2:18" ht="17.25" customHeight="1" x14ac:dyDescent="0.25">
      <c r="B335" s="12"/>
      <c r="C335" s="12"/>
      <c r="D335" s="12"/>
      <c r="E335" s="12"/>
      <c r="F335" s="21"/>
      <c r="G335" s="85"/>
      <c r="H335" s="11"/>
      <c r="I335" s="11"/>
      <c r="J335" s="11"/>
      <c r="K335" s="11"/>
      <c r="L335" s="58"/>
      <c r="M335" s="86"/>
      <c r="N335" s="86"/>
      <c r="O335" s="86"/>
      <c r="P335" s="11"/>
      <c r="Q335" s="11"/>
      <c r="R335" s="48"/>
    </row>
    <row r="336" spans="2:18" ht="17.25" customHeight="1" x14ac:dyDescent="0.25">
      <c r="B336" s="12"/>
      <c r="C336" s="12"/>
      <c r="D336" s="12"/>
      <c r="E336" s="12"/>
      <c r="F336" s="21"/>
      <c r="G336" s="85"/>
      <c r="H336" s="11"/>
      <c r="I336" s="11"/>
      <c r="J336" s="11"/>
      <c r="K336" s="11"/>
      <c r="L336" s="58"/>
      <c r="M336" s="86"/>
      <c r="N336" s="86"/>
      <c r="O336" s="86"/>
      <c r="P336" s="11"/>
      <c r="Q336" s="11"/>
      <c r="R336" s="48"/>
    </row>
    <row r="337" spans="2:18" ht="17.25" customHeight="1" x14ac:dyDescent="0.25">
      <c r="B337" s="12"/>
      <c r="C337" s="12"/>
      <c r="D337" s="12"/>
      <c r="E337" s="12"/>
      <c r="F337" s="21"/>
      <c r="G337" s="85"/>
      <c r="H337" s="11"/>
      <c r="I337" s="11"/>
      <c r="J337" s="11"/>
      <c r="K337" s="11"/>
      <c r="L337" s="58"/>
      <c r="M337" s="86"/>
      <c r="N337" s="86"/>
      <c r="O337" s="86"/>
      <c r="P337" s="11"/>
      <c r="Q337" s="11"/>
      <c r="R337" s="48"/>
    </row>
    <row r="338" spans="2:18" ht="17.25" customHeight="1" x14ac:dyDescent="0.25">
      <c r="B338" s="12"/>
      <c r="C338" s="12"/>
      <c r="D338" s="12"/>
      <c r="E338" s="12"/>
      <c r="F338" s="21"/>
      <c r="G338" s="85"/>
      <c r="H338" s="11"/>
      <c r="I338" s="11"/>
      <c r="J338" s="11"/>
      <c r="K338" s="11"/>
      <c r="L338" s="58"/>
      <c r="M338" s="86"/>
      <c r="N338" s="86"/>
      <c r="O338" s="86"/>
      <c r="P338" s="11"/>
      <c r="Q338" s="11"/>
      <c r="R338" s="48"/>
    </row>
    <row r="339" spans="2:18" ht="17.25" customHeight="1" x14ac:dyDescent="0.25">
      <c r="B339" s="12"/>
      <c r="C339" s="12"/>
      <c r="D339" s="12"/>
      <c r="E339" s="12"/>
      <c r="F339" s="21"/>
      <c r="G339" s="85"/>
      <c r="H339" s="11"/>
      <c r="I339" s="11"/>
      <c r="J339" s="11"/>
      <c r="K339" s="11"/>
      <c r="L339" s="58"/>
      <c r="M339" s="86"/>
      <c r="N339" s="86"/>
      <c r="O339" s="86"/>
      <c r="P339" s="11"/>
      <c r="Q339" s="11"/>
      <c r="R339" s="48"/>
    </row>
    <row r="340" spans="2:18" ht="17.25" customHeight="1" x14ac:dyDescent="0.25">
      <c r="B340" s="12"/>
      <c r="C340" s="12"/>
      <c r="D340" s="12"/>
      <c r="E340" s="12"/>
      <c r="F340" s="21"/>
      <c r="G340" s="85"/>
      <c r="H340" s="11"/>
      <c r="I340" s="11"/>
      <c r="J340" s="11"/>
      <c r="K340" s="11"/>
      <c r="L340" s="58"/>
      <c r="M340" s="86"/>
      <c r="N340" s="86"/>
      <c r="O340" s="86"/>
      <c r="P340" s="11"/>
      <c r="Q340" s="11"/>
      <c r="R340" s="48"/>
    </row>
    <row r="341" spans="2:18" ht="17.25" customHeight="1" x14ac:dyDescent="0.25">
      <c r="B341" s="12"/>
      <c r="C341" s="12"/>
      <c r="D341" s="12"/>
      <c r="E341" s="12"/>
      <c r="F341" s="21"/>
      <c r="G341" s="85"/>
      <c r="H341" s="11"/>
      <c r="I341" s="11"/>
      <c r="J341" s="11"/>
      <c r="K341" s="11"/>
      <c r="L341" s="58"/>
      <c r="M341" s="86"/>
      <c r="N341" s="86"/>
      <c r="O341" s="86"/>
      <c r="P341" s="11"/>
      <c r="Q341" s="11"/>
      <c r="R341" s="48"/>
    </row>
    <row r="342" spans="2:18" ht="17.25" customHeight="1" x14ac:dyDescent="0.25">
      <c r="B342" s="12"/>
      <c r="C342" s="12"/>
      <c r="D342" s="12"/>
      <c r="E342" s="12"/>
      <c r="F342" s="21"/>
      <c r="G342" s="85"/>
      <c r="H342" s="11"/>
      <c r="I342" s="11"/>
      <c r="J342" s="11"/>
      <c r="K342" s="11"/>
      <c r="L342" s="58"/>
      <c r="M342" s="86"/>
      <c r="N342" s="86"/>
      <c r="O342" s="86"/>
      <c r="P342" s="11"/>
      <c r="Q342" s="11"/>
      <c r="R342" s="48"/>
    </row>
    <row r="343" spans="2:18" ht="17.25" customHeight="1" x14ac:dyDescent="0.25">
      <c r="B343" s="12"/>
      <c r="C343" s="12"/>
      <c r="D343" s="12"/>
      <c r="E343" s="12"/>
      <c r="F343" s="21"/>
      <c r="G343" s="85"/>
      <c r="H343" s="11"/>
      <c r="I343" s="11"/>
      <c r="J343" s="11"/>
      <c r="K343" s="11"/>
      <c r="L343" s="58"/>
      <c r="M343" s="86"/>
      <c r="N343" s="86"/>
      <c r="O343" s="86"/>
      <c r="P343" s="11"/>
      <c r="Q343" s="11"/>
      <c r="R343" s="48"/>
    </row>
    <row r="344" spans="2:18" ht="17.25" customHeight="1" x14ac:dyDescent="0.25">
      <c r="B344" s="12"/>
      <c r="C344" s="12"/>
      <c r="D344" s="12"/>
      <c r="E344" s="12"/>
      <c r="F344" s="21"/>
      <c r="G344" s="85"/>
      <c r="H344" s="11"/>
      <c r="I344" s="11"/>
      <c r="J344" s="11"/>
      <c r="K344" s="11"/>
      <c r="L344" s="58"/>
      <c r="M344" s="86"/>
      <c r="N344" s="86"/>
      <c r="O344" s="86"/>
      <c r="P344" s="11"/>
      <c r="Q344" s="11"/>
      <c r="R344" s="48"/>
    </row>
    <row r="345" spans="2:18" ht="17.25" customHeight="1" x14ac:dyDescent="0.25">
      <c r="B345" s="12"/>
      <c r="C345" s="12"/>
      <c r="D345" s="12"/>
      <c r="E345" s="12"/>
      <c r="F345" s="21"/>
      <c r="G345" s="85"/>
      <c r="H345" s="11"/>
      <c r="I345" s="11"/>
      <c r="J345" s="11"/>
      <c r="K345" s="11"/>
      <c r="L345" s="58"/>
      <c r="M345" s="86"/>
      <c r="N345" s="86"/>
      <c r="O345" s="86"/>
      <c r="P345" s="11"/>
      <c r="Q345" s="11"/>
      <c r="R345" s="48"/>
    </row>
    <row r="346" spans="2:18" ht="17.25" customHeight="1" x14ac:dyDescent="0.25">
      <c r="B346" s="12"/>
      <c r="C346" s="12"/>
      <c r="D346" s="12"/>
      <c r="E346" s="12"/>
      <c r="F346" s="21"/>
      <c r="G346" s="85"/>
      <c r="H346" s="11"/>
      <c r="I346" s="11"/>
      <c r="J346" s="11"/>
      <c r="K346" s="11"/>
      <c r="L346" s="58"/>
      <c r="M346" s="86"/>
      <c r="N346" s="86"/>
      <c r="O346" s="86"/>
      <c r="P346" s="11"/>
      <c r="Q346" s="11"/>
      <c r="R346" s="48"/>
    </row>
    <row r="347" spans="2:18" ht="17.25" customHeight="1" x14ac:dyDescent="0.25">
      <c r="B347" s="12"/>
      <c r="C347" s="12"/>
      <c r="D347" s="12"/>
      <c r="E347" s="12"/>
      <c r="F347" s="21"/>
      <c r="G347" s="85"/>
      <c r="H347" s="11"/>
      <c r="I347" s="11"/>
      <c r="J347" s="11"/>
      <c r="K347" s="11"/>
      <c r="L347" s="58"/>
      <c r="M347" s="86"/>
      <c r="N347" s="86"/>
      <c r="O347" s="86"/>
      <c r="P347" s="11"/>
      <c r="Q347" s="11"/>
      <c r="R347" s="48"/>
    </row>
    <row r="348" spans="2:18" x14ac:dyDescent="0.25">
      <c r="B348" s="21"/>
      <c r="C348" s="21"/>
      <c r="D348" s="21"/>
      <c r="E348" s="21"/>
      <c r="F348" s="21"/>
      <c r="G348" s="85"/>
      <c r="H348" s="11"/>
      <c r="I348" s="75"/>
      <c r="J348" s="75"/>
    </row>
    <row r="349" spans="2:18" x14ac:dyDescent="0.25">
      <c r="B349" s="21"/>
      <c r="C349" s="21"/>
      <c r="D349" s="21"/>
      <c r="E349" s="21"/>
      <c r="F349" s="21"/>
      <c r="G349" s="85"/>
      <c r="H349" s="11"/>
    </row>
    <row r="350" spans="2:18" x14ac:dyDescent="0.25">
      <c r="B350" s="21"/>
      <c r="C350" s="21"/>
      <c r="D350" s="21"/>
      <c r="E350" s="21"/>
      <c r="F350" s="21"/>
      <c r="G350" s="85"/>
      <c r="H350" s="11"/>
    </row>
    <row r="351" spans="2:18" x14ac:dyDescent="0.25">
      <c r="B351" s="21"/>
      <c r="C351" s="21"/>
      <c r="D351" s="21"/>
      <c r="E351" s="21"/>
      <c r="F351" s="21"/>
      <c r="G351" s="85"/>
      <c r="H351" s="11"/>
    </row>
    <row r="352" spans="2:18" x14ac:dyDescent="0.25">
      <c r="B352" s="21"/>
      <c r="C352" s="21"/>
      <c r="D352" s="21"/>
      <c r="E352" s="21"/>
      <c r="F352" s="21"/>
      <c r="G352" s="85"/>
      <c r="H352" s="11"/>
    </row>
    <row r="353" spans="2:8" x14ac:dyDescent="0.25">
      <c r="B353" s="21"/>
      <c r="C353" s="21"/>
      <c r="D353" s="21"/>
      <c r="E353" s="21"/>
      <c r="F353" s="21"/>
      <c r="G353" s="85"/>
      <c r="H353" s="11"/>
    </row>
    <row r="354" spans="2:8" x14ac:dyDescent="0.25">
      <c r="B354" s="21"/>
      <c r="C354" s="21"/>
      <c r="D354" s="21"/>
      <c r="E354" s="21"/>
      <c r="F354" s="21"/>
      <c r="G354" s="85"/>
      <c r="H354" s="11"/>
    </row>
    <row r="355" spans="2:8" x14ac:dyDescent="0.25">
      <c r="B355" s="21"/>
      <c r="C355" s="21"/>
      <c r="D355" s="21"/>
      <c r="E355" s="21"/>
      <c r="F355" s="21"/>
      <c r="G355" s="85"/>
      <c r="H355" s="11"/>
    </row>
    <row r="356" spans="2:8" x14ac:dyDescent="0.25">
      <c r="B356" s="21"/>
      <c r="C356" s="21"/>
      <c r="D356" s="21"/>
      <c r="E356" s="21"/>
      <c r="F356" s="21"/>
      <c r="G356" s="85"/>
      <c r="H356" s="11"/>
    </row>
    <row r="357" spans="2:8" x14ac:dyDescent="0.25">
      <c r="C357" s="75"/>
      <c r="D357" s="75"/>
      <c r="E357" s="75"/>
      <c r="F357" s="88"/>
      <c r="G357" s="75"/>
      <c r="H357" s="75"/>
    </row>
  </sheetData>
  <sortState xmlns:xlrd2="http://schemas.microsoft.com/office/spreadsheetml/2017/richdata2" ref="O55:P79">
    <sortCondition ref="P55:P79"/>
  </sortState>
  <mergeCells count="86">
    <mergeCell ref="H34:I34"/>
    <mergeCell ref="J34:K34"/>
    <mergeCell ref="N34:O34"/>
    <mergeCell ref="P34:Q34"/>
    <mergeCell ref="R34:S34"/>
    <mergeCell ref="L34:M34"/>
    <mergeCell ref="T197:U197"/>
    <mergeCell ref="T34:U34"/>
    <mergeCell ref="R197:S197"/>
    <mergeCell ref="N87:Q88"/>
    <mergeCell ref="N197:O197"/>
    <mergeCell ref="P197:Q197"/>
    <mergeCell ref="N101:Q101"/>
    <mergeCell ref="N102:Q102"/>
    <mergeCell ref="S87:T87"/>
    <mergeCell ref="R87:R88"/>
    <mergeCell ref="N103:T104"/>
    <mergeCell ref="L197:M197"/>
    <mergeCell ref="B185:B188"/>
    <mergeCell ref="B189:B192"/>
    <mergeCell ref="B193:C193"/>
    <mergeCell ref="B165:B168"/>
    <mergeCell ref="B169:B172"/>
    <mergeCell ref="B173:B176"/>
    <mergeCell ref="B177:B180"/>
    <mergeCell ref="B181:B184"/>
    <mergeCell ref="H197:I197"/>
    <mergeCell ref="J197:K197"/>
    <mergeCell ref="D197:E197"/>
    <mergeCell ref="B298:C298"/>
    <mergeCell ref="B299:C299"/>
    <mergeCell ref="B300:C300"/>
    <mergeCell ref="B229:B230"/>
    <mergeCell ref="C229:C230"/>
    <mergeCell ref="B301:C301"/>
    <mergeCell ref="B302:C302"/>
    <mergeCell ref="B310:C310"/>
    <mergeCell ref="B311:C311"/>
    <mergeCell ref="B304:C304"/>
    <mergeCell ref="B305:C305"/>
    <mergeCell ref="B306:C306"/>
    <mergeCell ref="B307:C307"/>
    <mergeCell ref="B308:C308"/>
    <mergeCell ref="B309:C309"/>
    <mergeCell ref="B303:C303"/>
    <mergeCell ref="B2:R2"/>
    <mergeCell ref="B11:R11"/>
    <mergeCell ref="B6:U6"/>
    <mergeCell ref="B7:U7"/>
    <mergeCell ref="B8:U8"/>
    <mergeCell ref="B53:B54"/>
    <mergeCell ref="C53:C54"/>
    <mergeCell ref="D53:E53"/>
    <mergeCell ref="D34:E34"/>
    <mergeCell ref="F34:G34"/>
    <mergeCell ref="B34:B35"/>
    <mergeCell ref="C34:C35"/>
    <mergeCell ref="B125:B128"/>
    <mergeCell ref="B121:B124"/>
    <mergeCell ref="B141:B144"/>
    <mergeCell ref="B145:B148"/>
    <mergeCell ref="B153:B156"/>
    <mergeCell ref="B149:B152"/>
    <mergeCell ref="B129:B132"/>
    <mergeCell ref="D229:F229"/>
    <mergeCell ref="F197:G197"/>
    <mergeCell ref="B133:B136"/>
    <mergeCell ref="B137:B140"/>
    <mergeCell ref="B157:B160"/>
    <mergeCell ref="B161:B164"/>
    <mergeCell ref="B197:B198"/>
    <mergeCell ref="C197:C198"/>
    <mergeCell ref="B97:B100"/>
    <mergeCell ref="B93:B96"/>
    <mergeCell ref="B117:B120"/>
    <mergeCell ref="B113:B116"/>
    <mergeCell ref="B109:B112"/>
    <mergeCell ref="B105:B108"/>
    <mergeCell ref="B101:B104"/>
    <mergeCell ref="H87:H88"/>
    <mergeCell ref="I87:I88"/>
    <mergeCell ref="B89:B92"/>
    <mergeCell ref="B87:B88"/>
    <mergeCell ref="C87:C88"/>
    <mergeCell ref="D87:D88"/>
    <mergeCell ref="E87:F87"/>
  </mergeCells>
  <phoneticPr fontId="32" type="noConversion"/>
  <printOptions horizontalCentered="1"/>
  <pageMargins left="0" right="0" top="0.39370078740157483" bottom="0.39370078740157483" header="0.31496062992125984" footer="0.31496062992125984"/>
  <pageSetup paperSize="9" scale="33" fitToHeight="4" orientation="portrait" r:id="rId1"/>
  <rowBreaks count="3" manualBreakCount="3">
    <brk id="82" max="21" man="1"/>
    <brk id="194" max="21" man="1"/>
    <brk id="262" max="21" man="1"/>
  </rowBreaks>
  <ignoredErrors>
    <ignoredError sqref="C256 C291 C80" formula="1"/>
    <ignoredError sqref="H29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Linea 100</vt:lpstr>
      <vt:lpstr>'Linea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Genaro Humberto Araujo Salas</cp:lastModifiedBy>
  <cp:lastPrinted>2025-10-16T17:54:15Z</cp:lastPrinted>
  <dcterms:created xsi:type="dcterms:W3CDTF">2023-08-14T13:39:38Z</dcterms:created>
  <dcterms:modified xsi:type="dcterms:W3CDTF">2026-05-18T17:03:28Z</dcterms:modified>
</cp:coreProperties>
</file>