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BRIL 2026\REPORTES SAU VIOLACION Y VOLENCIA SEXUAL\"/>
    </mc:Choice>
  </mc:AlternateContent>
  <xr:revisionPtr revIDLastSave="0" documentId="13_ncr:1_{DCC11801-4F1A-4388-8BBC-EAD83579F159}" xr6:coauthVersionLast="47" xr6:coauthVersionMax="47" xr10:uidLastSave="{00000000-0000-0000-0000-000000000000}"/>
  <bookViews>
    <workbookView xWindow="-120" yWindow="-120" windowWidth="29040" windowHeight="15720" tabRatio="673" xr2:uid="{00000000-000D-0000-FFFF-FFFF00000000}"/>
  </bookViews>
  <sheets>
    <sheet name="casos del SAU" sheetId="2" r:id="rId1"/>
  </sheets>
  <definedNames>
    <definedName name="_xlnm._FilterDatabase" localSheetId="0" hidden="1">'casos del SAU'!$O$96:$P$96</definedName>
    <definedName name="_xlnm.Print_Area" localSheetId="0">'casos del SAU'!$A$1:$T$225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3" i="2" l="1"/>
  <c r="C16" i="2"/>
  <c r="C17" i="2"/>
  <c r="N122" i="2" l="1"/>
  <c r="C84" i="2" l="1"/>
  <c r="C85" i="2"/>
  <c r="C75" i="2"/>
  <c r="C76" i="2"/>
  <c r="C77" i="2"/>
  <c r="C78" i="2"/>
  <c r="C79" i="2"/>
  <c r="C80" i="2"/>
  <c r="C81" i="2"/>
  <c r="C82" i="2"/>
  <c r="C83" i="2"/>
  <c r="E146" i="2" l="1"/>
  <c r="F146" i="2"/>
  <c r="F222" i="2" l="1"/>
  <c r="D28" i="2"/>
  <c r="E28" i="2"/>
  <c r="C27" i="2"/>
  <c r="F221" i="2"/>
  <c r="C26" i="2"/>
  <c r="F220" i="2"/>
  <c r="C25" i="2"/>
  <c r="F219" i="2"/>
  <c r="F218" i="2" l="1"/>
  <c r="C24" i="2" l="1"/>
  <c r="F212" i="2" l="1"/>
  <c r="F213" i="2"/>
  <c r="F214" i="2"/>
  <c r="F215" i="2"/>
  <c r="F216" i="2"/>
  <c r="F217" i="2"/>
  <c r="P102" i="2" l="1"/>
  <c r="P97" i="2"/>
  <c r="P98" i="2"/>
  <c r="P101" i="2"/>
  <c r="P99" i="2"/>
  <c r="P103" i="2"/>
  <c r="P104" i="2"/>
  <c r="P100" i="2"/>
  <c r="H98" i="2"/>
  <c r="H97" i="2"/>
  <c r="H101" i="2"/>
  <c r="H100" i="2"/>
  <c r="H102" i="2"/>
  <c r="H103" i="2"/>
  <c r="H104" i="2"/>
  <c r="H99" i="2"/>
  <c r="D86" i="2"/>
  <c r="E86" i="2"/>
  <c r="F86" i="2"/>
  <c r="G86" i="2"/>
  <c r="H86" i="2"/>
  <c r="I86" i="2"/>
  <c r="J86" i="2"/>
  <c r="K86" i="2"/>
  <c r="L86" i="2"/>
  <c r="C74" i="2"/>
  <c r="O122" i="2" l="1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M121" i="2"/>
  <c r="D121" i="2"/>
  <c r="M120" i="2"/>
  <c r="D120" i="2"/>
  <c r="M119" i="2"/>
  <c r="D119" i="2"/>
  <c r="M118" i="2"/>
  <c r="D118" i="2"/>
  <c r="M117" i="2"/>
  <c r="D117" i="2"/>
  <c r="M116" i="2"/>
  <c r="D116" i="2"/>
  <c r="M115" i="2"/>
  <c r="D115" i="2"/>
  <c r="M114" i="2"/>
  <c r="D114" i="2"/>
  <c r="D146" i="2" l="1"/>
  <c r="M122" i="2"/>
  <c r="N123" i="2" s="1"/>
  <c r="M123" i="2" l="1"/>
  <c r="O123" i="2"/>
  <c r="E171" i="2" l="1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C36" i="2"/>
  <c r="C37" i="2"/>
  <c r="C38" i="2"/>
  <c r="C39" i="2"/>
  <c r="C40" i="2"/>
  <c r="C41" i="2"/>
  <c r="C35" i="2"/>
  <c r="C164" i="2"/>
  <c r="C165" i="2"/>
  <c r="C166" i="2"/>
  <c r="C167" i="2"/>
  <c r="C168" i="2"/>
  <c r="C169" i="2"/>
  <c r="C170" i="2"/>
  <c r="C163" i="2"/>
  <c r="D171" i="2"/>
  <c r="D105" i="2"/>
  <c r="E105" i="2"/>
  <c r="F203" i="2"/>
  <c r="E203" i="2"/>
  <c r="D203" i="2"/>
  <c r="J185" i="2"/>
  <c r="I185" i="2"/>
  <c r="H185" i="2"/>
  <c r="G185" i="2"/>
  <c r="F185" i="2"/>
  <c r="E185" i="2"/>
  <c r="D185" i="2"/>
  <c r="C184" i="2"/>
  <c r="H202" i="2" s="1"/>
  <c r="C202" i="2" s="1"/>
  <c r="C183" i="2"/>
  <c r="H201" i="2" s="1"/>
  <c r="C201" i="2" s="1"/>
  <c r="C182" i="2"/>
  <c r="C181" i="2"/>
  <c r="H199" i="2" s="1"/>
  <c r="C199" i="2" s="1"/>
  <c r="C180" i="2"/>
  <c r="H198" i="2" s="1"/>
  <c r="C198" i="2" s="1"/>
  <c r="C179" i="2"/>
  <c r="H197" i="2" s="1"/>
  <c r="C197" i="2" s="1"/>
  <c r="C178" i="2"/>
  <c r="H196" i="2" s="1"/>
  <c r="C196" i="2" s="1"/>
  <c r="C177" i="2"/>
  <c r="H195" i="2" s="1"/>
  <c r="C104" i="2"/>
  <c r="C103" i="2"/>
  <c r="C102" i="2"/>
  <c r="C101" i="2"/>
  <c r="C100" i="2"/>
  <c r="C99" i="2"/>
  <c r="C98" i="2"/>
  <c r="C97" i="2"/>
  <c r="F65" i="2"/>
  <c r="E65" i="2"/>
  <c r="D65" i="2"/>
  <c r="C64" i="2"/>
  <c r="C63" i="2"/>
  <c r="C62" i="2"/>
  <c r="C61" i="2"/>
  <c r="C60" i="2"/>
  <c r="C59" i="2"/>
  <c r="C58" i="2"/>
  <c r="C57" i="2"/>
  <c r="C56" i="2"/>
  <c r="C55" i="2"/>
  <c r="C54" i="2"/>
  <c r="C53" i="2"/>
  <c r="D47" i="2"/>
  <c r="C46" i="2"/>
  <c r="C45" i="2"/>
  <c r="C44" i="2"/>
  <c r="C43" i="2"/>
  <c r="C42" i="2"/>
  <c r="C23" i="2"/>
  <c r="C22" i="2"/>
  <c r="C21" i="2"/>
  <c r="C20" i="2"/>
  <c r="C19" i="2"/>
  <c r="C18" i="2"/>
  <c r="C195" i="2" l="1"/>
  <c r="H200" i="2"/>
  <c r="H203" i="2" s="1"/>
  <c r="C28" i="2"/>
  <c r="N184" i="2"/>
  <c r="K201" i="2"/>
  <c r="F211" i="2"/>
  <c r="K197" i="2"/>
  <c r="N179" i="2"/>
  <c r="K196" i="2"/>
  <c r="N178" i="2"/>
  <c r="K199" i="2"/>
  <c r="N180" i="2"/>
  <c r="N183" i="2"/>
  <c r="K200" i="2"/>
  <c r="N182" i="2"/>
  <c r="K195" i="2"/>
  <c r="N177" i="2"/>
  <c r="K198" i="2"/>
  <c r="N181" i="2"/>
  <c r="R73" i="2"/>
  <c r="R71" i="2"/>
  <c r="C171" i="2"/>
  <c r="T172" i="2" s="1"/>
  <c r="R70" i="2"/>
  <c r="R72" i="2"/>
  <c r="E223" i="2"/>
  <c r="F223" i="2" s="1"/>
  <c r="C47" i="2"/>
  <c r="I48" i="2" s="1"/>
  <c r="C86" i="2"/>
  <c r="C65" i="2"/>
  <c r="E66" i="2" s="1"/>
  <c r="C105" i="2"/>
  <c r="C185" i="2"/>
  <c r="G186" i="2" s="1"/>
  <c r="C200" i="2" l="1"/>
  <c r="K202" i="2" s="1"/>
  <c r="M172" i="2"/>
  <c r="G172" i="2"/>
  <c r="S172" i="2"/>
  <c r="D172" i="2"/>
  <c r="H172" i="2"/>
  <c r="O172" i="2"/>
  <c r="I172" i="2"/>
  <c r="N172" i="2"/>
  <c r="E172" i="2"/>
  <c r="J172" i="2"/>
  <c r="Q172" i="2"/>
  <c r="K172" i="2"/>
  <c r="F172" i="2"/>
  <c r="L172" i="2"/>
  <c r="R172" i="2"/>
  <c r="P172" i="2"/>
  <c r="O48" i="2"/>
  <c r="E48" i="2"/>
  <c r="L48" i="2"/>
  <c r="Q48" i="2"/>
  <c r="N48" i="2"/>
  <c r="G48" i="2"/>
  <c r="P48" i="2"/>
  <c r="F48" i="2"/>
  <c r="S48" i="2"/>
  <c r="J48" i="2"/>
  <c r="D48" i="2"/>
  <c r="R48" i="2"/>
  <c r="K48" i="2"/>
  <c r="H48" i="2"/>
  <c r="M48" i="2"/>
  <c r="J87" i="2"/>
  <c r="L87" i="2"/>
  <c r="F66" i="2"/>
  <c r="E186" i="2"/>
  <c r="D186" i="2"/>
  <c r="D66" i="2"/>
  <c r="C66" i="2"/>
  <c r="F186" i="2"/>
  <c r="J186" i="2"/>
  <c r="D106" i="2"/>
  <c r="E106" i="2"/>
  <c r="D29" i="2"/>
  <c r="G87" i="2"/>
  <c r="D87" i="2"/>
  <c r="E87" i="2"/>
  <c r="H87" i="2"/>
  <c r="F87" i="2"/>
  <c r="K87" i="2"/>
  <c r="C29" i="2"/>
  <c r="I186" i="2"/>
  <c r="I87" i="2"/>
  <c r="H186" i="2"/>
  <c r="E29" i="2"/>
  <c r="G203" i="2"/>
  <c r="O25" i="2"/>
  <c r="S70" i="2" s="1"/>
  <c r="C203" i="2" l="1"/>
  <c r="H204" i="2"/>
  <c r="C172" i="2"/>
  <c r="C48" i="2"/>
  <c r="C87" i="2"/>
  <c r="E204" i="2"/>
  <c r="F204" i="2"/>
  <c r="G204" i="2"/>
  <c r="D204" i="2"/>
  <c r="C204" i="2" s="1"/>
  <c r="C186" i="2"/>
  <c r="C106" i="2"/>
  <c r="S71" i="2"/>
  <c r="S73" i="2"/>
  <c r="S72" i="2"/>
  <c r="P25" i="2" l="1"/>
</calcChain>
</file>

<file path=xl/sharedStrings.xml><?xml version="1.0" encoding="utf-8"?>
<sst xmlns="http://schemas.openxmlformats.org/spreadsheetml/2006/main" count="316" uniqueCount="91">
  <si>
    <t xml:space="preserve">Mes </t>
  </si>
  <si>
    <t>Total</t>
  </si>
  <si>
    <t>Mujer</t>
  </si>
  <si>
    <t>Hombre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</si>
  <si>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</si>
  <si>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</si>
  <si>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</si>
  <si>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</si>
  <si>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</si>
  <si>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</si>
  <si>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</si>
  <si>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</si>
  <si>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</si>
  <si>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</si>
  <si>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</si>
  <si>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</si>
  <si>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</si>
  <si>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</si>
  <si>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</si>
  <si>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</si>
  <si>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</si>
  <si>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</si>
  <si>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</si>
  <si>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</si>
  <si>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</si>
  <si>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</si>
  <si>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</si>
  <si>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</si>
  <si>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</si>
  <si>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</si>
  <si>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</si>
  <si>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</si>
  <si>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</si>
  <si>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Quechua</t>
  </si>
  <si>
    <t>Aimara</t>
  </si>
  <si>
    <t>Indígena u originario de la Amazonía</t>
  </si>
  <si>
    <t>Perteneciente o parte de otro pueblo indígena u originario</t>
  </si>
  <si>
    <t>Negro, moreno, zambo, mulato o afrodescendiente</t>
  </si>
  <si>
    <t>Blanco</t>
  </si>
  <si>
    <t>Mestizo</t>
  </si>
  <si>
    <t>Otro</t>
  </si>
  <si>
    <t>Departamento</t>
  </si>
  <si>
    <t>Sexo</t>
  </si>
  <si>
    <t>Arequipa</t>
  </si>
  <si>
    <t>Ayacucho</t>
  </si>
  <si>
    <t>Cusco</t>
  </si>
  <si>
    <t>Huanuco</t>
  </si>
  <si>
    <t>La Libertad</t>
  </si>
  <si>
    <t>Lima</t>
  </si>
  <si>
    <t>Madre De Dios</t>
  </si>
  <si>
    <t>Puno</t>
  </si>
  <si>
    <t>Valoración del riesgo para la integridad de la persona usuaria</t>
  </si>
  <si>
    <t>Leve</t>
  </si>
  <si>
    <t>Moderado</t>
  </si>
  <si>
    <t>Severo</t>
  </si>
  <si>
    <t>No</t>
  </si>
  <si>
    <t>Si</t>
  </si>
  <si>
    <t>Variación porcentual</t>
  </si>
  <si>
    <t>Región</t>
  </si>
  <si>
    <t>Edades</t>
  </si>
  <si>
    <t>0 a 5 años</t>
  </si>
  <si>
    <t>6 a 11 años</t>
  </si>
  <si>
    <t>12 a 17 años</t>
  </si>
  <si>
    <t>Huánuco</t>
  </si>
  <si>
    <t>a/ No considera la caracteristica de violación sexual mediante engaño</t>
  </si>
  <si>
    <t>No sabe/ No responde</t>
  </si>
  <si>
    <t>SAU</t>
  </si>
  <si>
    <t>Madre de Dios</t>
  </si>
  <si>
    <t>Persona usuaria Está interesado/a en recibir patrocinio legal del SAU</t>
  </si>
  <si>
    <t>Persona usuaria interpuso denuncia por el último hecho de violencia previa a la intervención del SAU</t>
  </si>
  <si>
    <r>
      <t xml:space="preserve"> REPORTE ESTADÍSTICO DE CASOS DE </t>
    </r>
    <r>
      <rPr>
        <b/>
        <sz val="24"/>
        <color rgb="FFFFFF00"/>
        <rFont val="Arial"/>
        <family val="2"/>
      </rPr>
      <t xml:space="preserve">VIOLACIÓN SEXUAL </t>
    </r>
    <r>
      <rPr>
        <b/>
        <vertAlign val="superscript"/>
        <sz val="24"/>
        <color rgb="FFFFFF00"/>
        <rFont val="Arial"/>
        <family val="2"/>
      </rPr>
      <t>a/</t>
    </r>
    <r>
      <rPr>
        <b/>
        <sz val="18"/>
        <color theme="0"/>
        <rFont val="Arial"/>
        <family val="2"/>
      </rPr>
      <t xml:space="preserve">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SERVICIOS DE ATENCIÓN URGENTE (SAU)</t>
    </r>
  </si>
  <si>
    <t>Septiembre</t>
  </si>
  <si>
    <t>x</t>
  </si>
  <si>
    <t>y</t>
  </si>
  <si>
    <t>q</t>
  </si>
  <si>
    <t>p</t>
  </si>
  <si>
    <t>Vinculo de la presunta persona agresora con el/la NNA</t>
  </si>
  <si>
    <t>Sexo de NNA</t>
  </si>
  <si>
    <t>Desconocido</t>
  </si>
  <si>
    <t>Vecino</t>
  </si>
  <si>
    <t>Padre</t>
  </si>
  <si>
    <t>Enamorado</t>
  </si>
  <si>
    <t>Otro*</t>
  </si>
  <si>
    <t>Padrastro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</si>
  <si>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Registro de Casos del Servicio de Atención Urgente -SAU / SGIC / WARMI ÑAN / MIMP</t>
    </r>
  </si>
  <si>
    <t>2026*</t>
  </si>
  <si>
    <t>Tío</t>
  </si>
  <si>
    <t>Primo</t>
  </si>
  <si>
    <t>Periodo: Enero a Abril, 2026 (Preliminar)</t>
  </si>
  <si>
    <t>* Informacón estadística correspondiente al periodo de enero  a abril 2026 (Preliminar)</t>
  </si>
  <si>
    <t>*Otro, Desconocido, 	Enamorado, 	Padrastro/Madrastra, 	Vecino, 	Padre/Madre, 	Primo, 	Tío, 	Otro, 	Ex enamorado, 	Otro familiar, 	Ex conviviente, 	Docente, 	Abuelo, 	Hermano, 	Sobrino, 	Tío - abuelo, 	Cuñado, 	Concuñado, 	Compañero de estudios y 	Habita en el mismo hogar.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</si>
</sst>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name val="Univers"/>
      <family val="2"/>
    </font>
    <font>
      <sz val="10"/>
      <color theme="1"/>
      <name val="Arial"/>
      <family val="2"/>
    </font>
    <font>
      <sz val="11"/>
      <name val="Arial Narrow"/>
      <family val="2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24"/>
      <color rgb="FFFFFF00"/>
      <name val="Arial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24"/>
      <color rgb="FFFFFF0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theme="5" tint="0.59999389629810485"/>
      <name val="Arial"/>
      <family val="2"/>
    </font>
    <font>
      <sz val="12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12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48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/>
      <diagonal/>
    </border>
    <border>
      <left/>
      <right style="dotted">
        <color theme="2" tint="-9.9978637043366805E-2"/>
      </right>
      <top/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hair">
        <color rgb="FFFF0000"/>
      </left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/>
      <top/>
      <bottom style="medium">
        <color theme="1" tint="0.34998626667073579"/>
      </bottom>
      <diagonal/>
    </border>
    <border>
      <left style="hair">
        <color rgb="FFE60008"/>
      </left>
      <right/>
      <top/>
      <bottom style="medium">
        <color theme="1" tint="0.34998626667073579"/>
      </bottom>
      <diagonal/>
    </border>
    <border>
      <left/>
      <right style="hair">
        <color rgb="FFE60008"/>
      </right>
      <top/>
      <bottom style="medium">
        <color theme="1" tint="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theme="2" tint="-9.9978637043366805E-2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theme="0" tint="-0.1499679555650502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 applyBorder="0"/>
    <xf numFmtId="0" fontId="29" fillId="0" borderId="0"/>
    <xf numFmtId="0" fontId="1" fillId="0" borderId="0"/>
    <xf numFmtId="0" fontId="3" fillId="0" borderId="0"/>
    <xf numFmtId="0" fontId="27" fillId="0" borderId="0" applyBorder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 applyBorder="0"/>
    <xf numFmtId="0" fontId="33" fillId="0" borderId="0"/>
    <xf numFmtId="43" fontId="1" fillId="0" borderId="0" applyFont="0" applyFill="0" applyBorder="0" applyAlignment="0" applyProtection="0"/>
    <xf numFmtId="0" fontId="33" fillId="0" borderId="0"/>
    <xf numFmtId="0" fontId="29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3" fillId="2" borderId="0" xfId="2" applyFill="1" applyAlignment="1">
      <alignment vertical="center"/>
    </xf>
    <xf numFmtId="0" fontId="0" fillId="0" borderId="0" xfId="0" applyAlignment="1">
      <alignment vertical="center"/>
    </xf>
    <xf numFmtId="0" fontId="4" fillId="2" borderId="0" xfId="2" applyFont="1" applyFill="1" applyAlignment="1">
      <alignment horizontal="center" vertical="center" wrapText="1"/>
    </xf>
    <xf numFmtId="0" fontId="5" fillId="2" borderId="0" xfId="3" applyFont="1" applyFill="1" applyAlignment="1">
      <alignment horizontal="centerContinuous" vertical="center"/>
    </xf>
    <xf numFmtId="0" fontId="3" fillId="2" borderId="0" xfId="2" applyFill="1" applyAlignment="1">
      <alignment horizontal="centerContinuous" vertical="center"/>
    </xf>
    <xf numFmtId="0" fontId="0" fillId="0" borderId="0" xfId="0" applyAlignment="1">
      <alignment horizontal="center" vertical="center" wrapText="1"/>
    </xf>
    <xf numFmtId="0" fontId="3" fillId="4" borderId="0" xfId="2" applyFill="1" applyAlignment="1">
      <alignment vertical="center"/>
    </xf>
    <xf numFmtId="0" fontId="14" fillId="2" borderId="0" xfId="2" applyFont="1" applyFill="1" applyAlignment="1">
      <alignment vertical="center"/>
    </xf>
    <xf numFmtId="0" fontId="14" fillId="4" borderId="0" xfId="2" applyFont="1" applyFill="1" applyAlignment="1">
      <alignment vertical="center"/>
    </xf>
    <xf numFmtId="3" fontId="3" fillId="2" borderId="0" xfId="2" applyNumberFormat="1" applyFill="1" applyAlignment="1">
      <alignment vertical="center"/>
    </xf>
    <xf numFmtId="0" fontId="5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/>
    </xf>
    <xf numFmtId="0" fontId="15" fillId="6" borderId="2" xfId="2" applyFont="1" applyFill="1" applyBorder="1" applyAlignment="1">
      <alignment horizontal="center" vertical="center"/>
    </xf>
    <xf numFmtId="0" fontId="15" fillId="5" borderId="2" xfId="2" applyFont="1" applyFill="1" applyBorder="1" applyAlignment="1">
      <alignment horizontal="center" vertical="center"/>
    </xf>
    <xf numFmtId="0" fontId="15" fillId="5" borderId="0" xfId="2" applyFont="1" applyFill="1" applyAlignment="1">
      <alignment horizontal="center" vertical="center"/>
    </xf>
    <xf numFmtId="0" fontId="16" fillId="4" borderId="0" xfId="2" applyFont="1" applyFill="1" applyAlignment="1">
      <alignment vertical="center"/>
    </xf>
    <xf numFmtId="0" fontId="12" fillId="4" borderId="0" xfId="2" applyFont="1" applyFill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7" fillId="0" borderId="5" xfId="2" applyFont="1" applyBorder="1" applyAlignment="1">
      <alignment horizontal="left" vertical="center"/>
    </xf>
    <xf numFmtId="3" fontId="18" fillId="0" borderId="5" xfId="2" applyNumberFormat="1" applyFont="1" applyBorder="1" applyAlignment="1">
      <alignment horizontal="center" vertical="center"/>
    </xf>
    <xf numFmtId="3" fontId="19" fillId="0" borderId="5" xfId="2" applyNumberFormat="1" applyFont="1" applyBorder="1" applyAlignment="1">
      <alignment horizontal="center" vertical="center"/>
    </xf>
    <xf numFmtId="3" fontId="3" fillId="4" borderId="0" xfId="2" applyNumberFormat="1" applyFill="1" applyAlignment="1">
      <alignment horizontal="center" vertical="center"/>
    </xf>
    <xf numFmtId="0" fontId="20" fillId="4" borderId="0" xfId="2" applyFont="1" applyFill="1" applyAlignment="1">
      <alignment horizontal="left" vertical="center"/>
    </xf>
    <xf numFmtId="3" fontId="17" fillId="0" borderId="5" xfId="2" applyNumberFormat="1" applyFont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3" fillId="4" borderId="0" xfId="2" applyFill="1" applyAlignment="1">
      <alignment horizontal="center" vertical="center"/>
    </xf>
    <xf numFmtId="3" fontId="17" fillId="0" borderId="6" xfId="2" applyNumberFormat="1" applyFont="1" applyBorder="1" applyAlignment="1">
      <alignment horizontal="left" vertical="center"/>
    </xf>
    <xf numFmtId="3" fontId="19" fillId="0" borderId="6" xfId="2" applyNumberFormat="1" applyFont="1" applyBorder="1" applyAlignment="1">
      <alignment horizontal="center" vertical="center"/>
    </xf>
    <xf numFmtId="0" fontId="17" fillId="7" borderId="7" xfId="2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18" fillId="7" borderId="7" xfId="2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164" fontId="18" fillId="9" borderId="8" xfId="4" applyNumberFormat="1" applyFont="1" applyFill="1" applyBorder="1" applyAlignment="1">
      <alignment horizontal="center" vertical="center"/>
    </xf>
    <xf numFmtId="0" fontId="21" fillId="2" borderId="0" xfId="2" applyFont="1" applyFill="1" applyAlignment="1">
      <alignment vertical="center"/>
    </xf>
    <xf numFmtId="0" fontId="15" fillId="5" borderId="1" xfId="2" applyFont="1" applyFill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 vertical="center"/>
    </xf>
    <xf numFmtId="0" fontId="23" fillId="2" borderId="0" xfId="2" applyFont="1" applyFill="1" applyAlignment="1">
      <alignment vertical="center"/>
    </xf>
    <xf numFmtId="0" fontId="23" fillId="4" borderId="0" xfId="2" applyFont="1" applyFill="1" applyAlignment="1">
      <alignment vertical="center"/>
    </xf>
    <xf numFmtId="0" fontId="23" fillId="2" borderId="0" xfId="2" applyFont="1" applyFill="1" applyAlignment="1">
      <alignment horizontal="left" vertical="center"/>
    </xf>
    <xf numFmtId="0" fontId="23" fillId="4" borderId="0" xfId="2" applyFont="1" applyFill="1" applyAlignment="1">
      <alignment horizontal="left" vertical="center"/>
    </xf>
    <xf numFmtId="0" fontId="12" fillId="4" borderId="0" xfId="2" applyFont="1" applyFill="1" applyAlignment="1">
      <alignment vertical="center" wrapText="1"/>
    </xf>
    <xf numFmtId="0" fontId="15" fillId="4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/>
    </xf>
    <xf numFmtId="0" fontId="18" fillId="4" borderId="0" xfId="2" applyFont="1" applyFill="1" applyAlignment="1">
      <alignment horizontal="left" vertical="center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2" applyNumberFormat="1" applyFont="1" applyFill="1" applyAlignment="1">
      <alignment horizontal="center" vertical="center"/>
    </xf>
    <xf numFmtId="164" fontId="19" fillId="4" borderId="0" xfId="1" applyNumberFormat="1" applyFont="1" applyFill="1" applyBorder="1" applyAlignment="1">
      <alignment horizontal="center" vertical="center"/>
    </xf>
    <xf numFmtId="0" fontId="3" fillId="2" borderId="0" xfId="2" applyFill="1" applyAlignment="1">
      <alignment horizontal="center" vertical="center"/>
    </xf>
    <xf numFmtId="164" fontId="18" fillId="4" borderId="0" xfId="1" applyNumberFormat="1" applyFont="1" applyFill="1" applyBorder="1" applyAlignment="1">
      <alignment horizontal="center" vertical="center"/>
    </xf>
    <xf numFmtId="3" fontId="5" fillId="4" borderId="0" xfId="2" applyNumberFormat="1" applyFont="1" applyFill="1" applyAlignment="1">
      <alignment horizontal="center" vertical="center"/>
    </xf>
    <xf numFmtId="3" fontId="18" fillId="7" borderId="7" xfId="2" applyNumberFormat="1" applyFont="1" applyFill="1" applyBorder="1" applyAlignment="1">
      <alignment horizontal="center" vertical="center"/>
    </xf>
    <xf numFmtId="9" fontId="3" fillId="2" borderId="0" xfId="4" applyFill="1" applyAlignment="1">
      <alignment horizontal="center" vertical="center"/>
    </xf>
    <xf numFmtId="0" fontId="5" fillId="8" borderId="8" xfId="2" applyFont="1" applyFill="1" applyBorder="1" applyAlignment="1">
      <alignment horizontal="center" vertical="center"/>
    </xf>
    <xf numFmtId="164" fontId="5" fillId="9" borderId="8" xfId="4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vertical="center"/>
    </xf>
    <xf numFmtId="0" fontId="15" fillId="5" borderId="11" xfId="2" applyFont="1" applyFill="1" applyBorder="1" applyAlignment="1">
      <alignment horizontal="center" vertical="center" wrapText="1"/>
    </xf>
    <xf numFmtId="0" fontId="15" fillId="5" borderId="12" xfId="2" applyFont="1" applyFill="1" applyBorder="1" applyAlignment="1">
      <alignment horizontal="center" vertical="center" wrapText="1"/>
    </xf>
    <xf numFmtId="3" fontId="17" fillId="0" borderId="13" xfId="2" applyNumberFormat="1" applyFont="1" applyBorder="1" applyAlignment="1">
      <alignment horizontal="left" vertical="center"/>
    </xf>
    <xf numFmtId="3" fontId="18" fillId="0" borderId="13" xfId="2" applyNumberFormat="1" applyFont="1" applyBorder="1" applyAlignment="1">
      <alignment horizontal="center" vertical="center"/>
    </xf>
    <xf numFmtId="0" fontId="18" fillId="7" borderId="0" xfId="2" applyFont="1" applyFill="1" applyAlignment="1">
      <alignment horizontal="center" vertical="center"/>
    </xf>
    <xf numFmtId="3" fontId="18" fillId="8" borderId="0" xfId="2" applyNumberFormat="1" applyFont="1" applyFill="1" applyAlignment="1">
      <alignment horizontal="center" vertical="center"/>
    </xf>
    <xf numFmtId="3" fontId="18" fillId="7" borderId="0" xfId="2" applyNumberFormat="1" applyFont="1" applyFill="1" applyAlignment="1">
      <alignment horizontal="center" vertical="center"/>
    </xf>
    <xf numFmtId="0" fontId="21" fillId="4" borderId="0" xfId="2" applyFont="1" applyFill="1" applyAlignment="1">
      <alignment vertical="center"/>
    </xf>
    <xf numFmtId="0" fontId="24" fillId="4" borderId="0" xfId="2" applyFont="1" applyFill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0" fontId="15" fillId="4" borderId="0" xfId="2" applyFont="1" applyFill="1" applyAlignment="1">
      <alignment vertical="center" wrapText="1"/>
    </xf>
    <xf numFmtId="0" fontId="3" fillId="4" borderId="0" xfId="5" applyFill="1" applyAlignment="1">
      <alignment vertical="center"/>
    </xf>
    <xf numFmtId="3" fontId="17" fillId="4" borderId="0" xfId="2" applyNumberFormat="1" applyFont="1" applyFill="1" applyAlignment="1">
      <alignment vertical="center"/>
    </xf>
    <xf numFmtId="3" fontId="17" fillId="4" borderId="0" xfId="2" applyNumberFormat="1" applyFont="1" applyFill="1" applyAlignment="1">
      <alignment horizontal="left" vertical="center"/>
    </xf>
    <xf numFmtId="0" fontId="22" fillId="4" borderId="0" xfId="2" applyFont="1" applyFill="1" applyAlignment="1">
      <alignment vertical="center"/>
    </xf>
    <xf numFmtId="10" fontId="18" fillId="9" borderId="8" xfId="4" applyNumberFormat="1" applyFont="1" applyFill="1" applyBorder="1" applyAlignment="1">
      <alignment horizontal="center" vertical="center"/>
    </xf>
    <xf numFmtId="0" fontId="25" fillId="2" borderId="14" xfId="2" applyFont="1" applyFill="1" applyBorder="1" applyAlignment="1">
      <alignment vertical="center" wrapText="1"/>
    </xf>
    <xf numFmtId="0" fontId="25" fillId="2" borderId="0" xfId="2" applyFont="1" applyFill="1" applyAlignment="1">
      <alignment vertical="center" wrapText="1"/>
    </xf>
    <xf numFmtId="0" fontId="17" fillId="4" borderId="0" xfId="2" applyFont="1" applyFill="1" applyAlignment="1">
      <alignment horizontal="left" vertical="center"/>
    </xf>
    <xf numFmtId="3" fontId="3" fillId="2" borderId="0" xfId="2" applyNumberFormat="1" applyFill="1" applyAlignment="1">
      <alignment horizontal="center" vertical="center"/>
    </xf>
    <xf numFmtId="0" fontId="5" fillId="4" borderId="0" xfId="2" applyFont="1" applyFill="1" applyAlignment="1">
      <alignment vertical="center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5" borderId="17" xfId="2" applyFont="1" applyFill="1" applyBorder="1" applyAlignment="1">
      <alignment horizontal="center" vertical="center" wrapText="1"/>
    </xf>
    <xf numFmtId="0" fontId="15" fillId="5" borderId="18" xfId="2" applyFont="1" applyFill="1" applyBorder="1" applyAlignment="1">
      <alignment horizontal="center" vertical="center" wrapText="1"/>
    </xf>
    <xf numFmtId="0" fontId="15" fillId="6" borderId="3" xfId="2" applyFont="1" applyFill="1" applyBorder="1" applyAlignment="1">
      <alignment horizontal="center" vertical="center" wrapText="1"/>
    </xf>
    <xf numFmtId="0" fontId="15" fillId="5" borderId="19" xfId="2" applyFont="1" applyFill="1" applyBorder="1" applyAlignment="1">
      <alignment horizontal="center" vertical="center" wrapText="1"/>
    </xf>
    <xf numFmtId="3" fontId="19" fillId="0" borderId="0" xfId="2" applyNumberFormat="1" applyFont="1" applyAlignment="1">
      <alignment horizontal="center" vertical="center"/>
    </xf>
    <xf numFmtId="3" fontId="18" fillId="8" borderId="8" xfId="2" applyNumberFormat="1" applyFont="1" applyFill="1" applyBorder="1" applyAlignment="1">
      <alignment horizontal="center" vertical="center"/>
    </xf>
    <xf numFmtId="164" fontId="18" fillId="9" borderId="8" xfId="1" applyNumberFormat="1" applyFont="1" applyFill="1" applyBorder="1" applyAlignment="1">
      <alignment horizontal="center" vertical="center"/>
    </xf>
    <xf numFmtId="0" fontId="26" fillId="2" borderId="0" xfId="2" applyFont="1" applyFill="1" applyAlignment="1">
      <alignment horizontal="left" vertical="center" wrapText="1"/>
    </xf>
    <xf numFmtId="0" fontId="28" fillId="0" borderId="0" xfId="6" applyFont="1"/>
    <xf numFmtId="0" fontId="0" fillId="0" borderId="20" xfId="0" applyBorder="1" applyAlignment="1">
      <alignment vertical="center"/>
    </xf>
    <xf numFmtId="3" fontId="18" fillId="4" borderId="0" xfId="2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0" fillId="2" borderId="0" xfId="2" applyFont="1" applyFill="1" applyAlignment="1">
      <alignment vertical="center"/>
    </xf>
    <xf numFmtId="0" fontId="3" fillId="2" borderId="0" xfId="2" applyFill="1" applyAlignment="1">
      <alignment horizontal="left" vertical="center" wrapText="1"/>
    </xf>
    <xf numFmtId="3" fontId="2" fillId="0" borderId="0" xfId="0" applyNumberFormat="1" applyFont="1" applyAlignment="1">
      <alignment vertical="center"/>
    </xf>
    <xf numFmtId="0" fontId="15" fillId="5" borderId="3" xfId="2" applyFont="1" applyFill="1" applyBorder="1" applyAlignment="1">
      <alignment vertical="center" wrapText="1"/>
    </xf>
    <xf numFmtId="0" fontId="2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6" fillId="4" borderId="0" xfId="2" applyFont="1" applyFill="1" applyAlignment="1">
      <alignment vertical="center"/>
    </xf>
    <xf numFmtId="0" fontId="25" fillId="2" borderId="0" xfId="2" applyFont="1" applyFill="1" applyAlignment="1">
      <alignment vertical="center"/>
    </xf>
    <xf numFmtId="3" fontId="31" fillId="0" borderId="23" xfId="2" applyNumberFormat="1" applyFont="1" applyBorder="1" applyAlignment="1">
      <alignment horizontal="center" vertical="center"/>
    </xf>
    <xf numFmtId="164" fontId="17" fillId="0" borderId="24" xfId="1" applyNumberFormat="1" applyFont="1" applyFill="1" applyBorder="1" applyAlignment="1">
      <alignment horizontal="center" vertical="center"/>
    </xf>
    <xf numFmtId="3" fontId="31" fillId="0" borderId="24" xfId="2" applyNumberFormat="1" applyFont="1" applyBorder="1" applyAlignment="1">
      <alignment horizontal="center" vertical="center"/>
    </xf>
    <xf numFmtId="0" fontId="12" fillId="4" borderId="0" xfId="2" applyFont="1" applyFill="1" applyAlignment="1">
      <alignment horizontal="center" vertical="center"/>
    </xf>
    <xf numFmtId="3" fontId="17" fillId="4" borderId="0" xfId="2" applyNumberFormat="1" applyFont="1" applyFill="1" applyAlignment="1">
      <alignment vertical="center" wrapText="1"/>
    </xf>
    <xf numFmtId="3" fontId="0" fillId="2" borderId="0" xfId="0" applyNumberFormat="1" applyFill="1" applyAlignment="1">
      <alignment vertical="center"/>
    </xf>
    <xf numFmtId="3" fontId="17" fillId="0" borderId="25" xfId="2" applyNumberFormat="1" applyFont="1" applyBorder="1" applyAlignment="1">
      <alignment horizontal="left" vertical="center"/>
    </xf>
    <xf numFmtId="3" fontId="19" fillId="0" borderId="25" xfId="2" applyNumberFormat="1" applyFont="1" applyBorder="1" applyAlignment="1">
      <alignment horizontal="center" vertical="center"/>
    </xf>
    <xf numFmtId="0" fontId="15" fillId="5" borderId="29" xfId="2" applyFont="1" applyFill="1" applyBorder="1" applyAlignment="1">
      <alignment horizontal="center" vertical="center" wrapText="1"/>
    </xf>
    <xf numFmtId="0" fontId="15" fillId="5" borderId="30" xfId="2" applyFont="1" applyFill="1" applyBorder="1" applyAlignment="1">
      <alignment horizontal="center" vertical="center" wrapText="1"/>
    </xf>
    <xf numFmtId="0" fontId="15" fillId="6" borderId="29" xfId="2" applyFont="1" applyFill="1" applyBorder="1" applyAlignment="1">
      <alignment horizontal="center" vertical="center" wrapText="1"/>
    </xf>
    <xf numFmtId="0" fontId="15" fillId="6" borderId="30" xfId="2" applyFont="1" applyFill="1" applyBorder="1" applyAlignment="1">
      <alignment horizontal="center" vertical="center" wrapText="1"/>
    </xf>
    <xf numFmtId="3" fontId="18" fillId="8" borderId="31" xfId="2" applyNumberFormat="1" applyFont="1" applyFill="1" applyBorder="1" applyAlignment="1">
      <alignment horizontal="center" vertical="center"/>
    </xf>
    <xf numFmtId="3" fontId="18" fillId="8" borderId="32" xfId="2" applyNumberFormat="1" applyFont="1" applyFill="1" applyBorder="1" applyAlignment="1">
      <alignment horizontal="center" vertical="center"/>
    </xf>
    <xf numFmtId="164" fontId="18" fillId="9" borderId="33" xfId="4" applyNumberFormat="1" applyFont="1" applyFill="1" applyBorder="1" applyAlignment="1">
      <alignment horizontal="center" vertical="center"/>
    </xf>
    <xf numFmtId="164" fontId="18" fillId="9" borderId="34" xfId="1" applyNumberFormat="1" applyFont="1" applyFill="1" applyBorder="1" applyAlignment="1">
      <alignment horizontal="center" vertical="center"/>
    </xf>
    <xf numFmtId="164" fontId="18" fillId="9" borderId="35" xfId="1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2" fillId="5" borderId="36" xfId="2" applyFont="1" applyFill="1" applyBorder="1" applyAlignment="1">
      <alignment horizontal="center" vertical="center" wrapText="1"/>
    </xf>
    <xf numFmtId="0" fontId="12" fillId="5" borderId="37" xfId="2" applyFont="1" applyFill="1" applyBorder="1" applyAlignment="1">
      <alignment horizontal="center" vertical="center" wrapText="1"/>
    </xf>
    <xf numFmtId="3" fontId="36" fillId="0" borderId="39" xfId="2" applyNumberFormat="1" applyFont="1" applyBorder="1" applyAlignment="1">
      <alignment horizontal="left" vertical="center"/>
    </xf>
    <xf numFmtId="3" fontId="5" fillId="0" borderId="39" xfId="2" applyNumberFormat="1" applyFont="1" applyBorder="1" applyAlignment="1">
      <alignment horizontal="center" vertical="center"/>
    </xf>
    <xf numFmtId="3" fontId="3" fillId="0" borderId="39" xfId="2" applyNumberFormat="1" applyBorder="1" applyAlignment="1">
      <alignment horizontal="center" vertical="center"/>
    </xf>
    <xf numFmtId="3" fontId="18" fillId="0" borderId="41" xfId="2" applyNumberFormat="1" applyFont="1" applyBorder="1" applyAlignment="1">
      <alignment horizontal="center" vertical="center"/>
    </xf>
    <xf numFmtId="3" fontId="19" fillId="0" borderId="41" xfId="2" applyNumberFormat="1" applyFont="1" applyBorder="1" applyAlignment="1">
      <alignment horizontal="center" vertical="center"/>
    </xf>
    <xf numFmtId="3" fontId="36" fillId="10" borderId="39" xfId="2" applyNumberFormat="1" applyFont="1" applyFill="1" applyBorder="1" applyAlignment="1">
      <alignment vertical="center"/>
    </xf>
    <xf numFmtId="3" fontId="5" fillId="10" borderId="39" xfId="2" applyNumberFormat="1" applyFont="1" applyFill="1" applyBorder="1" applyAlignment="1">
      <alignment horizontal="center" vertical="center"/>
    </xf>
    <xf numFmtId="3" fontId="12" fillId="11" borderId="44" xfId="2" applyNumberFormat="1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3" fontId="2" fillId="4" borderId="0" xfId="0" applyNumberFormat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0" fillId="4" borderId="0" xfId="0" applyFont="1" applyFill="1"/>
    <xf numFmtId="3" fontId="17" fillId="8" borderId="7" xfId="2" applyNumberFormat="1" applyFont="1" applyFill="1" applyBorder="1" applyAlignment="1">
      <alignment horizontal="center" vertical="center"/>
    </xf>
    <xf numFmtId="164" fontId="17" fillId="7" borderId="7" xfId="1" applyNumberFormat="1" applyFont="1" applyFill="1" applyBorder="1" applyAlignment="1">
      <alignment horizontal="center" vertical="center"/>
    </xf>
    <xf numFmtId="3" fontId="15" fillId="4" borderId="0" xfId="2" applyNumberFormat="1" applyFont="1" applyFill="1" applyAlignment="1">
      <alignment horizontal="center" vertical="center"/>
    </xf>
    <xf numFmtId="164" fontId="15" fillId="4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0" fillId="2" borderId="0" xfId="2" applyFont="1" applyFill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12" fillId="4" borderId="0" xfId="2" applyFont="1" applyFill="1" applyAlignment="1">
      <alignment vertical="center"/>
    </xf>
    <xf numFmtId="0" fontId="26" fillId="0" borderId="0" xfId="2" applyFont="1" applyAlignment="1">
      <alignment vertical="center"/>
    </xf>
    <xf numFmtId="0" fontId="6" fillId="4" borderId="0" xfId="2" applyFont="1" applyFill="1" applyAlignment="1">
      <alignment horizontal="left" vertical="center"/>
    </xf>
    <xf numFmtId="3" fontId="6" fillId="4" borderId="0" xfId="2" applyNumberFormat="1" applyFont="1" applyFill="1" applyAlignment="1">
      <alignment horizontal="center" vertical="center"/>
    </xf>
    <xf numFmtId="9" fontId="6" fillId="4" borderId="0" xfId="4" applyFont="1" applyFill="1" applyAlignment="1">
      <alignment horizontal="center" vertical="center"/>
    </xf>
    <xf numFmtId="3" fontId="42" fillId="4" borderId="0" xfId="2" applyNumberFormat="1" applyFont="1" applyFill="1" applyAlignment="1">
      <alignment horizontal="center" vertical="center"/>
    </xf>
    <xf numFmtId="3" fontId="18" fillId="0" borderId="40" xfId="2" applyNumberFormat="1" applyFont="1" applyBorder="1" applyAlignment="1">
      <alignment horizontal="center" vertical="center"/>
    </xf>
    <xf numFmtId="3" fontId="19" fillId="0" borderId="40" xfId="2" applyNumberFormat="1" applyFont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/>
    </xf>
    <xf numFmtId="0" fontId="44" fillId="2" borderId="0" xfId="2" applyFont="1" applyFill="1" applyAlignment="1">
      <alignment vertical="center"/>
    </xf>
    <xf numFmtId="0" fontId="11" fillId="4" borderId="0" xfId="2" applyFont="1" applyFill="1" applyAlignment="1">
      <alignment horizontal="center" vertical="center" wrapText="1"/>
    </xf>
    <xf numFmtId="3" fontId="45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30" fillId="2" borderId="0" xfId="2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30" fillId="4" borderId="0" xfId="2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8" fillId="4" borderId="0" xfId="2" applyFont="1" applyFill="1" applyAlignment="1">
      <alignment vertical="center" wrapText="1"/>
    </xf>
    <xf numFmtId="0" fontId="22" fillId="4" borderId="20" xfId="2" applyFont="1" applyFill="1" applyBorder="1" applyAlignment="1">
      <alignment vertical="center"/>
    </xf>
    <xf numFmtId="0" fontId="49" fillId="4" borderId="0" xfId="2" applyFont="1" applyFill="1" applyAlignment="1">
      <alignment vertical="center" wrapText="1"/>
    </xf>
    <xf numFmtId="3" fontId="48" fillId="4" borderId="0" xfId="2" applyNumberFormat="1" applyFont="1" applyFill="1" applyAlignment="1">
      <alignment vertical="center"/>
    </xf>
    <xf numFmtId="164" fontId="48" fillId="4" borderId="0" xfId="2" applyNumberFormat="1" applyFont="1" applyFill="1" applyAlignment="1">
      <alignment horizontal="center" vertical="center"/>
    </xf>
    <xf numFmtId="0" fontId="50" fillId="0" borderId="0" xfId="0" applyFont="1" applyAlignment="1">
      <alignment vertical="center"/>
    </xf>
    <xf numFmtId="3" fontId="11" fillId="4" borderId="0" xfId="2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0" fontId="45" fillId="4" borderId="0" xfId="0" applyFont="1" applyFill="1" applyAlignment="1">
      <alignment vertical="center"/>
    </xf>
    <xf numFmtId="0" fontId="15" fillId="5" borderId="36" xfId="2" applyFont="1" applyFill="1" applyBorder="1" applyAlignment="1">
      <alignment horizontal="center" vertical="center" wrapText="1"/>
    </xf>
    <xf numFmtId="3" fontId="19" fillId="0" borderId="46" xfId="2" applyNumberFormat="1" applyFont="1" applyBorder="1" applyAlignment="1">
      <alignment horizontal="center" vertical="center"/>
    </xf>
    <xf numFmtId="3" fontId="19" fillId="0" borderId="47" xfId="2" applyNumberFormat="1" applyFont="1" applyBorder="1" applyAlignment="1">
      <alignment horizontal="center" vertical="center"/>
    </xf>
    <xf numFmtId="0" fontId="15" fillId="5" borderId="15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3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15" fillId="6" borderId="4" xfId="2" applyFont="1" applyFill="1" applyBorder="1" applyAlignment="1">
      <alignment horizontal="center" vertical="center" wrapText="1"/>
    </xf>
    <xf numFmtId="0" fontId="15" fillId="6" borderId="2" xfId="2" applyFont="1" applyFill="1" applyBorder="1" applyAlignment="1">
      <alignment horizontal="center" vertical="center" wrapText="1"/>
    </xf>
    <xf numFmtId="0" fontId="15" fillId="6" borderId="27" xfId="2" applyFont="1" applyFill="1" applyBorder="1" applyAlignment="1">
      <alignment horizontal="center" vertical="center" wrapText="1"/>
    </xf>
    <xf numFmtId="0" fontId="15" fillId="6" borderId="28" xfId="2" applyFont="1" applyFill="1" applyBorder="1" applyAlignment="1">
      <alignment horizontal="center" vertical="center" wrapText="1"/>
    </xf>
    <xf numFmtId="0" fontId="15" fillId="5" borderId="0" xfId="2" applyFont="1" applyFill="1" applyAlignment="1">
      <alignment horizontal="center" vertical="center" wrapText="1"/>
    </xf>
    <xf numFmtId="0" fontId="15" fillId="6" borderId="10" xfId="2" applyFont="1" applyFill="1" applyBorder="1" applyAlignment="1">
      <alignment horizontal="center" vertical="center" wrapText="1"/>
    </xf>
    <xf numFmtId="0" fontId="15" fillId="6" borderId="11" xfId="2" applyFont="1" applyFill="1" applyBorder="1" applyAlignment="1">
      <alignment horizontal="center" vertical="center" wrapText="1"/>
    </xf>
    <xf numFmtId="0" fontId="6" fillId="3" borderId="0" xfId="2" applyFont="1" applyFill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0" fontId="12" fillId="6" borderId="4" xfId="2" applyFont="1" applyFill="1" applyBorder="1" applyAlignment="1">
      <alignment horizontal="center" vertical="center" wrapText="1"/>
    </xf>
    <xf numFmtId="0" fontId="12" fillId="5" borderId="10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0" fontId="25" fillId="0" borderId="42" xfId="2" applyFont="1" applyBorder="1" applyAlignment="1">
      <alignment horizontal="center" vertical="center" wrapText="1"/>
    </xf>
    <xf numFmtId="0" fontId="25" fillId="0" borderId="43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5" fillId="6" borderId="0" xfId="2" applyFont="1" applyFill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5" borderId="27" xfId="2" applyFont="1" applyFill="1" applyBorder="1" applyAlignment="1">
      <alignment horizontal="center" vertical="center" wrapText="1"/>
    </xf>
    <xf numFmtId="0" fontId="15" fillId="5" borderId="28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3" fontId="17" fillId="0" borderId="21" xfId="2" applyNumberFormat="1" applyFont="1" applyBorder="1" applyAlignment="1">
      <alignment horizontal="left" vertical="center"/>
    </xf>
    <xf numFmtId="3" fontId="17" fillId="0" borderId="22" xfId="2" applyNumberFormat="1" applyFont="1" applyBorder="1" applyAlignment="1">
      <alignment horizontal="left" vertical="center"/>
    </xf>
    <xf numFmtId="0" fontId="4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5" fillId="4" borderId="0" xfId="2" applyFont="1" applyFill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1" xfId="2" applyFont="1" applyFill="1" applyBorder="1" applyAlignment="1">
      <alignment horizontal="center" vertical="center" wrapText="1"/>
    </xf>
    <xf numFmtId="0" fontId="17" fillId="4" borderId="0" xfId="2" applyFont="1" applyFill="1" applyAlignment="1">
      <alignment horizontal="center" vertical="center"/>
    </xf>
    <xf numFmtId="0" fontId="15" fillId="5" borderId="26" xfId="2" applyFont="1" applyFill="1" applyBorder="1" applyAlignment="1">
      <alignment horizontal="center" vertical="center" wrapText="1"/>
    </xf>
    <xf numFmtId="3" fontId="17" fillId="7" borderId="7" xfId="2" applyNumberFormat="1" applyFont="1" applyFill="1" applyBorder="1" applyAlignment="1">
      <alignment horizontal="center" vertical="center"/>
    </xf>
    <xf numFmtId="3" fontId="17" fillId="0" borderId="5" xfId="2" applyNumberFormat="1" applyFont="1" applyBorder="1" applyAlignment="1">
      <alignment horizontal="left" vertical="center"/>
    </xf>
    <xf numFmtId="3" fontId="37" fillId="11" borderId="44" xfId="2" applyNumberFormat="1" applyFont="1" applyFill="1" applyBorder="1" applyAlignment="1">
      <alignment horizontal="center" vertical="center"/>
    </xf>
    <xf numFmtId="164" fontId="18" fillId="0" borderId="8" xfId="4" applyNumberFormat="1" applyFont="1" applyFill="1" applyBorder="1" applyAlignment="1">
      <alignment horizontal="center" vertical="center"/>
    </xf>
    <xf numFmtId="3" fontId="18" fillId="8" borderId="7" xfId="2" applyNumberFormat="1" applyFont="1" applyFill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0" fontId="15" fillId="6" borderId="17" xfId="2" applyFont="1" applyFill="1" applyBorder="1" applyAlignment="1">
      <alignment horizontal="center" vertical="center"/>
    </xf>
    <xf numFmtId="0" fontId="15" fillId="5" borderId="17" xfId="2" applyFont="1" applyFill="1" applyBorder="1" applyAlignment="1">
      <alignment horizontal="center" vertical="center" wrapText="1"/>
    </xf>
    <xf numFmtId="0" fontId="26" fillId="2" borderId="14" xfId="2" applyFont="1" applyFill="1" applyBorder="1" applyAlignment="1">
      <alignment horizontal="left" vertical="center" wrapText="1"/>
    </xf>
    <xf numFmtId="0" fontId="26" fillId="2" borderId="0" xfId="2" applyFont="1" applyFill="1" applyAlignment="1">
      <alignment horizontal="left" vertical="center" wrapText="1"/>
    </xf>
  </cellXfs>
  <cellStyles count="36">
    <cellStyle name="Millares 2" xfId="17" xr:uid="{00000000-0005-0000-0000-000000000000}"/>
    <cellStyle name="Millares 3" xfId="20" xr:uid="{00000000-0005-0000-0000-000001000000}"/>
    <cellStyle name="Normal" xfId="0" builtinId="0"/>
    <cellStyle name="Normal 2" xfId="6" xr:uid="{00000000-0005-0000-0000-000003000000}"/>
    <cellStyle name="Normal 2 2" xfId="10" xr:uid="{00000000-0005-0000-0000-000004000000}"/>
    <cellStyle name="Normal 2 2 2" xfId="9" xr:uid="{00000000-0005-0000-0000-000005000000}"/>
    <cellStyle name="Normal 2 2 2 2" xfId="15" xr:uid="{00000000-0005-0000-0000-000006000000}"/>
    <cellStyle name="Normal 2 2 3" xfId="8" xr:uid="{00000000-0005-0000-0000-000007000000}"/>
    <cellStyle name="Normal 2 3" xfId="2" xr:uid="{00000000-0005-0000-0000-000008000000}"/>
    <cellStyle name="Normal 2 4" xfId="7" xr:uid="{00000000-0005-0000-0000-000009000000}"/>
    <cellStyle name="Normal 2 4 2" xfId="19" xr:uid="{00000000-0005-0000-0000-00000A000000}"/>
    <cellStyle name="Normal 2 4 3" xfId="18" xr:uid="{00000000-0005-0000-0000-00000B000000}"/>
    <cellStyle name="Normal 2 5" xfId="16" xr:uid="{00000000-0005-0000-0000-00000C000000}"/>
    <cellStyle name="Normal 3 2" xfId="5" xr:uid="{00000000-0005-0000-0000-00000D000000}"/>
    <cellStyle name="Normal_Directorio CEMs - agos - 2009 - UGTAI" xfId="3" xr:uid="{00000000-0005-0000-0000-00000E000000}"/>
    <cellStyle name="Porcentaje" xfId="1" builtinId="5"/>
    <cellStyle name="Porcentaje 10" xfId="13" xr:uid="{00000000-0005-0000-0000-000010000000}"/>
    <cellStyle name="Porcentaje 2" xfId="4" xr:uid="{00000000-0005-0000-0000-000011000000}"/>
    <cellStyle name="Porcentaje 2 2" xfId="11" xr:uid="{00000000-0005-0000-0000-000012000000}"/>
    <cellStyle name="Porcentaje 3 2" xfId="12" xr:uid="{00000000-0005-0000-0000-000013000000}"/>
    <cellStyle name="Porcentual 2" xfId="14" xr:uid="{00000000-0005-0000-0000-000014000000}"/>
    <cellStyle name="style1694703743634" xfId="21" xr:uid="{00000000-0005-0000-0000-000015000000}"/>
    <cellStyle name="style1694703743679" xfId="26" xr:uid="{00000000-0005-0000-0000-000016000000}"/>
    <cellStyle name="style1694703743717" xfId="22" xr:uid="{00000000-0005-0000-0000-000017000000}"/>
    <cellStyle name="style1694703743754" xfId="27" xr:uid="{00000000-0005-0000-0000-000018000000}"/>
    <cellStyle name="style1694703743869" xfId="31" xr:uid="{00000000-0005-0000-0000-000019000000}"/>
    <cellStyle name="style1694703743908" xfId="32" xr:uid="{00000000-0005-0000-0000-00001A000000}"/>
    <cellStyle name="style1694703743948" xfId="23" xr:uid="{00000000-0005-0000-0000-00001B000000}"/>
    <cellStyle name="style1694703743986" xfId="24" xr:uid="{00000000-0005-0000-0000-00001C000000}"/>
    <cellStyle name="style1694703744023" xfId="25" xr:uid="{00000000-0005-0000-0000-00001D000000}"/>
    <cellStyle name="style1694703744059" xfId="28" xr:uid="{00000000-0005-0000-0000-00001E000000}"/>
    <cellStyle name="style1694703744095" xfId="29" xr:uid="{00000000-0005-0000-0000-00001F000000}"/>
    <cellStyle name="style1694703744131" xfId="30" xr:uid="{00000000-0005-0000-0000-000020000000}"/>
    <cellStyle name="style1694703744257" xfId="33" xr:uid="{00000000-0005-0000-0000-000021000000}"/>
    <cellStyle name="style1694703744294" xfId="34" xr:uid="{00000000-0005-0000-0000-000022000000}"/>
    <cellStyle name="style1694703744330" xfId="35" xr:uid="{00000000-0005-0000-0000-000023000000}"/>
  </cellStyles>
  <dxfs count="0"/>
  <tableStyles count="0" defaultTableStyle="TableStyleMedium2" defaultPivotStyle="PivotStyleLight16"/>
  <colors>
    <mruColors>
      <color rgb="FF6F0D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3798677376"/>
          <c:y val="0.20022338541001736"/>
          <c:w val="0.68529366235403599"/>
          <c:h val="0.79977661458998262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34E-463A-A383-47447512F7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34E-463A-A383-47447512F7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34E-463A-A383-47447512F7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34E-463A-A383-47447512F755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4E-463A-A383-47447512F7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SAU'!$R$70:$R$73</c:f>
              <c:numCache>
                <c:formatCode>#,##0</c:formatCode>
                <c:ptCount val="4"/>
                <c:pt idx="0">
                  <c:v>25</c:v>
                </c:pt>
                <c:pt idx="1">
                  <c:v>150</c:v>
                </c:pt>
                <c:pt idx="2">
                  <c:v>151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34E-463A-A383-47447512F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de violación sexual atendidos según sexo de la persona usuaria (Porcentaje)</a:t>
            </a:r>
            <a:endParaRPr lang="es-PE" sz="14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03A1-4B2B-8F15-B7CF5FF8AAFF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03A1-4B2B-8F15-B7CF5FF8AAFF}"/>
              </c:ext>
            </c:extLst>
          </c:dPt>
          <c:dLbls>
            <c:dLbl>
              <c:idx val="0"/>
              <c:layout>
                <c:manualLayout>
                  <c:x val="0.20850934981480032"/>
                  <c:y val="-1.48078669092548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A1-4B2B-8F15-B7CF5FF8AAFF}"/>
                </c:ext>
              </c:extLst>
            </c:dLbl>
            <c:dLbl>
              <c:idx val="1"/>
              <c:layout>
                <c:manualLayout>
                  <c:x val="-0.26735428932966471"/>
                  <c:y val="4.08341918479856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A1-4B2B-8F15-B7CF5FF8AAF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SAU'!$D$15:$E$15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SAU'!$D$28:$E$28</c:f>
              <c:numCache>
                <c:formatCode>#,##0</c:formatCode>
                <c:ptCount val="2"/>
                <c:pt idx="0">
                  <c:v>313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A1-4B2B-8F15-B7CF5FF8A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de violación sexual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SAU'!$M$177:$M$184</c:f>
              <c:strCache>
                <c:ptCount val="8"/>
                <c:pt idx="0">
                  <c:v>La Libertad</c:v>
                </c:pt>
                <c:pt idx="1">
                  <c:v>Puno</c:v>
                </c:pt>
                <c:pt idx="2">
                  <c:v>Madre De Dios</c:v>
                </c:pt>
                <c:pt idx="3">
                  <c:v>Huánuco</c:v>
                </c:pt>
                <c:pt idx="4">
                  <c:v>Cusco</c:v>
                </c:pt>
                <c:pt idx="5">
                  <c:v>Arequipa</c:v>
                </c:pt>
                <c:pt idx="6">
                  <c:v>Lima</c:v>
                </c:pt>
                <c:pt idx="7">
                  <c:v>Ayacucho</c:v>
                </c:pt>
              </c:strCache>
            </c:strRef>
          </c:cat>
          <c:val>
            <c:numRef>
              <c:f>'casos del SAU'!$N$177:$N$184</c:f>
              <c:numCache>
                <c:formatCode>#,##0</c:formatCode>
                <c:ptCount val="8"/>
                <c:pt idx="0">
                  <c:v>16</c:v>
                </c:pt>
                <c:pt idx="1">
                  <c:v>18</c:v>
                </c:pt>
                <c:pt idx="2">
                  <c:v>23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56</c:v>
                </c:pt>
                <c:pt idx="7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A-40CA-A833-4A64584E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de violación sexual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0D7-4B53-B71C-9DA76E640F9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0D7-4B53-B71C-9DA76E640F9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0D7-4B53-B71C-9DA76E640F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SAU'!$D$52:$F$52</c:f>
              <c:strCache>
                <c:ptCount val="3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</c:strCache>
            </c:strRef>
          </c:cat>
          <c:val>
            <c:numRef>
              <c:f>'casos del SAU'!$D$65:$F$65</c:f>
              <c:numCache>
                <c:formatCode>#,##0</c:formatCode>
                <c:ptCount val="3"/>
                <c:pt idx="0">
                  <c:v>298</c:v>
                </c:pt>
                <c:pt idx="1">
                  <c:v>29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0D7-4B53-B71C-9DA76E640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7: Ranking de casos de violación sexual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SAU'!$J$195:$J$202</c:f>
              <c:strCache>
                <c:ptCount val="8"/>
                <c:pt idx="0">
                  <c:v>La Libertad</c:v>
                </c:pt>
                <c:pt idx="1">
                  <c:v>Puno</c:v>
                </c:pt>
                <c:pt idx="2">
                  <c:v>Madre De Dios</c:v>
                </c:pt>
                <c:pt idx="3">
                  <c:v>Cusco</c:v>
                </c:pt>
                <c:pt idx="4">
                  <c:v>Huánuco</c:v>
                </c:pt>
                <c:pt idx="5">
                  <c:v>Arequipa</c:v>
                </c:pt>
                <c:pt idx="6">
                  <c:v>Ayacucho</c:v>
                </c:pt>
                <c:pt idx="7">
                  <c:v>Lima</c:v>
                </c:pt>
              </c:strCache>
            </c:strRef>
          </c:cat>
          <c:val>
            <c:numRef>
              <c:f>'casos del SAU'!$K$195:$K$202</c:f>
              <c:numCache>
                <c:formatCode>#,##0</c:formatCode>
                <c:ptCount val="8"/>
                <c:pt idx="0">
                  <c:v>295</c:v>
                </c:pt>
                <c:pt idx="1">
                  <c:v>312</c:v>
                </c:pt>
                <c:pt idx="2">
                  <c:v>332</c:v>
                </c:pt>
                <c:pt idx="3">
                  <c:v>682</c:v>
                </c:pt>
                <c:pt idx="4">
                  <c:v>697</c:v>
                </c:pt>
                <c:pt idx="5">
                  <c:v>911</c:v>
                </c:pt>
                <c:pt idx="6">
                  <c:v>917</c:v>
                </c:pt>
                <c:pt idx="7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49-48AA-B1AA-FBEBAE1B1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rPr>
              <a:t>Gráfico N° 4: Ranking de casos de violación sexual hacia mujeres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SAU'!$G$97:$G$104</c:f>
              <c:strCache>
                <c:ptCount val="8"/>
                <c:pt idx="0">
                  <c:v>Puno</c:v>
                </c:pt>
                <c:pt idx="1">
                  <c:v>La Libertad</c:v>
                </c:pt>
                <c:pt idx="2">
                  <c:v>Madre De Dios</c:v>
                </c:pt>
                <c:pt idx="3">
                  <c:v>Huánuco</c:v>
                </c:pt>
                <c:pt idx="4">
                  <c:v>Cusco</c:v>
                </c:pt>
                <c:pt idx="5">
                  <c:v>Arequipa</c:v>
                </c:pt>
                <c:pt idx="6">
                  <c:v>Lima</c:v>
                </c:pt>
                <c:pt idx="7">
                  <c:v>Ayacucho</c:v>
                </c:pt>
              </c:strCache>
            </c:strRef>
          </c:cat>
          <c:val>
            <c:numRef>
              <c:f>'casos del SAU'!$H$97:$H$104</c:f>
              <c:numCache>
                <c:formatCode>#,##0</c:formatCode>
                <c:ptCount val="8"/>
                <c:pt idx="0">
                  <c:v>16</c:v>
                </c:pt>
                <c:pt idx="1">
                  <c:v>16</c:v>
                </c:pt>
                <c:pt idx="2">
                  <c:v>23</c:v>
                </c:pt>
                <c:pt idx="3">
                  <c:v>47</c:v>
                </c:pt>
                <c:pt idx="4">
                  <c:v>49</c:v>
                </c:pt>
                <c:pt idx="5">
                  <c:v>50</c:v>
                </c:pt>
                <c:pt idx="6">
                  <c:v>52</c:v>
                </c:pt>
                <c:pt idx="7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F-4858-B054-4E4812DF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5864"/>
        <c:axId val="629515424"/>
      </c:barChart>
      <c:catAx>
        <c:axId val="629525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15424"/>
        <c:crosses val="autoZero"/>
        <c:auto val="1"/>
        <c:lblAlgn val="ctr"/>
        <c:lblOffset val="100"/>
        <c:noMultiLvlLbl val="0"/>
      </c:catAx>
      <c:valAx>
        <c:axId val="629515424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629525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9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Gráfico N° 5: Ranking de casos de violación sexual hacia hombres según departamento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SAU'!$O$97:$O$104</c:f>
              <c:strCache>
                <c:ptCount val="8"/>
                <c:pt idx="0">
                  <c:v>Madre De Dios</c:v>
                </c:pt>
                <c:pt idx="1">
                  <c:v>La Libertad</c:v>
                </c:pt>
                <c:pt idx="2">
                  <c:v>Ayacucho</c:v>
                </c:pt>
                <c:pt idx="3">
                  <c:v>Puno</c:v>
                </c:pt>
                <c:pt idx="4">
                  <c:v>Huánuco</c:v>
                </c:pt>
                <c:pt idx="5">
                  <c:v>Cusco</c:v>
                </c:pt>
                <c:pt idx="6">
                  <c:v>Lima</c:v>
                </c:pt>
                <c:pt idx="7">
                  <c:v>Arequipa</c:v>
                </c:pt>
              </c:strCache>
            </c:strRef>
          </c:cat>
          <c:val>
            <c:numRef>
              <c:f>'casos del SAU'!$P$97:$P$104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8-4591-A933-D4B788E7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9529464"/>
        <c:axId val="629527664"/>
      </c:barChart>
      <c:catAx>
        <c:axId val="629529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29527664"/>
        <c:crosses val="autoZero"/>
        <c:auto val="1"/>
        <c:lblAlgn val="ctr"/>
        <c:lblOffset val="100"/>
        <c:noMultiLvlLbl val="0"/>
      </c:catAx>
      <c:valAx>
        <c:axId val="62952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9529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3.png"/><Relationship Id="rId4" Type="http://schemas.openxmlformats.org/officeDocument/2006/relationships/image" Target="../media/image2.png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81310</xdr:colOff>
      <xdr:row>66</xdr:row>
      <xdr:rowOff>116160</xdr:rowOff>
    </xdr:from>
    <xdr:to>
      <xdr:col>15</xdr:col>
      <xdr:colOff>824725</xdr:colOff>
      <xdr:row>68</xdr:row>
      <xdr:rowOff>46464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29819D3-80CB-447A-B985-CB7A44908514}"/>
            </a:ext>
          </a:extLst>
        </xdr:cNvPr>
        <xdr:cNvSpPr txBox="1"/>
      </xdr:nvSpPr>
      <xdr:spPr>
        <a:xfrm>
          <a:off x="81310" y="18202044"/>
          <a:ext cx="13079452" cy="487865"/>
        </a:xfrm>
        <a:prstGeom prst="rect">
          <a:avLst/>
        </a:prstGeom>
        <a:noFill/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SAU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 y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agresora.</a:t>
          </a:r>
        </a:p>
      </xdr:txBody>
    </xdr:sp>
    <xdr:clientData/>
  </xdr:twoCellAnchor>
  <xdr:twoCellAnchor>
    <xdr:from>
      <xdr:col>6</xdr:col>
      <xdr:colOff>952500</xdr:colOff>
      <xdr:row>0</xdr:row>
      <xdr:rowOff>166686</xdr:rowOff>
    </xdr:from>
    <xdr:to>
      <xdr:col>17</xdr:col>
      <xdr:colOff>217715</xdr:colOff>
      <xdr:row>2</xdr:row>
      <xdr:rowOff>215899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B1DC6AA8-9F51-4CCC-826C-F8BDC39FE5F1}"/>
            </a:ext>
          </a:extLst>
        </xdr:cNvPr>
        <xdr:cNvSpPr/>
      </xdr:nvSpPr>
      <xdr:spPr>
        <a:xfrm>
          <a:off x="5851071" y="166686"/>
          <a:ext cx="9252858" cy="5662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354036</xdr:colOff>
      <xdr:row>11</xdr:row>
      <xdr:rowOff>142875</xdr:rowOff>
    </xdr:from>
    <xdr:to>
      <xdr:col>18</xdr:col>
      <xdr:colOff>619123</xdr:colOff>
      <xdr:row>30</xdr:row>
      <xdr:rowOff>59531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5BB60557-E04C-40E8-919C-AE86D56FADC8}"/>
            </a:ext>
          </a:extLst>
        </xdr:cNvPr>
        <xdr:cNvGrpSpPr/>
      </xdr:nvGrpSpPr>
      <xdr:grpSpPr>
        <a:xfrm>
          <a:off x="9265933" y="2912789"/>
          <a:ext cx="6166207" cy="3299673"/>
          <a:chOff x="11219218" y="6560365"/>
          <a:chExt cx="4798220" cy="7672546"/>
        </a:xfrm>
      </xdr:grpSpPr>
      <xdr:graphicFrame macro="">
        <xdr:nvGraphicFramePr>
          <xdr:cNvPr id="9" name="Chart 5">
            <a:extLst>
              <a:ext uri="{FF2B5EF4-FFF2-40B4-BE49-F238E27FC236}">
                <a16:creationId xmlns:a16="http://schemas.microsoft.com/office/drawing/2014/main" id="{5322AEEF-BFF8-6B01-7B36-B2FD449F39B5}"/>
              </a:ext>
            </a:extLst>
          </xdr:cNvPr>
          <xdr:cNvGraphicFramePr>
            <a:graphicFrameLocks/>
          </xdr:cNvGraphicFramePr>
        </xdr:nvGraphicFramePr>
        <xdr:xfrm>
          <a:off x="11219218" y="7681117"/>
          <a:ext cx="4798220" cy="65517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8E05A2D1-C32F-5CDC-C9FC-0D48EB7A389D}"/>
              </a:ext>
            </a:extLst>
          </xdr:cNvPr>
          <xdr:cNvSpPr txBox="1"/>
        </xdr:nvSpPr>
        <xdr:spPr>
          <a:xfrm>
            <a:off x="11545077" y="6560365"/>
            <a:ext cx="3976686" cy="18773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de violación sexual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11907</xdr:colOff>
      <xdr:row>9</xdr:row>
      <xdr:rowOff>78242</xdr:rowOff>
    </xdr:from>
    <xdr:to>
      <xdr:col>19</xdr:col>
      <xdr:colOff>11615</xdr:colOff>
      <xdr:row>11</xdr:row>
      <xdr:rowOff>43792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1F6676B2-67C7-476C-A1CB-E4D1D3A34884}"/>
            </a:ext>
          </a:extLst>
        </xdr:cNvPr>
        <xdr:cNvSpPr txBox="1"/>
      </xdr:nvSpPr>
      <xdr:spPr>
        <a:xfrm>
          <a:off x="116450" y="2041321"/>
          <a:ext cx="15623031" cy="77866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847725</xdr:colOff>
      <xdr:row>12</xdr:row>
      <xdr:rowOff>113960</xdr:rowOff>
    </xdr:from>
    <xdr:to>
      <xdr:col>5</xdr:col>
      <xdr:colOff>0</xdr:colOff>
      <xdr:row>13</xdr:row>
      <xdr:rowOff>244928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D1D810E-9DC0-4E38-B340-58ECBE67A93D}"/>
            </a:ext>
          </a:extLst>
        </xdr:cNvPr>
        <xdr:cNvSpPr/>
      </xdr:nvSpPr>
      <xdr:spPr>
        <a:xfrm>
          <a:off x="956582" y="2794567"/>
          <a:ext cx="2894239" cy="36229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12</xdr:row>
      <xdr:rowOff>102054</xdr:rowOff>
    </xdr:from>
    <xdr:to>
      <xdr:col>1</xdr:col>
      <xdr:colOff>1000125</xdr:colOff>
      <xdr:row>13</xdr:row>
      <xdr:rowOff>160708</xdr:rowOff>
    </xdr:to>
    <xdr:sp macro="" textlink="">
      <xdr:nvSpPr>
        <xdr:cNvPr id="13" name="Rectángulo 51">
          <a:extLst>
            <a:ext uri="{FF2B5EF4-FFF2-40B4-BE49-F238E27FC236}">
              <a16:creationId xmlns:a16="http://schemas.microsoft.com/office/drawing/2014/main" id="{D8F13472-9D7F-4E97-9263-A9F9BA728455}"/>
            </a:ext>
          </a:extLst>
        </xdr:cNvPr>
        <xdr:cNvSpPr/>
      </xdr:nvSpPr>
      <xdr:spPr>
        <a:xfrm>
          <a:off x="126175" y="2782661"/>
          <a:ext cx="982807" cy="289976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30</xdr:row>
      <xdr:rowOff>136071</xdr:rowOff>
    </xdr:from>
    <xdr:to>
      <xdr:col>19</xdr:col>
      <xdr:colOff>13608</xdr:colOff>
      <xdr:row>31</xdr:row>
      <xdr:rowOff>217714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7DAE687C-B90D-4107-8611-105B7D3D1410}"/>
            </a:ext>
          </a:extLst>
        </xdr:cNvPr>
        <xdr:cNvSpPr/>
      </xdr:nvSpPr>
      <xdr:spPr>
        <a:xfrm>
          <a:off x="1045739" y="5231946"/>
          <a:ext cx="14660307" cy="37929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y sexo de la persona usuaria según mes</a:t>
          </a:r>
        </a:p>
      </xdr:txBody>
    </xdr:sp>
    <xdr:clientData/>
  </xdr:twoCellAnchor>
  <xdr:twoCellAnchor>
    <xdr:from>
      <xdr:col>1</xdr:col>
      <xdr:colOff>1</xdr:colOff>
      <xdr:row>30</xdr:row>
      <xdr:rowOff>138761</xdr:rowOff>
    </xdr:from>
    <xdr:to>
      <xdr:col>1</xdr:col>
      <xdr:colOff>1088573</xdr:colOff>
      <xdr:row>31</xdr:row>
      <xdr:rowOff>136071</xdr:rowOff>
    </xdr:to>
    <xdr:sp macro="" textlink="">
      <xdr:nvSpPr>
        <xdr:cNvPr id="15" name="Rectángulo 51">
          <a:extLst>
            <a:ext uri="{FF2B5EF4-FFF2-40B4-BE49-F238E27FC236}">
              <a16:creationId xmlns:a16="http://schemas.microsoft.com/office/drawing/2014/main" id="{71845810-94BE-4010-8BDC-4ED3FCB5B449}"/>
            </a:ext>
          </a:extLst>
        </xdr:cNvPr>
        <xdr:cNvSpPr/>
      </xdr:nvSpPr>
      <xdr:spPr>
        <a:xfrm>
          <a:off x="104776" y="7644461"/>
          <a:ext cx="1088572" cy="2925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830407</xdr:colOff>
      <xdr:row>49</xdr:row>
      <xdr:rowOff>28207</xdr:rowOff>
    </xdr:from>
    <xdr:to>
      <xdr:col>6</xdr:col>
      <xdr:colOff>26832</xdr:colOff>
      <xdr:row>50</xdr:row>
      <xdr:rowOff>120740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E87867C4-0C11-4C82-A71D-623496501C41}"/>
            </a:ext>
          </a:extLst>
        </xdr:cNvPr>
        <xdr:cNvSpPr/>
      </xdr:nvSpPr>
      <xdr:spPr>
        <a:xfrm>
          <a:off x="937731" y="12987573"/>
          <a:ext cx="3784524" cy="2937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49</xdr:row>
      <xdr:rowOff>28204</xdr:rowOff>
    </xdr:from>
    <xdr:to>
      <xdr:col>1</xdr:col>
      <xdr:colOff>974148</xdr:colOff>
      <xdr:row>50</xdr:row>
      <xdr:rowOff>70654</xdr:rowOff>
    </xdr:to>
    <xdr:sp macro="" textlink="">
      <xdr:nvSpPr>
        <xdr:cNvPr id="19" name="Rectángulo 51">
          <a:extLst>
            <a:ext uri="{FF2B5EF4-FFF2-40B4-BE49-F238E27FC236}">
              <a16:creationId xmlns:a16="http://schemas.microsoft.com/office/drawing/2014/main" id="{187EC9AF-D49A-49C7-91BF-5E77BAC672E3}"/>
            </a:ext>
          </a:extLst>
        </xdr:cNvPr>
        <xdr:cNvSpPr/>
      </xdr:nvSpPr>
      <xdr:spPr>
        <a:xfrm>
          <a:off x="108857" y="11267704"/>
          <a:ext cx="974148" cy="24655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</xdr:col>
      <xdr:colOff>843641</xdr:colOff>
      <xdr:row>70</xdr:row>
      <xdr:rowOff>69194</xdr:rowOff>
    </xdr:from>
    <xdr:to>
      <xdr:col>11</xdr:col>
      <xdr:colOff>791514</xdr:colOff>
      <xdr:row>71</xdr:row>
      <xdr:rowOff>157875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37141DC-F39A-4499-BEDB-F320208F9044}"/>
            </a:ext>
          </a:extLst>
        </xdr:cNvPr>
        <xdr:cNvSpPr/>
      </xdr:nvSpPr>
      <xdr:spPr>
        <a:xfrm>
          <a:off x="950965" y="18247187"/>
          <a:ext cx="8761852" cy="4643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mes</a:t>
          </a:r>
        </a:p>
      </xdr:txBody>
    </xdr:sp>
    <xdr:clientData/>
  </xdr:twoCellAnchor>
  <xdr:twoCellAnchor>
    <xdr:from>
      <xdr:col>1</xdr:col>
      <xdr:colOff>20286</xdr:colOff>
      <xdr:row>70</xdr:row>
      <xdr:rowOff>69193</xdr:rowOff>
    </xdr:from>
    <xdr:to>
      <xdr:col>1</xdr:col>
      <xdr:colOff>992899</xdr:colOff>
      <xdr:row>70</xdr:row>
      <xdr:rowOff>367392</xdr:rowOff>
    </xdr:to>
    <xdr:sp macro="" textlink="">
      <xdr:nvSpPr>
        <xdr:cNvPr id="29" name="Rectángulo 51">
          <a:extLst>
            <a:ext uri="{FF2B5EF4-FFF2-40B4-BE49-F238E27FC236}">
              <a16:creationId xmlns:a16="http://schemas.microsoft.com/office/drawing/2014/main" id="{ACFB3AA2-03B6-4691-91EE-6F848556425E}"/>
            </a:ext>
          </a:extLst>
        </xdr:cNvPr>
        <xdr:cNvSpPr/>
      </xdr:nvSpPr>
      <xdr:spPr>
        <a:xfrm>
          <a:off x="129143" y="165066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0</xdr:colOff>
      <xdr:row>87</xdr:row>
      <xdr:rowOff>82184</xdr:rowOff>
    </xdr:from>
    <xdr:to>
      <xdr:col>11</xdr:col>
      <xdr:colOff>847957</xdr:colOff>
      <xdr:row>90</xdr:row>
      <xdr:rowOff>153621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20D541E7-6363-44B6-9285-1CF7995E0A96}"/>
            </a:ext>
          </a:extLst>
        </xdr:cNvPr>
        <xdr:cNvSpPr txBox="1"/>
      </xdr:nvSpPr>
      <xdr:spPr>
        <a:xfrm>
          <a:off x="104543" y="24777489"/>
          <a:ext cx="9687621" cy="6522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234AE445-33ED-4C1A-A8CD-8D190ACDBFB6}"/>
            </a:ext>
          </a:extLst>
        </xdr:cNvPr>
        <xdr:cNvSpPr/>
      </xdr:nvSpPr>
      <xdr:spPr>
        <a:xfrm>
          <a:off x="967628" y="38474843"/>
          <a:ext cx="7538198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4" name="Rectángulo 51">
          <a:extLst>
            <a:ext uri="{FF2B5EF4-FFF2-40B4-BE49-F238E27FC236}">
              <a16:creationId xmlns:a16="http://schemas.microsoft.com/office/drawing/2014/main" id="{7212DBC3-705A-40C1-8315-253E2C1476A4}"/>
            </a:ext>
          </a:extLst>
        </xdr:cNvPr>
        <xdr:cNvSpPr/>
      </xdr:nvSpPr>
      <xdr:spPr>
        <a:xfrm>
          <a:off x="89647" y="38474842"/>
          <a:ext cx="97653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11907</xdr:colOff>
      <xdr:row>186</xdr:row>
      <xdr:rowOff>83344</xdr:rowOff>
    </xdr:from>
    <xdr:to>
      <xdr:col>10</xdr:col>
      <xdr:colOff>11906</xdr:colOff>
      <xdr:row>189</xdr:row>
      <xdr:rowOff>119062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5F6177E-5CC4-4169-B307-9B62CD6555E1}"/>
            </a:ext>
          </a:extLst>
        </xdr:cNvPr>
        <xdr:cNvSpPr txBox="1"/>
      </xdr:nvSpPr>
      <xdr:spPr>
        <a:xfrm>
          <a:off x="116682" y="46089094"/>
          <a:ext cx="8401049" cy="60721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1</xdr:col>
      <xdr:colOff>1026319</xdr:colOff>
      <xdr:row>206</xdr:row>
      <xdr:rowOff>13607</xdr:rowOff>
    </xdr:from>
    <xdr:to>
      <xdr:col>6</xdr:col>
      <xdr:colOff>11906</xdr:colOff>
      <xdr:row>208</xdr:row>
      <xdr:rowOff>142328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44DBA5E5-67E6-4B46-9517-D12A32EA6008}"/>
            </a:ext>
          </a:extLst>
        </xdr:cNvPr>
        <xdr:cNvSpPr/>
      </xdr:nvSpPr>
      <xdr:spPr>
        <a:xfrm>
          <a:off x="1135802" y="49401279"/>
          <a:ext cx="3572914" cy="52285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206</xdr:row>
      <xdr:rowOff>13609</xdr:rowOff>
    </xdr:from>
    <xdr:to>
      <xdr:col>2</xdr:col>
      <xdr:colOff>73138</xdr:colOff>
      <xdr:row>207</xdr:row>
      <xdr:rowOff>149679</xdr:rowOff>
    </xdr:to>
    <xdr:sp macro="" textlink="">
      <xdr:nvSpPr>
        <xdr:cNvPr id="47" name="Rectángulo 51">
          <a:extLst>
            <a:ext uri="{FF2B5EF4-FFF2-40B4-BE49-F238E27FC236}">
              <a16:creationId xmlns:a16="http://schemas.microsoft.com/office/drawing/2014/main" id="{B1850E4C-2AD3-4B45-A60E-C34F2857C2E5}"/>
            </a:ext>
          </a:extLst>
        </xdr:cNvPr>
        <xdr:cNvSpPr/>
      </xdr:nvSpPr>
      <xdr:spPr>
        <a:xfrm>
          <a:off x="122464" y="75750966"/>
          <a:ext cx="1161710" cy="32657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10</xdr:col>
      <xdr:colOff>32846</xdr:colOff>
      <xdr:row>209</xdr:row>
      <xdr:rowOff>434477</xdr:rowOff>
    </xdr:from>
    <xdr:to>
      <xdr:col>15</xdr:col>
      <xdr:colOff>344867</xdr:colOff>
      <xdr:row>213</xdr:row>
      <xdr:rowOff>186121</xdr:rowOff>
    </xdr:to>
    <xdr:sp macro="" textlink="">
      <xdr:nvSpPr>
        <xdr:cNvPr id="48" name="CuadroTexto 47">
          <a:extLst>
            <a:ext uri="{FF2B5EF4-FFF2-40B4-BE49-F238E27FC236}">
              <a16:creationId xmlns:a16="http://schemas.microsoft.com/office/drawing/2014/main" id="{EDD4F6C5-4636-43FA-8F14-DD92DF7D230F}"/>
            </a:ext>
          </a:extLst>
        </xdr:cNvPr>
        <xdr:cNvSpPr txBox="1"/>
      </xdr:nvSpPr>
      <xdr:spPr>
        <a:xfrm>
          <a:off x="8101725" y="45891718"/>
          <a:ext cx="4527108" cy="1054489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de violación sexual atendidos en</a:t>
          </a:r>
          <a:r>
            <a:rPr lang="es-PE" sz="1100" b="0" i="1" baseline="0"/>
            <a:t> </a:t>
          </a:r>
          <a:r>
            <a:rPr lang="es-PE" sz="1100" b="0" i="1"/>
            <a:t>los SAU, se observa una</a:t>
          </a:r>
          <a:r>
            <a:rPr lang="es-PE" sz="1100" b="0" i="1" baseline="0"/>
            <a:t> disminución</a:t>
          </a:r>
          <a:r>
            <a:rPr lang="es-PE" sz="1100" b="0" i="1"/>
            <a:t> de 15,4</a:t>
          </a:r>
          <a:r>
            <a:rPr lang="es-PE" sz="1100" b="0" i="1" baseline="0"/>
            <a:t> </a:t>
          </a:r>
          <a:r>
            <a:rPr lang="es-PE" sz="1100" b="0" i="1"/>
            <a:t>puntos porcentuales en el periodo</a:t>
          </a:r>
          <a:r>
            <a:rPr lang="es-PE" sz="1100" b="0" i="1" baseline="0"/>
            <a:t> de</a:t>
          </a:r>
          <a:r>
            <a:rPr lang="es-PE" sz="1100" b="0" i="1"/>
            <a:t> enero a abril 2026,</a:t>
          </a:r>
          <a:r>
            <a:rPr lang="es-PE" sz="1100" b="0" i="1" baseline="0"/>
            <a:t> </a:t>
          </a:r>
          <a:r>
            <a:rPr lang="es-PE" sz="1100" b="0" i="1"/>
            <a:t>frente a lo registrado en el mismo periodo del año anterior.</a:t>
          </a:r>
        </a:p>
      </xdr:txBody>
    </xdr:sp>
    <xdr:clientData/>
  </xdr:twoCellAnchor>
  <xdr:twoCellAnchor>
    <xdr:from>
      <xdr:col>7</xdr:col>
      <xdr:colOff>229773</xdr:colOff>
      <xdr:row>210</xdr:row>
      <xdr:rowOff>50124</xdr:rowOff>
    </xdr:from>
    <xdr:to>
      <xdr:col>8</xdr:col>
      <xdr:colOff>741948</xdr:colOff>
      <xdr:row>212</xdr:row>
      <xdr:rowOff>110289</xdr:rowOff>
    </xdr:to>
    <xdr:sp macro="" textlink="">
      <xdr:nvSpPr>
        <xdr:cNvPr id="49" name="Flecha a la derecha con bandas 9">
          <a:extLst>
            <a:ext uri="{FF2B5EF4-FFF2-40B4-BE49-F238E27FC236}">
              <a16:creationId xmlns:a16="http://schemas.microsoft.com/office/drawing/2014/main" id="{88042671-47ED-438A-B00F-7DE8A460118B}"/>
            </a:ext>
          </a:extLst>
        </xdr:cNvPr>
        <xdr:cNvSpPr/>
      </xdr:nvSpPr>
      <xdr:spPr bwMode="auto">
        <a:xfrm>
          <a:off x="5794378" y="45098361"/>
          <a:ext cx="1364412" cy="561481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756794</xdr:colOff>
      <xdr:row>13</xdr:row>
      <xdr:rowOff>187686</xdr:rowOff>
    </xdr:from>
    <xdr:to>
      <xdr:col>11</xdr:col>
      <xdr:colOff>35944</xdr:colOff>
      <xdr:row>29</xdr:row>
      <xdr:rowOff>17972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3194794C-566C-4982-8712-B076E976F1D6}"/>
            </a:ext>
          </a:extLst>
        </xdr:cNvPr>
        <xdr:cNvGrpSpPr/>
      </xdr:nvGrpSpPr>
      <xdr:grpSpPr>
        <a:xfrm>
          <a:off x="4610587" y="3439324"/>
          <a:ext cx="4337254" cy="2545458"/>
          <a:chOff x="-6765508" y="5848564"/>
          <a:chExt cx="4585114" cy="2390562"/>
        </a:xfrm>
      </xdr:grpSpPr>
      <xdr:graphicFrame macro="">
        <xdr:nvGraphicFramePr>
          <xdr:cNvPr id="53" name="Gráfico 52">
            <a:extLst>
              <a:ext uri="{FF2B5EF4-FFF2-40B4-BE49-F238E27FC236}">
                <a16:creationId xmlns:a16="http://schemas.microsoft.com/office/drawing/2014/main" id="{4DDBF0C7-4226-9479-3D95-8719AE90516F}"/>
              </a:ext>
            </a:extLst>
          </xdr:cNvPr>
          <xdr:cNvGraphicFramePr/>
        </xdr:nvGraphicFramePr>
        <xdr:xfrm>
          <a:off x="-6706462" y="5848564"/>
          <a:ext cx="4321843" cy="23905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1BD29BAE-83E6-661B-D14B-002F5C9C8A5B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765508" y="6875361"/>
            <a:ext cx="381000" cy="83693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390C5685-E0F1-C8BE-14B2-B9ED3C3E1F6B}"/>
              </a:ext>
            </a:extLst>
          </xdr:cNvPr>
          <xdr:cNvPicPr/>
        </xdr:nvPicPr>
        <xdr:blipFill>
          <a:blip xmlns:r="http://schemas.openxmlformats.org/officeDocument/2006/relationships" r:embed="rId4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2540439" y="68863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11</xdr:col>
      <xdr:colOff>329307</xdr:colOff>
      <xdr:row>174</xdr:row>
      <xdr:rowOff>174602</xdr:rowOff>
    </xdr:from>
    <xdr:to>
      <xdr:col>17</xdr:col>
      <xdr:colOff>769778</xdr:colOff>
      <xdr:row>184</xdr:row>
      <xdr:rowOff>163760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F228BBAD-F0F5-4BD0-918E-2EDA6B7E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771044</xdr:colOff>
      <xdr:row>49</xdr:row>
      <xdr:rowOff>23318</xdr:rowOff>
    </xdr:from>
    <xdr:to>
      <xdr:col>16</xdr:col>
      <xdr:colOff>68836</xdr:colOff>
      <xdr:row>66</xdr:row>
      <xdr:rowOff>65956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56CD4155-7F72-4066-9444-6B69F4AC7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862854</xdr:colOff>
      <xdr:row>192</xdr:row>
      <xdr:rowOff>22418</xdr:rowOff>
    </xdr:from>
    <xdr:to>
      <xdr:col>8</xdr:col>
      <xdr:colOff>1</xdr:colOff>
      <xdr:row>192</xdr:row>
      <xdr:rowOff>272142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88A82E2-D55C-4B40-B38A-C3BA747D9053}"/>
            </a:ext>
          </a:extLst>
        </xdr:cNvPr>
        <xdr:cNvSpPr/>
      </xdr:nvSpPr>
      <xdr:spPr>
        <a:xfrm>
          <a:off x="967629" y="54200618"/>
          <a:ext cx="5861797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192</xdr:row>
      <xdr:rowOff>22417</xdr:rowOff>
    </xdr:from>
    <xdr:to>
      <xdr:col>1</xdr:col>
      <xdr:colOff>961407</xdr:colOff>
      <xdr:row>192</xdr:row>
      <xdr:rowOff>274417</xdr:rowOff>
    </xdr:to>
    <xdr:sp macro="" textlink="">
      <xdr:nvSpPr>
        <xdr:cNvPr id="64" name="Rectángulo 51">
          <a:extLst>
            <a:ext uri="{FF2B5EF4-FFF2-40B4-BE49-F238E27FC236}">
              <a16:creationId xmlns:a16="http://schemas.microsoft.com/office/drawing/2014/main" id="{19F5A4D2-F9EC-4F45-87EF-AC71B058A9B8}"/>
            </a:ext>
          </a:extLst>
        </xdr:cNvPr>
        <xdr:cNvSpPr/>
      </xdr:nvSpPr>
      <xdr:spPr>
        <a:xfrm>
          <a:off x="89647" y="54200617"/>
          <a:ext cx="976535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8</xdr:col>
      <xdr:colOff>793954</xdr:colOff>
      <xdr:row>192</xdr:row>
      <xdr:rowOff>191217</xdr:rowOff>
    </xdr:from>
    <xdr:to>
      <xdr:col>16</xdr:col>
      <xdr:colOff>109536</xdr:colOff>
      <xdr:row>202</xdr:row>
      <xdr:rowOff>29827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45B1D65F-5DA4-4CD8-9E29-E30596F48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862853</xdr:colOff>
      <xdr:row>92</xdr:row>
      <xdr:rowOff>22420</xdr:rowOff>
    </xdr:from>
    <xdr:to>
      <xdr:col>5</xdr:col>
      <xdr:colOff>13608</xdr:colOff>
      <xdr:row>93</xdr:row>
      <xdr:rowOff>326571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695D8603-5851-4F7D-B5DE-2E7A33E1BBA2}"/>
            </a:ext>
          </a:extLst>
        </xdr:cNvPr>
        <xdr:cNvSpPr/>
      </xdr:nvSpPr>
      <xdr:spPr>
        <a:xfrm>
          <a:off x="971710" y="23140956"/>
          <a:ext cx="2892719" cy="50825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92</xdr:row>
      <xdr:rowOff>22419</xdr:rowOff>
    </xdr:from>
    <xdr:to>
      <xdr:col>1</xdr:col>
      <xdr:colOff>961407</xdr:colOff>
      <xdr:row>93</xdr:row>
      <xdr:rowOff>149680</xdr:rowOff>
    </xdr:to>
    <xdr:sp macro="" textlink="">
      <xdr:nvSpPr>
        <xdr:cNvPr id="68" name="Rectángulo 51">
          <a:extLst>
            <a:ext uri="{FF2B5EF4-FFF2-40B4-BE49-F238E27FC236}">
              <a16:creationId xmlns:a16="http://schemas.microsoft.com/office/drawing/2014/main" id="{CCE5932A-7270-4163-8A17-76B2621E52FC}"/>
            </a:ext>
          </a:extLst>
        </xdr:cNvPr>
        <xdr:cNvSpPr/>
      </xdr:nvSpPr>
      <xdr:spPr>
        <a:xfrm>
          <a:off x="89647" y="22011562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822032</xdr:colOff>
      <xdr:row>158</xdr:row>
      <xdr:rowOff>158491</xdr:rowOff>
    </xdr:from>
    <xdr:to>
      <xdr:col>19</xdr:col>
      <xdr:colOff>1</xdr:colOff>
      <xdr:row>159</xdr:row>
      <xdr:rowOff>299357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311378-E508-4F1F-8190-9D8FA000E602}"/>
            </a:ext>
          </a:extLst>
        </xdr:cNvPr>
        <xdr:cNvSpPr/>
      </xdr:nvSpPr>
      <xdr:spPr>
        <a:xfrm>
          <a:off x="930889" y="29536312"/>
          <a:ext cx="14730933" cy="34497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158</xdr:row>
      <xdr:rowOff>144883</xdr:rowOff>
    </xdr:from>
    <xdr:to>
      <xdr:col>1</xdr:col>
      <xdr:colOff>961407</xdr:colOff>
      <xdr:row>159</xdr:row>
      <xdr:rowOff>272143</xdr:rowOff>
    </xdr:to>
    <xdr:sp macro="" textlink="">
      <xdr:nvSpPr>
        <xdr:cNvPr id="5" name="Rectángulo 51">
          <a:extLst>
            <a:ext uri="{FF2B5EF4-FFF2-40B4-BE49-F238E27FC236}">
              <a16:creationId xmlns:a16="http://schemas.microsoft.com/office/drawing/2014/main" id="{C647C6A8-F0C9-4D9D-AC4B-40EB4D492B54}"/>
            </a:ext>
          </a:extLst>
        </xdr:cNvPr>
        <xdr:cNvSpPr/>
      </xdr:nvSpPr>
      <xdr:spPr>
        <a:xfrm>
          <a:off x="89647" y="29522704"/>
          <a:ext cx="980617" cy="331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5</xdr:col>
      <xdr:colOff>528969</xdr:colOff>
      <xdr:row>92</xdr:row>
      <xdr:rowOff>185252</xdr:rowOff>
    </xdr:from>
    <xdr:to>
      <xdr:col>11</xdr:col>
      <xdr:colOff>642983</xdr:colOff>
      <xdr:row>104</xdr:row>
      <xdr:rowOff>169825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3BC6-1A44-9F31-D40E-AB7E9BA0F1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534246</xdr:colOff>
      <xdr:row>92</xdr:row>
      <xdr:rowOff>191625</xdr:rowOff>
    </xdr:from>
    <xdr:to>
      <xdr:col>18</xdr:col>
      <xdr:colOff>689152</xdr:colOff>
      <xdr:row>104</xdr:row>
      <xdr:rowOff>150088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DC87548B-4FF3-882F-6F5F-E602CDA9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868456</xdr:colOff>
      <xdr:row>107</xdr:row>
      <xdr:rowOff>122467</xdr:rowOff>
    </xdr:from>
    <xdr:to>
      <xdr:col>6</xdr:col>
      <xdr:colOff>1</xdr:colOff>
      <xdr:row>110</xdr:row>
      <xdr:rowOff>0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94CA45C3-6F1E-4742-A756-B6C4E684D60D}"/>
            </a:ext>
          </a:extLst>
        </xdr:cNvPr>
        <xdr:cNvSpPr/>
      </xdr:nvSpPr>
      <xdr:spPr>
        <a:xfrm>
          <a:off x="977313" y="30575253"/>
          <a:ext cx="3717152" cy="48985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NNA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atendidos en los SAU,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 sexo de la persona usuaria según región</a:t>
          </a:r>
        </a:p>
      </xdr:txBody>
    </xdr:sp>
    <xdr:clientData/>
  </xdr:twoCellAnchor>
  <xdr:twoCellAnchor>
    <xdr:from>
      <xdr:col>1</xdr:col>
      <xdr:colOff>13607</xdr:colOff>
      <xdr:row>107</xdr:row>
      <xdr:rowOff>122465</xdr:rowOff>
    </xdr:from>
    <xdr:to>
      <xdr:col>1</xdr:col>
      <xdr:colOff>979714</xdr:colOff>
      <xdr:row>109</xdr:row>
      <xdr:rowOff>68036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8C81E230-D213-4F93-A568-348C5F5E5A69}"/>
            </a:ext>
          </a:extLst>
        </xdr:cNvPr>
        <xdr:cNvSpPr/>
      </xdr:nvSpPr>
      <xdr:spPr>
        <a:xfrm>
          <a:off x="122464" y="30575251"/>
          <a:ext cx="966107" cy="353785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10</xdr:col>
      <xdr:colOff>18710</xdr:colOff>
      <xdr:row>107</xdr:row>
      <xdr:rowOff>117357</xdr:rowOff>
    </xdr:from>
    <xdr:to>
      <xdr:col>14</xdr:col>
      <xdr:colOff>816088</xdr:colOff>
      <xdr:row>110</xdr:row>
      <xdr:rowOff>130965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6272028F-29D2-4464-BA0E-671812046EED}"/>
            </a:ext>
          </a:extLst>
        </xdr:cNvPr>
        <xdr:cNvSpPr/>
      </xdr:nvSpPr>
      <xdr:spPr>
        <a:xfrm>
          <a:off x="8103054" y="22072482"/>
          <a:ext cx="4178753" cy="65654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Casos de violación sexual a NNA atendidos en los SAU, por sexo, según vinculo de la presunta persona agresora con la víctima</a:t>
          </a:r>
        </a:p>
      </xdr:txBody>
    </xdr:sp>
    <xdr:clientData/>
  </xdr:twoCellAnchor>
  <xdr:twoCellAnchor>
    <xdr:from>
      <xdr:col>8</xdr:col>
      <xdr:colOff>772204</xdr:colOff>
      <xdr:row>107</xdr:row>
      <xdr:rowOff>119058</xdr:rowOff>
    </xdr:from>
    <xdr:to>
      <xdr:col>10</xdr:col>
      <xdr:colOff>79143</xdr:colOff>
      <xdr:row>109</xdr:row>
      <xdr:rowOff>51023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F79CBCE2-D7AE-421E-88C5-A842C5A12D32}"/>
            </a:ext>
          </a:extLst>
        </xdr:cNvPr>
        <xdr:cNvSpPr/>
      </xdr:nvSpPr>
      <xdr:spPr>
        <a:xfrm>
          <a:off x="7165860" y="22074183"/>
          <a:ext cx="997627" cy="36059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 editAs="oneCell">
    <xdr:from>
      <xdr:col>1</xdr:col>
      <xdr:colOff>20052</xdr:colOff>
      <xdr:row>0</xdr:row>
      <xdr:rowOff>70183</xdr:rowOff>
    </xdr:from>
    <xdr:to>
      <xdr:col>6</xdr:col>
      <xdr:colOff>21228</xdr:colOff>
      <xdr:row>2</xdr:row>
      <xdr:rowOff>270710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ECF5B94-E13D-4B29-A305-5C4A2C59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15" y="70183"/>
          <a:ext cx="4613281" cy="711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249977111117893"/>
  </sheetPr>
  <dimension ref="B1:T269"/>
  <sheetViews>
    <sheetView showGridLines="0" tabSelected="1" view="pageBreakPreview" zoomScale="87" zoomScaleNormal="85" zoomScaleSheetLayoutView="87" workbookViewId="0">
      <selection activeCell="I185" sqref="I185:J185"/>
    </sheetView>
  </sheetViews>
  <sheetFormatPr baseColWidth="10" defaultColWidth="11.42578125" defaultRowHeight="15" x14ac:dyDescent="0.25"/>
  <cols>
    <col min="1" max="1" width="1.5703125" style="2" customWidth="1"/>
    <col min="2" max="2" width="16.5703125" style="2" customWidth="1"/>
    <col min="3" max="3" width="14.28515625" style="2" customWidth="1"/>
    <col min="4" max="19" width="12.7109375" style="2" customWidth="1"/>
    <col min="20" max="20" width="1.42578125" style="2" customWidth="1"/>
    <col min="21" max="16384" width="11.42578125" style="2"/>
  </cols>
  <sheetData>
    <row r="1" spans="2:19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9" ht="25.5" customHeight="1" x14ac:dyDescent="0.25"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2:19" ht="25.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9" ht="3" customHeight="1" x14ac:dyDescent="0.25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"/>
    </row>
    <row r="5" spans="2:19" x14ac:dyDescent="0.25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</row>
    <row r="6" spans="2:19" ht="33.75" x14ac:dyDescent="0.25">
      <c r="B6" s="202" t="s">
        <v>70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</row>
    <row r="7" spans="2:19" ht="6" customHeight="1" x14ac:dyDescent="0.25"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</row>
    <row r="8" spans="2:19" ht="20.25" x14ac:dyDescent="0.25">
      <c r="B8" s="203" t="s">
        <v>88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</row>
    <row r="9" spans="2:19" ht="11.25" customHeight="1" x14ac:dyDescent="0.25"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</row>
    <row r="10" spans="2:19" ht="7.5" customHeight="1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9" s="6" customFormat="1" ht="56.25" customHeight="1" x14ac:dyDescent="0.25"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</row>
    <row r="12" spans="2:19" s="6" customFormat="1" ht="19.5" customHeight="1" x14ac:dyDescent="0.25"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</row>
    <row r="13" spans="2:19" ht="18" customHeight="1" x14ac:dyDescent="0.25">
      <c r="B13" s="8"/>
      <c r="C13" s="8"/>
      <c r="D13" s="8"/>
      <c r="E13" s="8"/>
      <c r="F13" s="9"/>
      <c r="G13" s="9"/>
    </row>
    <row r="14" spans="2:19" ht="22.5" customHeight="1" x14ac:dyDescent="0.25">
      <c r="B14" s="11"/>
      <c r="C14" s="1"/>
      <c r="D14" s="1"/>
      <c r="E14" s="1"/>
      <c r="F14" s="7"/>
      <c r="G14" s="7"/>
    </row>
    <row r="15" spans="2:19" ht="32.25" customHeight="1" x14ac:dyDescent="0.25">
      <c r="B15" s="12" t="s">
        <v>0</v>
      </c>
      <c r="C15" s="13" t="s">
        <v>1</v>
      </c>
      <c r="D15" s="14" t="s">
        <v>2</v>
      </c>
      <c r="E15" s="15" t="s">
        <v>3</v>
      </c>
      <c r="F15" s="16"/>
      <c r="G15" s="17"/>
    </row>
    <row r="16" spans="2:19" ht="31.15" customHeight="1" x14ac:dyDescent="0.25">
      <c r="B16" s="19" t="s">
        <v>4</v>
      </c>
      <c r="C16" s="20">
        <f>SUM(D16:E16)</f>
        <v>79</v>
      </c>
      <c r="D16" s="21">
        <v>72</v>
      </c>
      <c r="E16" s="21">
        <v>7</v>
      </c>
      <c r="F16" s="22"/>
      <c r="G16" s="23"/>
    </row>
    <row r="17" spans="2:19" ht="27.75" customHeight="1" x14ac:dyDescent="0.25">
      <c r="B17" s="19" t="s">
        <v>5</v>
      </c>
      <c r="C17" s="20">
        <f>SUM(D17:E17)</f>
        <v>75</v>
      </c>
      <c r="D17" s="21">
        <v>74</v>
      </c>
      <c r="E17" s="21">
        <v>1</v>
      </c>
      <c r="F17" s="22"/>
      <c r="G17" s="23"/>
      <c r="Q17" s="98"/>
      <c r="R17" s="98"/>
    </row>
    <row r="18" spans="2:19" ht="27.75" customHeight="1" x14ac:dyDescent="0.25">
      <c r="B18" s="19" t="s">
        <v>6</v>
      </c>
      <c r="C18" s="20">
        <f t="shared" ref="C18:C23" si="0">SUM(D18:E18)</f>
        <v>85</v>
      </c>
      <c r="D18" s="21">
        <v>78</v>
      </c>
      <c r="E18" s="21">
        <v>7</v>
      </c>
      <c r="F18" s="22"/>
      <c r="G18" s="23"/>
      <c r="Q18" s="98"/>
      <c r="R18" s="98"/>
    </row>
    <row r="19" spans="2:19" ht="28.5" customHeight="1" thickBot="1" x14ac:dyDescent="0.3">
      <c r="B19" s="19" t="s">
        <v>7</v>
      </c>
      <c r="C19" s="20">
        <f t="shared" si="0"/>
        <v>91</v>
      </c>
      <c r="D19" s="21">
        <v>89</v>
      </c>
      <c r="E19" s="21">
        <v>2</v>
      </c>
      <c r="F19" s="22"/>
      <c r="G19" s="23"/>
      <c r="N19" s="98"/>
      <c r="O19" s="98"/>
      <c r="P19" s="98"/>
      <c r="Q19" s="98"/>
      <c r="R19" s="98"/>
    </row>
    <row r="20" spans="2:19" ht="28.5" hidden="1" customHeight="1" x14ac:dyDescent="0.25">
      <c r="B20" s="19" t="s">
        <v>8</v>
      </c>
      <c r="C20" s="20">
        <f t="shared" si="0"/>
        <v>0</v>
      </c>
      <c r="D20" s="21"/>
      <c r="E20" s="21"/>
      <c r="F20" s="22"/>
      <c r="G20" s="25"/>
      <c r="Q20" s="98"/>
      <c r="R20" s="98"/>
    </row>
    <row r="21" spans="2:19" ht="28.5" hidden="1" customHeight="1" x14ac:dyDescent="0.25">
      <c r="B21" s="19" t="s">
        <v>9</v>
      </c>
      <c r="C21" s="20">
        <f t="shared" si="0"/>
        <v>0</v>
      </c>
      <c r="D21" s="21"/>
      <c r="E21" s="21"/>
      <c r="F21" s="22"/>
      <c r="G21" s="26"/>
      <c r="Q21" s="98"/>
      <c r="R21" s="98"/>
    </row>
    <row r="22" spans="2:19" ht="28.5" hidden="1" customHeight="1" x14ac:dyDescent="0.25">
      <c r="B22" s="19" t="s">
        <v>10</v>
      </c>
      <c r="C22" s="20">
        <f t="shared" si="0"/>
        <v>0</v>
      </c>
      <c r="D22" s="21"/>
      <c r="E22" s="21"/>
      <c r="F22" s="22"/>
      <c r="G22" s="26"/>
      <c r="Q22" s="98"/>
      <c r="R22" s="98"/>
    </row>
    <row r="23" spans="2:19" ht="28.5" hidden="1" customHeight="1" x14ac:dyDescent="0.25">
      <c r="B23" s="19" t="s">
        <v>11</v>
      </c>
      <c r="C23" s="20">
        <f t="shared" si="0"/>
        <v>0</v>
      </c>
      <c r="D23" s="21"/>
      <c r="E23" s="21"/>
      <c r="F23" s="22"/>
      <c r="G23" s="26"/>
      <c r="Q23" s="98"/>
      <c r="R23" s="98"/>
    </row>
    <row r="24" spans="2:19" ht="28.5" hidden="1" customHeight="1" x14ac:dyDescent="0.25">
      <c r="B24" s="19" t="s">
        <v>71</v>
      </c>
      <c r="C24" s="20">
        <f t="shared" ref="C24" si="1">SUM(D24:E24)</f>
        <v>0</v>
      </c>
      <c r="D24" s="21"/>
      <c r="E24" s="21"/>
      <c r="F24" s="22"/>
      <c r="G24" s="26"/>
      <c r="N24" s="98"/>
      <c r="O24" s="98"/>
      <c r="P24" s="98"/>
      <c r="Q24" s="98"/>
      <c r="R24" s="98"/>
    </row>
    <row r="25" spans="2:19" ht="28.5" hidden="1" customHeight="1" x14ac:dyDescent="0.25">
      <c r="B25" s="19" t="s">
        <v>13</v>
      </c>
      <c r="C25" s="20">
        <f t="shared" ref="C25" si="2">SUM(D25:E25)</f>
        <v>0</v>
      </c>
      <c r="D25" s="21"/>
      <c r="E25" s="21"/>
      <c r="F25" s="22"/>
      <c r="G25" s="26"/>
      <c r="N25" s="120" t="s">
        <v>1</v>
      </c>
      <c r="O25" s="119">
        <f>SUM(R70:R73)</f>
        <v>330</v>
      </c>
      <c r="P25" s="121">
        <f>SUM(S70:S73)</f>
        <v>0.99999999999999989</v>
      </c>
      <c r="Q25" s="98"/>
      <c r="R25" s="98"/>
      <c r="S25" s="98"/>
    </row>
    <row r="26" spans="2:19" ht="28.5" hidden="1" customHeight="1" x14ac:dyDescent="0.25">
      <c r="B26" s="19" t="s">
        <v>14</v>
      </c>
      <c r="C26" s="20">
        <f t="shared" ref="C26" si="3">SUM(D26:E26)</f>
        <v>0</v>
      </c>
      <c r="D26" s="21"/>
      <c r="E26" s="21"/>
      <c r="F26" s="22"/>
      <c r="G26" s="26"/>
      <c r="P26" s="98"/>
    </row>
    <row r="27" spans="2:19" ht="24.75" hidden="1" customHeight="1" thickBot="1" x14ac:dyDescent="0.3">
      <c r="B27" s="19" t="s">
        <v>15</v>
      </c>
      <c r="C27" s="20">
        <f t="shared" ref="C27" si="4">SUM(D27:E27)</f>
        <v>0</v>
      </c>
      <c r="D27" s="21"/>
      <c r="E27" s="21"/>
      <c r="F27" s="26"/>
      <c r="G27" s="31"/>
      <c r="P27" s="98"/>
    </row>
    <row r="28" spans="2:19" ht="22.5" customHeight="1" x14ac:dyDescent="0.25">
      <c r="B28" s="29" t="s">
        <v>1</v>
      </c>
      <c r="C28" s="30">
        <f>SUM(C16:C27)</f>
        <v>330</v>
      </c>
      <c r="D28" s="30">
        <f t="shared" ref="D28:E28" si="5">SUM(D16:D27)</f>
        <v>313</v>
      </c>
      <c r="E28" s="30">
        <f t="shared" si="5"/>
        <v>17</v>
      </c>
      <c r="F28" s="1"/>
      <c r="P28" s="98"/>
    </row>
    <row r="29" spans="2:19" ht="22.5" customHeight="1" thickBot="1" x14ac:dyDescent="0.3">
      <c r="B29" s="33" t="s">
        <v>16</v>
      </c>
      <c r="C29" s="34">
        <f>C28/$C28</f>
        <v>1</v>
      </c>
      <c r="D29" s="34">
        <f>D28/$C28</f>
        <v>0.94848484848484849</v>
      </c>
      <c r="E29" s="34">
        <f>E28/$C28</f>
        <v>5.1515151515151514E-2</v>
      </c>
      <c r="F29" s="1"/>
      <c r="P29" s="98"/>
    </row>
    <row r="30" spans="2:19" x14ac:dyDescent="0.25">
      <c r="B30" s="1"/>
      <c r="C30" s="1"/>
      <c r="D30" s="1"/>
      <c r="E30" s="1"/>
      <c r="F30" s="1"/>
      <c r="H30" s="1"/>
      <c r="P30" s="98"/>
    </row>
    <row r="31" spans="2:19" ht="23.25" customHeight="1" x14ac:dyDescent="0.25">
      <c r="B31" s="36"/>
      <c r="C31" s="36"/>
      <c r="D31" s="36"/>
      <c r="E31" s="36"/>
      <c r="F31" s="36"/>
      <c r="H31" s="36"/>
      <c r="J31" s="36"/>
      <c r="L31" s="36"/>
      <c r="M31" s="36"/>
      <c r="N31" s="36"/>
      <c r="O31" s="1"/>
      <c r="P31" s="1"/>
    </row>
    <row r="32" spans="2:19" ht="21.75" customHeight="1" x14ac:dyDescent="0.25">
      <c r="B32" s="1"/>
      <c r="C32" s="1"/>
      <c r="D32" s="1"/>
      <c r="E32" s="1"/>
      <c r="F32" s="1"/>
      <c r="H32" s="1"/>
      <c r="J32" s="1"/>
      <c r="L32" s="1"/>
      <c r="M32" s="1"/>
      <c r="N32" s="1"/>
      <c r="O32" s="1"/>
      <c r="P32" s="1"/>
    </row>
    <row r="33" spans="2:19" ht="32.25" customHeight="1" x14ac:dyDescent="0.25">
      <c r="B33" s="185" t="s">
        <v>20</v>
      </c>
      <c r="C33" s="198" t="s">
        <v>1</v>
      </c>
      <c r="D33" s="200" t="s">
        <v>21</v>
      </c>
      <c r="E33" s="201"/>
      <c r="F33" s="200" t="s">
        <v>22</v>
      </c>
      <c r="G33" s="201"/>
      <c r="H33" s="200" t="s">
        <v>23</v>
      </c>
      <c r="I33" s="201"/>
      <c r="J33" s="200" t="s">
        <v>24</v>
      </c>
      <c r="K33" s="201"/>
      <c r="L33" s="200" t="s">
        <v>25</v>
      </c>
      <c r="M33" s="201"/>
      <c r="N33" s="200" t="s">
        <v>26</v>
      </c>
      <c r="O33" s="201"/>
      <c r="P33" s="200" t="s">
        <v>27</v>
      </c>
      <c r="Q33" s="201"/>
      <c r="R33" s="200" t="s">
        <v>28</v>
      </c>
      <c r="S33" s="201"/>
    </row>
    <row r="34" spans="2:19" ht="24" customHeight="1" x14ac:dyDescent="0.25">
      <c r="B34" s="214"/>
      <c r="C34" s="199"/>
      <c r="D34" s="110" t="s">
        <v>2</v>
      </c>
      <c r="E34" s="111" t="s">
        <v>3</v>
      </c>
      <c r="F34" s="110" t="s">
        <v>2</v>
      </c>
      <c r="G34" s="111" t="s">
        <v>3</v>
      </c>
      <c r="H34" s="110" t="s">
        <v>2</v>
      </c>
      <c r="I34" s="111" t="s">
        <v>3</v>
      </c>
      <c r="J34" s="110" t="s">
        <v>2</v>
      </c>
      <c r="K34" s="111" t="s">
        <v>3</v>
      </c>
      <c r="L34" s="110" t="s">
        <v>2</v>
      </c>
      <c r="M34" s="111" t="s">
        <v>3</v>
      </c>
      <c r="N34" s="110" t="s">
        <v>2</v>
      </c>
      <c r="O34" s="111" t="s">
        <v>3</v>
      </c>
      <c r="P34" s="110" t="s">
        <v>2</v>
      </c>
      <c r="Q34" s="111" t="s">
        <v>3</v>
      </c>
      <c r="R34" s="110" t="s">
        <v>2</v>
      </c>
      <c r="S34" s="111" t="s">
        <v>3</v>
      </c>
    </row>
    <row r="35" spans="2:19" ht="24" customHeight="1" x14ac:dyDescent="0.25">
      <c r="B35" s="24" t="s">
        <v>4</v>
      </c>
      <c r="C35" s="20">
        <f>SUM(D35:S35)</f>
        <v>79</v>
      </c>
      <c r="D35" s="21">
        <v>0</v>
      </c>
      <c r="E35" s="21">
        <v>0</v>
      </c>
      <c r="F35" s="21">
        <v>5</v>
      </c>
      <c r="G35" s="21">
        <v>2</v>
      </c>
      <c r="H35" s="21">
        <v>35</v>
      </c>
      <c r="I35" s="21">
        <v>1</v>
      </c>
      <c r="J35" s="38">
        <v>16</v>
      </c>
      <c r="K35" s="21">
        <v>3</v>
      </c>
      <c r="L35" s="21">
        <v>9</v>
      </c>
      <c r="M35" s="21">
        <v>0</v>
      </c>
      <c r="N35" s="21">
        <v>4</v>
      </c>
      <c r="O35" s="21">
        <v>1</v>
      </c>
      <c r="P35" s="21">
        <v>1</v>
      </c>
      <c r="Q35" s="21">
        <v>0</v>
      </c>
      <c r="R35" s="21">
        <v>2</v>
      </c>
      <c r="S35" s="21">
        <v>0</v>
      </c>
    </row>
    <row r="36" spans="2:19" ht="24" customHeight="1" x14ac:dyDescent="0.25">
      <c r="B36" s="24" t="s">
        <v>5</v>
      </c>
      <c r="C36" s="20">
        <f t="shared" ref="C36:C41" si="6">SUM(D36:S36)</f>
        <v>75</v>
      </c>
      <c r="D36" s="21">
        <v>1</v>
      </c>
      <c r="E36" s="21">
        <v>1</v>
      </c>
      <c r="F36" s="21">
        <v>3</v>
      </c>
      <c r="G36" s="21">
        <v>0</v>
      </c>
      <c r="H36" s="21">
        <v>31</v>
      </c>
      <c r="I36" s="21">
        <v>0</v>
      </c>
      <c r="J36" s="21">
        <v>22</v>
      </c>
      <c r="K36" s="21">
        <v>0</v>
      </c>
      <c r="L36" s="21">
        <v>11</v>
      </c>
      <c r="M36" s="21">
        <v>0</v>
      </c>
      <c r="N36" s="21">
        <v>2</v>
      </c>
      <c r="O36" s="21">
        <v>0</v>
      </c>
      <c r="P36" s="21">
        <v>3</v>
      </c>
      <c r="Q36" s="21">
        <v>0</v>
      </c>
      <c r="R36" s="21">
        <v>1</v>
      </c>
      <c r="S36" s="21">
        <v>0</v>
      </c>
    </row>
    <row r="37" spans="2:19" ht="24" customHeight="1" x14ac:dyDescent="0.25">
      <c r="B37" s="24" t="s">
        <v>6</v>
      </c>
      <c r="C37" s="20">
        <f t="shared" si="6"/>
        <v>85</v>
      </c>
      <c r="D37" s="21">
        <v>2</v>
      </c>
      <c r="E37" s="21">
        <v>0</v>
      </c>
      <c r="F37" s="21">
        <v>1</v>
      </c>
      <c r="G37" s="21">
        <v>1</v>
      </c>
      <c r="H37" s="21">
        <v>33</v>
      </c>
      <c r="I37" s="21">
        <v>5</v>
      </c>
      <c r="J37" s="21">
        <v>27</v>
      </c>
      <c r="K37" s="21">
        <v>1</v>
      </c>
      <c r="L37" s="21">
        <v>9</v>
      </c>
      <c r="M37" s="21">
        <v>0</v>
      </c>
      <c r="N37" s="21">
        <v>3</v>
      </c>
      <c r="O37" s="21">
        <v>0</v>
      </c>
      <c r="P37" s="21">
        <v>2</v>
      </c>
      <c r="Q37" s="21">
        <v>0</v>
      </c>
      <c r="R37" s="21">
        <v>1</v>
      </c>
      <c r="S37" s="21">
        <v>0</v>
      </c>
    </row>
    <row r="38" spans="2:19" ht="24" customHeight="1" thickBot="1" x14ac:dyDescent="0.3">
      <c r="B38" s="24" t="s">
        <v>7</v>
      </c>
      <c r="C38" s="20">
        <f t="shared" si="6"/>
        <v>91</v>
      </c>
      <c r="D38" s="21">
        <v>3</v>
      </c>
      <c r="E38" s="21">
        <v>0</v>
      </c>
      <c r="F38" s="21">
        <v>5</v>
      </c>
      <c r="G38" s="21">
        <v>1</v>
      </c>
      <c r="H38" s="21">
        <v>45</v>
      </c>
      <c r="I38" s="21">
        <v>0</v>
      </c>
      <c r="J38" s="21">
        <v>25</v>
      </c>
      <c r="K38" s="21">
        <v>0</v>
      </c>
      <c r="L38" s="21">
        <v>8</v>
      </c>
      <c r="M38" s="21">
        <v>1</v>
      </c>
      <c r="N38" s="21">
        <v>2</v>
      </c>
      <c r="O38" s="21">
        <v>0</v>
      </c>
      <c r="P38" s="21">
        <v>1</v>
      </c>
      <c r="Q38" s="21">
        <v>0</v>
      </c>
      <c r="R38" s="21">
        <v>0</v>
      </c>
      <c r="S38" s="21">
        <v>0</v>
      </c>
    </row>
    <row r="39" spans="2:19" ht="24" hidden="1" customHeight="1" x14ac:dyDescent="0.25">
      <c r="B39" s="24" t="s">
        <v>8</v>
      </c>
      <c r="C39" s="20">
        <f t="shared" si="6"/>
        <v>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ht="24" hidden="1" customHeight="1" x14ac:dyDescent="0.25">
      <c r="B40" s="24" t="s">
        <v>9</v>
      </c>
      <c r="C40" s="20">
        <f t="shared" si="6"/>
        <v>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2:19" ht="24" hidden="1" customHeight="1" x14ac:dyDescent="0.25">
      <c r="B41" s="27" t="s">
        <v>10</v>
      </c>
      <c r="C41" s="20">
        <f t="shared" si="6"/>
        <v>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</row>
    <row r="42" spans="2:19" ht="24" hidden="1" customHeight="1" x14ac:dyDescent="0.25">
      <c r="B42" s="24" t="s">
        <v>11</v>
      </c>
      <c r="C42" s="20">
        <f t="shared" ref="C42:C46" si="7">SUM(D42:R42)</f>
        <v>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 spans="2:19" ht="24" hidden="1" customHeight="1" x14ac:dyDescent="0.25">
      <c r="B43" s="24" t="s">
        <v>12</v>
      </c>
      <c r="C43" s="20">
        <f t="shared" si="7"/>
        <v>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2:19" ht="24" hidden="1" customHeight="1" x14ac:dyDescent="0.25">
      <c r="B44" s="24" t="s">
        <v>13</v>
      </c>
      <c r="C44" s="20">
        <f t="shared" si="7"/>
        <v>0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 spans="2:19" ht="24" hidden="1" customHeight="1" x14ac:dyDescent="0.25">
      <c r="B45" s="24" t="s">
        <v>14</v>
      </c>
      <c r="C45" s="20">
        <f t="shared" si="7"/>
        <v>0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 spans="2:19" ht="24" hidden="1" customHeight="1" thickBot="1" x14ac:dyDescent="0.3">
      <c r="B46" s="24" t="s">
        <v>15</v>
      </c>
      <c r="C46" s="20">
        <f t="shared" si="7"/>
        <v>0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 spans="2:19" ht="24.75" customHeight="1" x14ac:dyDescent="0.25">
      <c r="B47" s="32" t="s">
        <v>1</v>
      </c>
      <c r="C47" s="30">
        <f t="shared" ref="C47:S47" si="8">SUM(C35:C46)</f>
        <v>330</v>
      </c>
      <c r="D47" s="114">
        <f t="shared" si="8"/>
        <v>6</v>
      </c>
      <c r="E47" s="115">
        <f t="shared" si="8"/>
        <v>1</v>
      </c>
      <c r="F47" s="30">
        <f t="shared" si="8"/>
        <v>14</v>
      </c>
      <c r="G47" s="30">
        <f t="shared" si="8"/>
        <v>4</v>
      </c>
      <c r="H47" s="114">
        <f t="shared" si="8"/>
        <v>144</v>
      </c>
      <c r="I47" s="115">
        <f t="shared" si="8"/>
        <v>6</v>
      </c>
      <c r="J47" s="30">
        <f t="shared" si="8"/>
        <v>90</v>
      </c>
      <c r="K47" s="30">
        <f t="shared" si="8"/>
        <v>4</v>
      </c>
      <c r="L47" s="114">
        <f t="shared" si="8"/>
        <v>37</v>
      </c>
      <c r="M47" s="115">
        <f t="shared" si="8"/>
        <v>1</v>
      </c>
      <c r="N47" s="30">
        <f t="shared" si="8"/>
        <v>11</v>
      </c>
      <c r="O47" s="30">
        <f t="shared" si="8"/>
        <v>1</v>
      </c>
      <c r="P47" s="114">
        <f t="shared" si="8"/>
        <v>7</v>
      </c>
      <c r="Q47" s="115">
        <f t="shared" si="8"/>
        <v>0</v>
      </c>
      <c r="R47" s="30">
        <f t="shared" si="8"/>
        <v>4</v>
      </c>
      <c r="S47" s="30">
        <f t="shared" si="8"/>
        <v>0</v>
      </c>
    </row>
    <row r="48" spans="2:19" ht="24.75" customHeight="1" thickBot="1" x14ac:dyDescent="0.3">
      <c r="B48" s="33" t="s">
        <v>16</v>
      </c>
      <c r="C48" s="35">
        <f>SUM(D48:S48)</f>
        <v>1</v>
      </c>
      <c r="D48" s="116">
        <f>D47/$C$47</f>
        <v>1.8181818181818181E-2</v>
      </c>
      <c r="E48" s="116">
        <f t="shared" ref="E48:S48" si="9">E47/$C$47</f>
        <v>3.0303030303030303E-3</v>
      </c>
      <c r="F48" s="116">
        <f t="shared" si="9"/>
        <v>4.2424242424242427E-2</v>
      </c>
      <c r="G48" s="116">
        <f t="shared" si="9"/>
        <v>1.2121212121212121E-2</v>
      </c>
      <c r="H48" s="116">
        <f t="shared" si="9"/>
        <v>0.43636363636363634</v>
      </c>
      <c r="I48" s="116">
        <f t="shared" si="9"/>
        <v>1.8181818181818181E-2</v>
      </c>
      <c r="J48" s="116">
        <f t="shared" si="9"/>
        <v>0.27272727272727271</v>
      </c>
      <c r="K48" s="116">
        <f t="shared" si="9"/>
        <v>1.2121212121212121E-2</v>
      </c>
      <c r="L48" s="116">
        <f t="shared" si="9"/>
        <v>0.11212121212121212</v>
      </c>
      <c r="M48" s="116">
        <f t="shared" si="9"/>
        <v>3.0303030303030303E-3</v>
      </c>
      <c r="N48" s="116">
        <f t="shared" si="9"/>
        <v>3.3333333333333333E-2</v>
      </c>
      <c r="O48" s="116">
        <f t="shared" si="9"/>
        <v>3.0303030303030303E-3</v>
      </c>
      <c r="P48" s="116">
        <f t="shared" si="9"/>
        <v>2.1212121212121213E-2</v>
      </c>
      <c r="Q48" s="116">
        <f t="shared" si="9"/>
        <v>0</v>
      </c>
      <c r="R48" s="116">
        <f t="shared" si="9"/>
        <v>1.2121212121212121E-2</v>
      </c>
      <c r="S48" s="116">
        <f t="shared" si="9"/>
        <v>0</v>
      </c>
    </row>
    <row r="49" spans="2:18" ht="21.7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15.75" customHeight="1" x14ac:dyDescent="0.25">
      <c r="B50" s="8"/>
      <c r="C50" s="39"/>
      <c r="D50" s="39"/>
      <c r="E50" s="39"/>
      <c r="F50" s="39"/>
      <c r="G50" s="39"/>
      <c r="H50" s="8"/>
      <c r="I50" s="40"/>
      <c r="J50" s="9"/>
      <c r="K50" s="40"/>
      <c r="L50" s="40"/>
      <c r="M50" s="40"/>
      <c r="N50" s="40"/>
      <c r="O50" s="40"/>
      <c r="P50" s="39"/>
    </row>
    <row r="51" spans="2:18" ht="15.75" customHeight="1" x14ac:dyDescent="0.25">
      <c r="B51" s="41"/>
      <c r="C51" s="41"/>
      <c r="D51" s="41"/>
      <c r="E51" s="41"/>
      <c r="F51" s="41"/>
      <c r="G51" s="41"/>
      <c r="H51" s="41"/>
      <c r="I51" s="42"/>
      <c r="J51" s="42"/>
      <c r="K51" s="42"/>
      <c r="L51" s="42"/>
      <c r="M51" s="42"/>
      <c r="N51" s="42"/>
      <c r="O51" s="42"/>
      <c r="P51" s="41"/>
    </row>
    <row r="52" spans="2:18" ht="41.25" customHeight="1" x14ac:dyDescent="0.25">
      <c r="B52" s="12" t="s">
        <v>0</v>
      </c>
      <c r="C52" s="13" t="s">
        <v>1</v>
      </c>
      <c r="D52" s="14" t="s">
        <v>30</v>
      </c>
      <c r="E52" s="14" t="s">
        <v>31</v>
      </c>
      <c r="F52" s="14" t="s">
        <v>32</v>
      </c>
      <c r="G52" s="43"/>
      <c r="H52" s="210"/>
      <c r="I52" s="210"/>
      <c r="J52" s="210"/>
      <c r="K52" s="45"/>
      <c r="L52" s="45"/>
      <c r="M52" s="7"/>
      <c r="N52" s="1"/>
    </row>
    <row r="53" spans="2:18" ht="24.75" customHeight="1" x14ac:dyDescent="0.25">
      <c r="B53" s="24" t="s">
        <v>4</v>
      </c>
      <c r="C53" s="20">
        <f t="shared" ref="C53:C64" si="10">SUM(D53:F53)</f>
        <v>79</v>
      </c>
      <c r="D53" s="21">
        <v>68</v>
      </c>
      <c r="E53" s="21">
        <v>9</v>
      </c>
      <c r="F53" s="21">
        <v>2</v>
      </c>
      <c r="G53" s="46"/>
      <c r="H53" s="47"/>
      <c r="I53" s="47"/>
      <c r="J53" s="25"/>
      <c r="K53" s="48"/>
      <c r="L53" s="49"/>
      <c r="M53" s="26"/>
      <c r="N53" s="50"/>
    </row>
    <row r="54" spans="2:18" ht="24" customHeight="1" x14ac:dyDescent="0.25">
      <c r="B54" s="24" t="s">
        <v>5</v>
      </c>
      <c r="C54" s="20">
        <f t="shared" si="10"/>
        <v>75</v>
      </c>
      <c r="D54" s="21">
        <v>68</v>
      </c>
      <c r="E54" s="21">
        <v>7</v>
      </c>
      <c r="F54" s="21">
        <v>0</v>
      </c>
      <c r="G54" s="26"/>
      <c r="H54" s="47"/>
      <c r="I54" s="47"/>
      <c r="J54" s="47"/>
      <c r="K54" s="48"/>
      <c r="L54" s="49"/>
      <c r="M54" s="26"/>
      <c r="N54" s="50"/>
    </row>
    <row r="55" spans="2:18" ht="24" customHeight="1" x14ac:dyDescent="0.25">
      <c r="B55" s="24" t="s">
        <v>6</v>
      </c>
      <c r="C55" s="20">
        <f t="shared" si="10"/>
        <v>85</v>
      </c>
      <c r="D55" s="21">
        <v>76</v>
      </c>
      <c r="E55" s="21">
        <v>8</v>
      </c>
      <c r="F55" s="21">
        <v>1</v>
      </c>
      <c r="G55" s="26"/>
      <c r="H55" s="213"/>
      <c r="I55" s="213"/>
      <c r="J55" s="213"/>
      <c r="K55" s="48"/>
      <c r="L55" s="51"/>
      <c r="M55" s="26"/>
      <c r="N55" s="50"/>
      <c r="O55" s="50"/>
      <c r="P55" s="50"/>
    </row>
    <row r="56" spans="2:18" ht="24" customHeight="1" thickBot="1" x14ac:dyDescent="0.3">
      <c r="B56" s="24" t="s">
        <v>7</v>
      </c>
      <c r="C56" s="20">
        <f t="shared" si="10"/>
        <v>91</v>
      </c>
      <c r="D56" s="21">
        <v>86</v>
      </c>
      <c r="E56" s="21">
        <v>5</v>
      </c>
      <c r="F56" s="21">
        <v>0</v>
      </c>
      <c r="G56" s="26"/>
      <c r="H56" s="50"/>
      <c r="I56" s="50"/>
      <c r="K56" s="50"/>
      <c r="L56" s="50"/>
      <c r="M56" s="50"/>
      <c r="N56" s="50"/>
      <c r="O56" s="50"/>
      <c r="P56" s="50"/>
    </row>
    <row r="57" spans="2:18" ht="23.25" hidden="1" customHeight="1" x14ac:dyDescent="0.25">
      <c r="B57" s="24" t="s">
        <v>8</v>
      </c>
      <c r="C57" s="20">
        <f t="shared" si="10"/>
        <v>0</v>
      </c>
      <c r="D57" s="21"/>
      <c r="E57" s="21"/>
      <c r="F57" s="21"/>
      <c r="G57" s="26"/>
      <c r="H57" s="50"/>
      <c r="K57" s="50"/>
      <c r="L57" s="50"/>
      <c r="M57" s="52"/>
      <c r="N57" s="22"/>
      <c r="O57" s="50"/>
      <c r="P57" s="50"/>
    </row>
    <row r="58" spans="2:18" ht="23.25" hidden="1" customHeight="1" x14ac:dyDescent="0.25">
      <c r="B58" s="24" t="s">
        <v>9</v>
      </c>
      <c r="C58" s="20">
        <f t="shared" si="10"/>
        <v>0</v>
      </c>
      <c r="D58" s="21"/>
      <c r="E58" s="21"/>
      <c r="F58" s="21"/>
      <c r="G58" s="26"/>
      <c r="H58" s="50"/>
      <c r="I58" s="50"/>
      <c r="K58" s="50"/>
      <c r="L58" s="50"/>
      <c r="M58" s="52"/>
      <c r="N58" s="22"/>
      <c r="O58" s="50"/>
      <c r="P58" s="50"/>
    </row>
    <row r="59" spans="2:18" ht="23.25" hidden="1" customHeight="1" x14ac:dyDescent="0.25">
      <c r="B59" s="24" t="s">
        <v>10</v>
      </c>
      <c r="C59" s="20">
        <f t="shared" si="10"/>
        <v>0</v>
      </c>
      <c r="D59" s="21"/>
      <c r="E59" s="21"/>
      <c r="F59" s="21"/>
      <c r="G59" s="26"/>
      <c r="H59" s="50"/>
      <c r="L59" s="50"/>
      <c r="M59" s="52"/>
      <c r="N59" s="22"/>
      <c r="O59" s="50"/>
      <c r="P59" s="50"/>
    </row>
    <row r="60" spans="2:18" ht="23.25" hidden="1" customHeight="1" x14ac:dyDescent="0.25">
      <c r="B60" s="24" t="s">
        <v>11</v>
      </c>
      <c r="C60" s="20">
        <f t="shared" si="10"/>
        <v>0</v>
      </c>
      <c r="D60" s="28"/>
      <c r="E60" s="28"/>
      <c r="F60" s="28"/>
      <c r="G60" s="26"/>
      <c r="H60" s="50"/>
      <c r="L60" s="50"/>
      <c r="M60" s="52"/>
      <c r="N60" s="22"/>
      <c r="O60" s="50"/>
      <c r="P60" s="50"/>
    </row>
    <row r="61" spans="2:18" ht="23.25" hidden="1" customHeight="1" x14ac:dyDescent="0.25">
      <c r="B61" s="24" t="s">
        <v>12</v>
      </c>
      <c r="C61" s="20">
        <f t="shared" si="10"/>
        <v>0</v>
      </c>
      <c r="D61" s="21"/>
      <c r="E61" s="21"/>
      <c r="F61" s="21"/>
      <c r="G61" s="26"/>
      <c r="H61" s="50"/>
      <c r="L61" s="50"/>
      <c r="M61" s="52"/>
      <c r="N61" s="22"/>
      <c r="O61" s="50"/>
      <c r="P61" s="50"/>
    </row>
    <row r="62" spans="2:18" ht="23.25" hidden="1" customHeight="1" x14ac:dyDescent="0.25">
      <c r="B62" s="24" t="s">
        <v>13</v>
      </c>
      <c r="C62" s="20">
        <f t="shared" si="10"/>
        <v>0</v>
      </c>
      <c r="D62" s="21"/>
      <c r="E62" s="21"/>
      <c r="F62" s="21"/>
      <c r="G62" s="26"/>
      <c r="H62" s="50"/>
      <c r="L62" s="50"/>
      <c r="M62" s="52"/>
      <c r="N62" s="22"/>
      <c r="O62" s="50"/>
      <c r="P62" s="50"/>
    </row>
    <row r="63" spans="2:18" ht="23.25" hidden="1" customHeight="1" x14ac:dyDescent="0.25">
      <c r="B63" s="24" t="s">
        <v>14</v>
      </c>
      <c r="C63" s="20">
        <f t="shared" si="10"/>
        <v>0</v>
      </c>
      <c r="D63" s="21"/>
      <c r="E63" s="21"/>
      <c r="F63" s="21"/>
      <c r="G63" s="26"/>
      <c r="H63" s="50"/>
      <c r="L63" s="50"/>
      <c r="M63" s="52"/>
      <c r="N63" s="22"/>
      <c r="O63" s="50"/>
      <c r="P63" s="50"/>
    </row>
    <row r="64" spans="2:18" ht="23.25" hidden="1" customHeight="1" thickBot="1" x14ac:dyDescent="0.3">
      <c r="B64" s="24" t="s">
        <v>15</v>
      </c>
      <c r="C64" s="20">
        <f t="shared" si="10"/>
        <v>0</v>
      </c>
      <c r="D64" s="21"/>
      <c r="E64" s="21"/>
      <c r="F64" s="21"/>
      <c r="G64" s="26"/>
      <c r="H64" s="50"/>
      <c r="L64" s="50"/>
      <c r="M64" s="52"/>
      <c r="N64" s="22"/>
      <c r="O64" s="50"/>
      <c r="P64" s="50"/>
    </row>
    <row r="65" spans="2:19" ht="25.5" customHeight="1" x14ac:dyDescent="0.25">
      <c r="B65" s="29" t="s">
        <v>1</v>
      </c>
      <c r="C65" s="30">
        <f t="shared" ref="C65:F65" si="11">SUM(C53:C64)</f>
        <v>330</v>
      </c>
      <c r="D65" s="53">
        <f t="shared" si="11"/>
        <v>298</v>
      </c>
      <c r="E65" s="53">
        <f t="shared" si="11"/>
        <v>29</v>
      </c>
      <c r="F65" s="53">
        <f t="shared" si="11"/>
        <v>3</v>
      </c>
      <c r="G65" s="46"/>
      <c r="M65" s="54"/>
      <c r="N65" s="54"/>
      <c r="O65" s="50"/>
      <c r="P65" s="50"/>
    </row>
    <row r="66" spans="2:19" ht="25.5" customHeight="1" thickBot="1" x14ac:dyDescent="0.3">
      <c r="B66" s="55" t="s">
        <v>16</v>
      </c>
      <c r="C66" s="56">
        <f t="shared" ref="C66:F66" si="12">C65/$C65</f>
        <v>1</v>
      </c>
      <c r="D66" s="56">
        <f t="shared" si="12"/>
        <v>0.90303030303030307</v>
      </c>
      <c r="E66" s="56">
        <f t="shared" si="12"/>
        <v>8.7878787878787876E-2</v>
      </c>
      <c r="F66" s="56">
        <f t="shared" si="12"/>
        <v>9.0909090909090905E-3</v>
      </c>
      <c r="G66" s="46"/>
      <c r="M66" s="1"/>
      <c r="N66" s="1"/>
      <c r="O66" s="54"/>
      <c r="P66" s="1"/>
    </row>
    <row r="67" spans="2:19" ht="21.75" customHeight="1" x14ac:dyDescent="0.25">
      <c r="B67" s="8"/>
      <c r="C67" s="8"/>
      <c r="D67" s="8"/>
      <c r="E67" s="8"/>
      <c r="F67" s="8"/>
      <c r="G67" s="8"/>
      <c r="H67" s="8"/>
      <c r="I67" s="46"/>
      <c r="O67" s="1"/>
      <c r="P67" s="1"/>
      <c r="Q67" s="54"/>
      <c r="R67" s="1"/>
    </row>
    <row r="68" spans="2:19" ht="21.75" customHeight="1" x14ac:dyDescent="0.25">
      <c r="B68" s="8"/>
      <c r="C68" s="8"/>
      <c r="D68" s="8"/>
      <c r="E68" s="8"/>
      <c r="F68" s="8"/>
      <c r="G68" s="8"/>
      <c r="H68" s="8"/>
      <c r="I68" s="46"/>
      <c r="O68" s="1"/>
      <c r="P68" s="1"/>
      <c r="Q68" s="54"/>
      <c r="R68" s="1"/>
    </row>
    <row r="69" spans="2:19" ht="15" customHeight="1" x14ac:dyDescent="0.25">
      <c r="B69" s="57"/>
      <c r="C69" s="8"/>
      <c r="D69" s="8"/>
      <c r="E69" s="8"/>
      <c r="F69" s="8"/>
      <c r="G69" s="8"/>
      <c r="H69" s="8"/>
      <c r="I69" s="46"/>
      <c r="O69" s="1"/>
      <c r="P69" s="1"/>
      <c r="Q69" s="54"/>
      <c r="R69" s="1"/>
    </row>
    <row r="70" spans="2:19" ht="15" customHeight="1" x14ac:dyDescent="0.25">
      <c r="B70" s="57"/>
      <c r="C70" s="8"/>
      <c r="D70" s="8"/>
      <c r="E70" s="8"/>
      <c r="F70" s="8"/>
      <c r="G70" s="8"/>
      <c r="H70" s="8"/>
      <c r="I70" s="46"/>
      <c r="O70" s="1"/>
      <c r="P70" s="1"/>
      <c r="Q70" s="149" t="s">
        <v>17</v>
      </c>
      <c r="R70" s="150">
        <f>+SUM(D47:G47)</f>
        <v>25</v>
      </c>
      <c r="S70" s="151">
        <f>R70/O$25</f>
        <v>7.575757575757576E-2</v>
      </c>
    </row>
    <row r="71" spans="2:19" ht="30" customHeight="1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65"/>
      <c r="N71" s="66"/>
      <c r="Q71" s="149" t="s">
        <v>18</v>
      </c>
      <c r="R71" s="150">
        <f>+SUM(H47:I47)</f>
        <v>150</v>
      </c>
      <c r="S71" s="151">
        <f>R71/O$25</f>
        <v>0.45454545454545453</v>
      </c>
    </row>
    <row r="72" spans="2:19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"/>
      <c r="M72" s="7"/>
      <c r="N72" s="7"/>
      <c r="Q72" s="149" t="s">
        <v>19</v>
      </c>
      <c r="R72" s="150">
        <f>+SUM(J47:Q47)</f>
        <v>151</v>
      </c>
      <c r="S72" s="151">
        <f>R72/O$25</f>
        <v>0.45757575757575758</v>
      </c>
    </row>
    <row r="73" spans="2:19" ht="122.25" customHeight="1" x14ac:dyDescent="0.25">
      <c r="B73" s="12" t="s">
        <v>0</v>
      </c>
      <c r="C73" s="67" t="s">
        <v>1</v>
      </c>
      <c r="D73" s="37" t="s">
        <v>33</v>
      </c>
      <c r="E73" s="37" t="s">
        <v>34</v>
      </c>
      <c r="F73" s="37" t="s">
        <v>35</v>
      </c>
      <c r="G73" s="37" t="s">
        <v>36</v>
      </c>
      <c r="H73" s="68" t="s">
        <v>37</v>
      </c>
      <c r="I73" s="37" t="s">
        <v>38</v>
      </c>
      <c r="J73" s="37" t="s">
        <v>39</v>
      </c>
      <c r="K73" s="18" t="s">
        <v>40</v>
      </c>
      <c r="L73" s="18" t="s">
        <v>65</v>
      </c>
      <c r="M73" s="69"/>
      <c r="N73" s="70"/>
      <c r="Q73" s="149" t="s">
        <v>29</v>
      </c>
      <c r="R73" s="150">
        <f>+SUM(R47:S47)</f>
        <v>4</v>
      </c>
      <c r="S73" s="151">
        <f>R73/O$25</f>
        <v>1.2121212121212121E-2</v>
      </c>
    </row>
    <row r="74" spans="2:19" ht="23.25" customHeight="1" x14ac:dyDescent="0.25">
      <c r="B74" s="24" t="s">
        <v>4</v>
      </c>
      <c r="C74" s="20">
        <f>SUM(D74:L74)</f>
        <v>72</v>
      </c>
      <c r="D74" s="21">
        <v>10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62</v>
      </c>
      <c r="K74" s="21">
        <v>0</v>
      </c>
      <c r="L74" s="21">
        <v>0</v>
      </c>
      <c r="M74" s="71"/>
      <c r="N74" s="70"/>
    </row>
    <row r="75" spans="2:19" ht="23.25" customHeight="1" x14ac:dyDescent="0.25">
      <c r="B75" s="24" t="s">
        <v>5</v>
      </c>
      <c r="C75" s="20">
        <f t="shared" ref="C75:C85" si="13">SUM(D75:L75)</f>
        <v>70</v>
      </c>
      <c r="D75" s="21">
        <v>10</v>
      </c>
      <c r="E75" s="21">
        <v>0</v>
      </c>
      <c r="F75" s="21">
        <v>0</v>
      </c>
      <c r="G75" s="21">
        <v>0</v>
      </c>
      <c r="H75" s="21">
        <v>1</v>
      </c>
      <c r="I75" s="21">
        <v>0</v>
      </c>
      <c r="J75" s="21">
        <v>59</v>
      </c>
      <c r="K75" s="21">
        <v>0</v>
      </c>
      <c r="L75" s="21">
        <v>0</v>
      </c>
      <c r="M75" s="72"/>
      <c r="N75" s="70"/>
    </row>
    <row r="76" spans="2:19" ht="23.25" customHeight="1" x14ac:dyDescent="0.25">
      <c r="B76" s="24" t="s">
        <v>6</v>
      </c>
      <c r="C76" s="20">
        <f t="shared" si="13"/>
        <v>81</v>
      </c>
      <c r="D76" s="21">
        <v>4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77</v>
      </c>
      <c r="K76" s="21">
        <v>0</v>
      </c>
      <c r="L76" s="21">
        <v>0</v>
      </c>
      <c r="M76" s="72"/>
      <c r="N76" s="70"/>
    </row>
    <row r="77" spans="2:19" ht="23.25" customHeight="1" thickBot="1" x14ac:dyDescent="0.3">
      <c r="B77" s="24" t="s">
        <v>7</v>
      </c>
      <c r="C77" s="20">
        <f t="shared" si="13"/>
        <v>82</v>
      </c>
      <c r="D77" s="21">
        <v>9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73</v>
      </c>
      <c r="K77" s="21">
        <v>0</v>
      </c>
      <c r="L77" s="21">
        <v>0</v>
      </c>
      <c r="M77" s="72"/>
      <c r="N77" s="70"/>
    </row>
    <row r="78" spans="2:19" ht="23.25" hidden="1" customHeight="1" x14ac:dyDescent="0.25">
      <c r="B78" s="24" t="s">
        <v>8</v>
      </c>
      <c r="C78" s="20">
        <f t="shared" si="13"/>
        <v>0</v>
      </c>
      <c r="D78" s="21"/>
      <c r="E78" s="21"/>
      <c r="F78" s="21"/>
      <c r="G78" s="21"/>
      <c r="H78" s="21"/>
      <c r="I78" s="21"/>
      <c r="J78" s="21"/>
      <c r="K78" s="21"/>
      <c r="L78" s="21"/>
      <c r="M78" s="72"/>
      <c r="N78" s="70"/>
    </row>
    <row r="79" spans="2:19" ht="23.25" hidden="1" customHeight="1" x14ac:dyDescent="0.25">
      <c r="B79" s="24" t="s">
        <v>9</v>
      </c>
      <c r="C79" s="20">
        <f t="shared" si="13"/>
        <v>0</v>
      </c>
      <c r="D79" s="21"/>
      <c r="E79" s="21"/>
      <c r="F79" s="21"/>
      <c r="G79" s="21"/>
      <c r="H79" s="21"/>
      <c r="I79" s="21"/>
      <c r="J79" s="21"/>
      <c r="K79" s="21"/>
      <c r="L79" s="21"/>
      <c r="M79" s="72"/>
      <c r="N79" s="70"/>
    </row>
    <row r="80" spans="2:19" ht="23.25" hidden="1" customHeight="1" x14ac:dyDescent="0.25">
      <c r="B80" s="24" t="s">
        <v>10</v>
      </c>
      <c r="C80" s="20">
        <f t="shared" si="13"/>
        <v>0</v>
      </c>
      <c r="D80" s="21"/>
      <c r="E80" s="21"/>
      <c r="F80" s="21"/>
      <c r="G80" s="21"/>
      <c r="H80" s="21"/>
      <c r="I80" s="21"/>
      <c r="J80" s="21"/>
      <c r="K80" s="21"/>
      <c r="L80" s="21"/>
      <c r="M80" s="72"/>
      <c r="N80" s="70"/>
    </row>
    <row r="81" spans="2:18" ht="23.25" hidden="1" customHeight="1" x14ac:dyDescent="0.25">
      <c r="B81" s="24" t="s">
        <v>11</v>
      </c>
      <c r="C81" s="20">
        <f t="shared" si="13"/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72"/>
      <c r="N81" s="70"/>
    </row>
    <row r="82" spans="2:18" ht="23.25" hidden="1" customHeight="1" x14ac:dyDescent="0.25">
      <c r="B82" s="24" t="s">
        <v>12</v>
      </c>
      <c r="C82" s="20">
        <f t="shared" si="13"/>
        <v>0</v>
      </c>
      <c r="D82" s="21"/>
      <c r="E82" s="21"/>
      <c r="F82" s="21"/>
      <c r="G82" s="21"/>
      <c r="H82" s="21"/>
      <c r="I82" s="21"/>
      <c r="J82" s="21"/>
      <c r="K82" s="21"/>
      <c r="L82" s="21"/>
      <c r="M82" s="72"/>
      <c r="N82" s="70"/>
    </row>
    <row r="83" spans="2:18" ht="23.25" hidden="1" customHeight="1" x14ac:dyDescent="0.25">
      <c r="B83" s="24" t="s">
        <v>13</v>
      </c>
      <c r="C83" s="20">
        <f t="shared" si="13"/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72"/>
      <c r="N83" s="70"/>
    </row>
    <row r="84" spans="2:18" ht="23.25" hidden="1" customHeight="1" x14ac:dyDescent="0.25">
      <c r="B84" s="24" t="s">
        <v>14</v>
      </c>
      <c r="C84" s="20">
        <f t="shared" si="13"/>
        <v>0</v>
      </c>
      <c r="D84" s="21"/>
      <c r="E84" s="21"/>
      <c r="F84" s="21"/>
      <c r="G84" s="21"/>
      <c r="H84" s="21"/>
      <c r="I84" s="21"/>
      <c r="J84" s="21"/>
      <c r="K84" s="21"/>
      <c r="L84" s="21"/>
      <c r="M84" s="72"/>
      <c r="N84" s="70"/>
    </row>
    <row r="85" spans="2:18" ht="23.25" hidden="1" customHeight="1" thickBot="1" x14ac:dyDescent="0.3">
      <c r="B85" s="108" t="s">
        <v>15</v>
      </c>
      <c r="C85" s="20">
        <f t="shared" si="13"/>
        <v>0</v>
      </c>
      <c r="D85" s="109"/>
      <c r="E85" s="109"/>
      <c r="F85" s="109"/>
      <c r="G85" s="109"/>
      <c r="H85" s="109"/>
      <c r="I85" s="109"/>
      <c r="J85" s="109"/>
      <c r="K85" s="109"/>
      <c r="L85" s="109"/>
      <c r="M85" s="72"/>
      <c r="N85" s="70"/>
    </row>
    <row r="86" spans="2:18" ht="25.5" customHeight="1" x14ac:dyDescent="0.25">
      <c r="B86" s="32" t="s">
        <v>1</v>
      </c>
      <c r="C86" s="30">
        <f t="shared" ref="C86:L86" si="14">SUM(C74:C85)</f>
        <v>305</v>
      </c>
      <c r="D86" s="30">
        <f t="shared" si="14"/>
        <v>33</v>
      </c>
      <c r="E86" s="30">
        <f t="shared" si="14"/>
        <v>0</v>
      </c>
      <c r="F86" s="30">
        <f t="shared" si="14"/>
        <v>0</v>
      </c>
      <c r="G86" s="30">
        <f t="shared" si="14"/>
        <v>0</v>
      </c>
      <c r="H86" s="30">
        <f t="shared" si="14"/>
        <v>1</v>
      </c>
      <c r="I86" s="30">
        <f t="shared" si="14"/>
        <v>0</v>
      </c>
      <c r="J86" s="30">
        <f t="shared" si="14"/>
        <v>271</v>
      </c>
      <c r="K86" s="30">
        <f t="shared" si="14"/>
        <v>0</v>
      </c>
      <c r="L86" s="30">
        <f t="shared" si="14"/>
        <v>0</v>
      </c>
      <c r="M86" s="46"/>
      <c r="N86" s="7"/>
    </row>
    <row r="87" spans="2:18" ht="25.5" customHeight="1" thickBot="1" x14ac:dyDescent="0.3">
      <c r="B87" s="33" t="s">
        <v>16</v>
      </c>
      <c r="C87" s="74">
        <f>SUM(D87:L87)</f>
        <v>1</v>
      </c>
      <c r="D87" s="74">
        <f>D86/$C$86</f>
        <v>0.10819672131147541</v>
      </c>
      <c r="E87" s="74">
        <f t="shared" ref="E87:L87" si="15">E86/$C$86</f>
        <v>0</v>
      </c>
      <c r="F87" s="74">
        <f t="shared" si="15"/>
        <v>0</v>
      </c>
      <c r="G87" s="74">
        <f t="shared" si="15"/>
        <v>0</v>
      </c>
      <c r="H87" s="74">
        <f t="shared" si="15"/>
        <v>3.2786885245901639E-3</v>
      </c>
      <c r="I87" s="74">
        <f t="shared" si="15"/>
        <v>0</v>
      </c>
      <c r="J87" s="74">
        <f t="shared" si="15"/>
        <v>0.88852459016393448</v>
      </c>
      <c r="K87" s="74">
        <f t="shared" si="15"/>
        <v>0</v>
      </c>
      <c r="L87" s="74">
        <f t="shared" si="15"/>
        <v>0</v>
      </c>
      <c r="M87" s="25"/>
      <c r="N87" s="7"/>
    </row>
    <row r="88" spans="2:18" ht="15" customHeight="1" x14ac:dyDescent="0.25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3"/>
      <c r="M88" s="25"/>
      <c r="N88" s="7"/>
    </row>
    <row r="89" spans="2:18" x14ac:dyDescent="0.25"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3"/>
      <c r="M89" s="7"/>
      <c r="N89" s="7"/>
    </row>
    <row r="90" spans="2:18" ht="16.5" x14ac:dyDescent="0.25">
      <c r="B90" s="77"/>
      <c r="C90" s="48"/>
      <c r="D90" s="47"/>
      <c r="E90" s="47"/>
      <c r="F90" s="78"/>
      <c r="G90" s="23"/>
      <c r="H90" s="48"/>
      <c r="I90" s="48"/>
      <c r="J90" s="47"/>
      <c r="K90" s="47"/>
      <c r="L90" s="25"/>
      <c r="M90" s="26"/>
      <c r="N90" s="26"/>
    </row>
    <row r="91" spans="2:18" ht="16.5" x14ac:dyDescent="0.25">
      <c r="B91" s="77"/>
      <c r="C91" s="48"/>
      <c r="D91" s="47"/>
      <c r="E91" s="47"/>
      <c r="F91" s="78"/>
      <c r="G91" s="23"/>
      <c r="H91" s="48"/>
      <c r="I91" s="48"/>
      <c r="J91" s="47"/>
      <c r="K91" s="47"/>
      <c r="L91" s="25"/>
      <c r="M91" s="26"/>
      <c r="N91" s="26"/>
    </row>
    <row r="92" spans="2:18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ht="16.5" x14ac:dyDescent="0.25">
      <c r="B93" s="77"/>
      <c r="C93" s="48"/>
      <c r="D93" s="47"/>
      <c r="E93" s="47"/>
      <c r="F93" s="78"/>
      <c r="G93" s="31"/>
      <c r="H93" s="48"/>
      <c r="I93" s="48"/>
      <c r="J93" s="48"/>
      <c r="K93" s="48"/>
      <c r="M93" s="50"/>
      <c r="N93" s="50"/>
      <c r="O93" s="160"/>
      <c r="P93" s="160"/>
      <c r="Q93" s="160"/>
      <c r="R93" s="160"/>
    </row>
    <row r="94" spans="2:18" ht="27.75" customHeight="1" x14ac:dyDescent="0.25">
      <c r="B94" s="1"/>
      <c r="C94" s="1"/>
      <c r="D94" s="1"/>
      <c r="E94" s="1"/>
      <c r="F94" s="146"/>
      <c r="G94" s="146"/>
      <c r="H94" s="146"/>
      <c r="I94" s="146"/>
      <c r="J94" s="146"/>
      <c r="K94" s="146"/>
      <c r="L94" s="122"/>
      <c r="M94" s="147"/>
      <c r="N94" s="156"/>
      <c r="O94" s="143"/>
      <c r="P94" s="143"/>
      <c r="Q94" s="143"/>
      <c r="R94" s="143"/>
    </row>
    <row r="95" spans="2:18" ht="22.9" customHeight="1" x14ac:dyDescent="0.25">
      <c r="B95" s="179" t="s">
        <v>66</v>
      </c>
      <c r="C95" s="181" t="s">
        <v>1</v>
      </c>
      <c r="D95" s="211" t="s">
        <v>42</v>
      </c>
      <c r="E95" s="212"/>
      <c r="F95" s="98"/>
      <c r="G95" s="122"/>
      <c r="H95" s="122"/>
      <c r="I95" s="98"/>
      <c r="J95" s="122"/>
      <c r="K95" s="122"/>
      <c r="L95" s="122"/>
      <c r="M95" s="122"/>
      <c r="N95" s="137"/>
      <c r="O95" s="122"/>
      <c r="P95" s="122"/>
      <c r="Q95" s="137"/>
      <c r="R95" s="143"/>
    </row>
    <row r="96" spans="2:18" ht="33.75" customHeight="1" x14ac:dyDescent="0.25">
      <c r="B96" s="180"/>
      <c r="C96" s="182"/>
      <c r="D96" s="82" t="s">
        <v>2</v>
      </c>
      <c r="E96" s="83" t="s">
        <v>3</v>
      </c>
      <c r="F96" s="98"/>
      <c r="G96" s="122" t="s">
        <v>72</v>
      </c>
      <c r="H96" s="122" t="s">
        <v>73</v>
      </c>
      <c r="I96" s="122"/>
      <c r="J96" s="122"/>
      <c r="K96" s="122"/>
      <c r="L96" s="122"/>
      <c r="M96" s="122"/>
      <c r="N96" s="137"/>
      <c r="O96" s="122" t="s">
        <v>72</v>
      </c>
      <c r="P96" s="122" t="s">
        <v>73</v>
      </c>
      <c r="Q96" s="137"/>
      <c r="R96" s="143"/>
    </row>
    <row r="97" spans="2:18" ht="17.25" customHeight="1" x14ac:dyDescent="0.25">
      <c r="B97" s="24" t="s">
        <v>43</v>
      </c>
      <c r="C97" s="20">
        <f t="shared" ref="C97:C104" si="16">SUM(D97:E97)</f>
        <v>55</v>
      </c>
      <c r="D97" s="86">
        <v>50</v>
      </c>
      <c r="E97" s="21">
        <v>5</v>
      </c>
      <c r="F97" s="98"/>
      <c r="G97" s="134" t="s">
        <v>50</v>
      </c>
      <c r="H97" s="135">
        <f t="shared" ref="H97:H104" si="17">VLOOKUP(G97,$B$97:$D$104,3,0)</f>
        <v>16</v>
      </c>
      <c r="I97" s="122"/>
      <c r="J97" s="122"/>
      <c r="K97" s="122"/>
      <c r="L97" s="122"/>
      <c r="M97" s="122"/>
      <c r="N97" s="137"/>
      <c r="O97" s="122" t="s">
        <v>49</v>
      </c>
      <c r="P97" s="122">
        <f t="shared" ref="P97:P104" si="18">VLOOKUP(O97,$B$97:$E$104,4,0)</f>
        <v>0</v>
      </c>
      <c r="Q97" s="137"/>
      <c r="R97" s="143"/>
    </row>
    <row r="98" spans="2:18" ht="17.25" customHeight="1" x14ac:dyDescent="0.25">
      <c r="B98" s="24" t="s">
        <v>44</v>
      </c>
      <c r="C98" s="20">
        <f t="shared" si="16"/>
        <v>61</v>
      </c>
      <c r="D98" s="21">
        <v>60</v>
      </c>
      <c r="E98" s="21">
        <v>1</v>
      </c>
      <c r="F98" s="98"/>
      <c r="G98" s="134" t="s">
        <v>47</v>
      </c>
      <c r="H98" s="135">
        <f t="shared" si="17"/>
        <v>16</v>
      </c>
      <c r="I98" s="122"/>
      <c r="J98" s="122"/>
      <c r="K98" s="122"/>
      <c r="L98" s="122"/>
      <c r="M98" s="122"/>
      <c r="N98" s="137"/>
      <c r="O98" s="122" t="s">
        <v>47</v>
      </c>
      <c r="P98" s="122">
        <f t="shared" si="18"/>
        <v>0</v>
      </c>
      <c r="Q98" s="137"/>
      <c r="R98" s="143"/>
    </row>
    <row r="99" spans="2:18" ht="17.25" customHeight="1" x14ac:dyDescent="0.25">
      <c r="B99" s="24" t="s">
        <v>45</v>
      </c>
      <c r="C99" s="20">
        <f t="shared" si="16"/>
        <v>52</v>
      </c>
      <c r="D99" s="21">
        <v>49</v>
      </c>
      <c r="E99" s="21">
        <v>3</v>
      </c>
      <c r="F99" s="98"/>
      <c r="G99" s="134" t="s">
        <v>49</v>
      </c>
      <c r="H99" s="135">
        <f t="shared" si="17"/>
        <v>23</v>
      </c>
      <c r="I99" s="122"/>
      <c r="J99" s="122"/>
      <c r="K99" s="122"/>
      <c r="L99" s="122"/>
      <c r="M99" s="122"/>
      <c r="N99" s="137"/>
      <c r="O99" s="122" t="s">
        <v>44</v>
      </c>
      <c r="P99" s="122">
        <f t="shared" si="18"/>
        <v>1</v>
      </c>
      <c r="Q99" s="137"/>
      <c r="R99" s="143"/>
    </row>
    <row r="100" spans="2:18" ht="17.25" customHeight="1" x14ac:dyDescent="0.25">
      <c r="B100" s="24" t="s">
        <v>63</v>
      </c>
      <c r="C100" s="20">
        <f t="shared" si="16"/>
        <v>49</v>
      </c>
      <c r="D100" s="21">
        <v>47</v>
      </c>
      <c r="E100" s="21">
        <v>2</v>
      </c>
      <c r="F100" s="98"/>
      <c r="G100" s="134" t="s">
        <v>63</v>
      </c>
      <c r="H100" s="135">
        <f t="shared" si="17"/>
        <v>47</v>
      </c>
      <c r="I100" s="122"/>
      <c r="J100" s="122"/>
      <c r="K100" s="122"/>
      <c r="L100" s="122"/>
      <c r="M100" s="122"/>
      <c r="N100" s="137"/>
      <c r="O100" s="122" t="s">
        <v>50</v>
      </c>
      <c r="P100" s="122">
        <f t="shared" si="18"/>
        <v>2</v>
      </c>
      <c r="Q100" s="137"/>
      <c r="R100" s="143"/>
    </row>
    <row r="101" spans="2:18" ht="17.25" customHeight="1" x14ac:dyDescent="0.25">
      <c r="B101" s="24" t="s">
        <v>47</v>
      </c>
      <c r="C101" s="20">
        <f t="shared" si="16"/>
        <v>16</v>
      </c>
      <c r="D101" s="21">
        <v>16</v>
      </c>
      <c r="E101" s="21">
        <v>0</v>
      </c>
      <c r="F101" s="98"/>
      <c r="G101" s="134" t="s">
        <v>45</v>
      </c>
      <c r="H101" s="135">
        <f t="shared" si="17"/>
        <v>49</v>
      </c>
      <c r="I101" s="122"/>
      <c r="J101" s="122"/>
      <c r="K101" s="122"/>
      <c r="L101" s="122"/>
      <c r="M101" s="122"/>
      <c r="N101" s="137"/>
      <c r="O101" s="122" t="s">
        <v>63</v>
      </c>
      <c r="P101" s="122">
        <f t="shared" si="18"/>
        <v>2</v>
      </c>
      <c r="Q101" s="137"/>
      <c r="R101" s="143"/>
    </row>
    <row r="102" spans="2:18" ht="17.25" customHeight="1" x14ac:dyDescent="0.25">
      <c r="B102" s="24" t="s">
        <v>48</v>
      </c>
      <c r="C102" s="20">
        <f t="shared" si="16"/>
        <v>56</v>
      </c>
      <c r="D102" s="21">
        <v>52</v>
      </c>
      <c r="E102" s="21">
        <v>4</v>
      </c>
      <c r="F102" s="98"/>
      <c r="G102" s="134" t="s">
        <v>43</v>
      </c>
      <c r="H102" s="135">
        <f t="shared" si="17"/>
        <v>50</v>
      </c>
      <c r="I102" s="122"/>
      <c r="J102" s="122"/>
      <c r="K102" s="122"/>
      <c r="L102" s="122"/>
      <c r="M102" s="122"/>
      <c r="N102" s="137"/>
      <c r="O102" s="122" t="s">
        <v>45</v>
      </c>
      <c r="P102" s="122">
        <f t="shared" si="18"/>
        <v>3</v>
      </c>
      <c r="Q102" s="137"/>
      <c r="R102" s="143"/>
    </row>
    <row r="103" spans="2:18" ht="17.25" customHeight="1" x14ac:dyDescent="0.25">
      <c r="B103" s="24" t="s">
        <v>49</v>
      </c>
      <c r="C103" s="20">
        <f t="shared" si="16"/>
        <v>23</v>
      </c>
      <c r="D103" s="21">
        <v>23</v>
      </c>
      <c r="E103" s="21">
        <v>0</v>
      </c>
      <c r="F103" s="98"/>
      <c r="G103" s="134" t="s">
        <v>48</v>
      </c>
      <c r="H103" s="135">
        <f t="shared" si="17"/>
        <v>52</v>
      </c>
      <c r="I103" s="122"/>
      <c r="J103" s="122"/>
      <c r="K103" s="122"/>
      <c r="L103" s="122"/>
      <c r="M103" s="122"/>
      <c r="N103" s="137"/>
      <c r="O103" s="122" t="s">
        <v>48</v>
      </c>
      <c r="P103" s="122">
        <f t="shared" si="18"/>
        <v>4</v>
      </c>
      <c r="Q103" s="137"/>
      <c r="R103" s="143"/>
    </row>
    <row r="104" spans="2:18" ht="17.25" customHeight="1" x14ac:dyDescent="0.25">
      <c r="B104" s="24" t="s">
        <v>50</v>
      </c>
      <c r="C104" s="20">
        <f t="shared" si="16"/>
        <v>18</v>
      </c>
      <c r="D104" s="21">
        <v>16</v>
      </c>
      <c r="E104" s="21">
        <v>2</v>
      </c>
      <c r="F104" s="98"/>
      <c r="G104" s="134" t="s">
        <v>44</v>
      </c>
      <c r="H104" s="135">
        <f t="shared" si="17"/>
        <v>60</v>
      </c>
      <c r="I104" s="122"/>
      <c r="J104" s="122"/>
      <c r="K104" s="122"/>
      <c r="L104" s="122"/>
      <c r="M104" s="122"/>
      <c r="N104" s="137"/>
      <c r="O104" s="122" t="s">
        <v>43</v>
      </c>
      <c r="P104" s="122">
        <f t="shared" si="18"/>
        <v>5</v>
      </c>
      <c r="Q104" s="137"/>
      <c r="R104" s="143"/>
    </row>
    <row r="105" spans="2:18" ht="20.25" customHeight="1" x14ac:dyDescent="0.25">
      <c r="B105" s="62" t="s">
        <v>1</v>
      </c>
      <c r="C105" s="63">
        <f>SUM(C97:C104)</f>
        <v>330</v>
      </c>
      <c r="D105" s="64">
        <f>SUM(D97:D104)</f>
        <v>313</v>
      </c>
      <c r="E105" s="64">
        <f>SUM(E97:E104)</f>
        <v>17</v>
      </c>
      <c r="F105" s="98"/>
      <c r="G105" s="122"/>
      <c r="H105" s="122"/>
      <c r="I105" s="122"/>
      <c r="J105" s="122"/>
      <c r="K105" s="122"/>
      <c r="L105" s="122"/>
      <c r="M105" s="122"/>
      <c r="N105" s="137"/>
      <c r="O105" s="137"/>
      <c r="P105" s="137"/>
      <c r="Q105" s="137"/>
    </row>
    <row r="106" spans="2:18" ht="15.75" thickBot="1" x14ac:dyDescent="0.3">
      <c r="B106" s="87" t="s">
        <v>16</v>
      </c>
      <c r="C106" s="88">
        <f>SUM(D106:E106)</f>
        <v>1</v>
      </c>
      <c r="D106" s="88">
        <f t="shared" ref="D106:E106" si="19">D105/$C$105</f>
        <v>0.94848484848484849</v>
      </c>
      <c r="E106" s="88">
        <f t="shared" si="19"/>
        <v>5.1515151515151514E-2</v>
      </c>
      <c r="F106" s="122"/>
      <c r="G106" s="137"/>
      <c r="H106" s="137"/>
      <c r="I106" s="137"/>
      <c r="J106" s="122"/>
      <c r="K106" s="122"/>
      <c r="L106" s="122"/>
      <c r="M106" s="122"/>
      <c r="N106" s="137"/>
      <c r="O106" s="137"/>
      <c r="P106" s="137"/>
      <c r="Q106" s="161"/>
    </row>
    <row r="107" spans="2:18" ht="16.5" x14ac:dyDescent="0.25">
      <c r="B107" s="77"/>
      <c r="C107" s="48"/>
      <c r="D107" s="47"/>
      <c r="E107" s="47"/>
      <c r="F107" s="78"/>
      <c r="G107" s="31"/>
      <c r="H107" s="48"/>
      <c r="I107" s="48"/>
      <c r="J107" s="48"/>
      <c r="K107" s="48"/>
      <c r="M107" s="50"/>
      <c r="N107" s="50"/>
      <c r="O107" s="50"/>
      <c r="P107" s="50"/>
      <c r="Q107" s="50"/>
      <c r="R107" s="50"/>
    </row>
    <row r="108" spans="2:18" ht="16.5" x14ac:dyDescent="0.25">
      <c r="B108" s="77"/>
      <c r="C108" s="48"/>
      <c r="D108" s="47"/>
      <c r="E108" s="47"/>
      <c r="F108" s="78"/>
      <c r="G108" s="31"/>
      <c r="H108" s="48"/>
      <c r="I108" s="48"/>
      <c r="J108" s="48"/>
      <c r="K108" s="48"/>
      <c r="M108" s="50"/>
      <c r="N108" s="50"/>
      <c r="O108" s="50"/>
      <c r="P108" s="50"/>
      <c r="Q108" s="50"/>
      <c r="R108" s="50"/>
    </row>
    <row r="109" spans="2:18" ht="16.5" x14ac:dyDescent="0.25">
      <c r="B109" s="77"/>
      <c r="C109" s="48"/>
      <c r="D109" s="47"/>
      <c r="E109" s="47"/>
      <c r="F109" s="78"/>
      <c r="G109" s="31"/>
      <c r="H109" s="48"/>
      <c r="I109" s="48"/>
      <c r="J109" s="48"/>
      <c r="K109" s="48"/>
      <c r="M109" s="50"/>
      <c r="N109" s="50"/>
      <c r="O109" s="50"/>
      <c r="P109" s="50"/>
      <c r="Q109" s="50"/>
      <c r="R109" s="50"/>
    </row>
    <row r="110" spans="2:18" ht="16.5" customHeight="1" x14ac:dyDescent="0.25">
      <c r="B110" s="77"/>
      <c r="C110" s="48"/>
      <c r="D110" s="47"/>
      <c r="E110" s="47"/>
      <c r="F110" s="78"/>
      <c r="G110" s="31"/>
      <c r="H110" s="48"/>
      <c r="I110" s="48"/>
      <c r="J110" s="48"/>
      <c r="K110" s="48"/>
      <c r="M110" s="50"/>
      <c r="N110" s="50"/>
      <c r="O110" s="50"/>
      <c r="P110" s="50"/>
      <c r="Q110" s="50"/>
      <c r="R110" s="50"/>
    </row>
    <row r="111" spans="2:18" ht="16.5" x14ac:dyDescent="0.25">
      <c r="B111" s="77"/>
      <c r="C111" s="48"/>
      <c r="D111" s="47"/>
      <c r="E111" s="47"/>
      <c r="F111" s="78"/>
      <c r="G111" s="31"/>
      <c r="H111" s="48"/>
      <c r="I111" s="48"/>
      <c r="J111" s="48"/>
      <c r="K111" s="48"/>
      <c r="M111" s="50"/>
      <c r="N111" s="50"/>
      <c r="O111" s="50"/>
      <c r="P111" s="50"/>
      <c r="Q111" s="50"/>
      <c r="R111" s="50"/>
    </row>
    <row r="112" spans="2:18" ht="16.5" customHeight="1" x14ac:dyDescent="0.25">
      <c r="B112" s="189" t="s">
        <v>58</v>
      </c>
      <c r="C112" s="189" t="s">
        <v>59</v>
      </c>
      <c r="D112" s="190" t="s">
        <v>1</v>
      </c>
      <c r="E112" s="191" t="s">
        <v>42</v>
      </c>
      <c r="F112" s="192"/>
      <c r="G112" s="31"/>
      <c r="H112" s="48"/>
      <c r="I112" s="48"/>
      <c r="J112" s="222" t="s">
        <v>76</v>
      </c>
      <c r="K112" s="222"/>
      <c r="L112" s="222"/>
      <c r="M112" s="221" t="s">
        <v>1</v>
      </c>
      <c r="N112" s="220" t="s">
        <v>77</v>
      </c>
      <c r="O112" s="220"/>
      <c r="P112" s="50"/>
      <c r="Q112" s="50"/>
      <c r="R112" s="50"/>
    </row>
    <row r="113" spans="2:18" ht="16.5" x14ac:dyDescent="0.25">
      <c r="B113" s="189"/>
      <c r="C113" s="189"/>
      <c r="D113" s="190"/>
      <c r="E113" s="123" t="s">
        <v>2</v>
      </c>
      <c r="F113" s="124" t="s">
        <v>3</v>
      </c>
      <c r="G113" s="31"/>
      <c r="H113" s="48"/>
      <c r="I113" s="48"/>
      <c r="J113" s="222"/>
      <c r="K113" s="222"/>
      <c r="L113" s="222"/>
      <c r="M113" s="221"/>
      <c r="N113" s="155" t="s">
        <v>2</v>
      </c>
      <c r="O113" s="155" t="s">
        <v>3</v>
      </c>
      <c r="P113" s="50"/>
      <c r="Q113" s="50"/>
      <c r="R113" s="50"/>
    </row>
    <row r="114" spans="2:18" ht="16.5" x14ac:dyDescent="0.25">
      <c r="B114" s="193" t="s">
        <v>43</v>
      </c>
      <c r="C114" s="125" t="s">
        <v>60</v>
      </c>
      <c r="D114" s="126">
        <f>+E114+F114</f>
        <v>2</v>
      </c>
      <c r="E114" s="127">
        <v>1</v>
      </c>
      <c r="F114" s="127">
        <v>1</v>
      </c>
      <c r="G114" s="31"/>
      <c r="H114" s="48"/>
      <c r="I114" s="48"/>
      <c r="J114" s="196" t="s">
        <v>78</v>
      </c>
      <c r="K114" s="196"/>
      <c r="L114" s="196"/>
      <c r="M114" s="153">
        <f>SUM(N114:O114)</f>
        <v>65</v>
      </c>
      <c r="N114" s="154">
        <v>65</v>
      </c>
      <c r="O114" s="154">
        <v>0</v>
      </c>
      <c r="P114" s="50"/>
      <c r="Q114" s="50"/>
      <c r="R114" s="50"/>
    </row>
    <row r="115" spans="2:18" ht="16.5" x14ac:dyDescent="0.25">
      <c r="B115" s="194"/>
      <c r="C115" s="125" t="s">
        <v>61</v>
      </c>
      <c r="D115" s="126">
        <f t="shared" ref="D115:D145" si="20">+E115+F115</f>
        <v>1</v>
      </c>
      <c r="E115" s="127">
        <v>1</v>
      </c>
      <c r="F115" s="127">
        <v>0</v>
      </c>
      <c r="G115" s="31"/>
      <c r="H115" s="48"/>
      <c r="I115" s="48"/>
      <c r="J115" s="196" t="s">
        <v>81</v>
      </c>
      <c r="K115" s="196"/>
      <c r="L115" s="196"/>
      <c r="M115" s="128">
        <f t="shared" ref="M115:M121" si="21">SUM(N115:O115)</f>
        <v>18</v>
      </c>
      <c r="N115" s="129">
        <v>18</v>
      </c>
      <c r="O115" s="129">
        <v>0</v>
      </c>
      <c r="P115" s="50"/>
      <c r="Q115" s="50"/>
      <c r="R115" s="50"/>
    </row>
    <row r="116" spans="2:18" ht="16.5" x14ac:dyDescent="0.25">
      <c r="B116" s="194"/>
      <c r="C116" s="125" t="s">
        <v>62</v>
      </c>
      <c r="D116" s="126">
        <f t="shared" si="20"/>
        <v>19</v>
      </c>
      <c r="E116" s="127">
        <v>18</v>
      </c>
      <c r="F116" s="127">
        <v>1</v>
      </c>
      <c r="G116" s="31"/>
      <c r="H116" s="48"/>
      <c r="I116" s="48"/>
      <c r="J116" s="197" t="s">
        <v>83</v>
      </c>
      <c r="K116" s="197"/>
      <c r="L116" s="197"/>
      <c r="M116" s="128">
        <f t="shared" si="21"/>
        <v>17</v>
      </c>
      <c r="N116" s="129">
        <v>16</v>
      </c>
      <c r="O116" s="129">
        <v>1</v>
      </c>
      <c r="P116" s="50"/>
      <c r="Q116" s="50"/>
      <c r="R116" s="50"/>
    </row>
    <row r="117" spans="2:18" ht="16.5" x14ac:dyDescent="0.25">
      <c r="B117" s="195"/>
      <c r="C117" s="130" t="s">
        <v>1</v>
      </c>
      <c r="D117" s="131">
        <f t="shared" si="20"/>
        <v>22</v>
      </c>
      <c r="E117" s="131">
        <v>20</v>
      </c>
      <c r="F117" s="131">
        <v>2</v>
      </c>
      <c r="G117" s="31"/>
      <c r="H117" s="48"/>
      <c r="I117" s="48"/>
      <c r="J117" s="196" t="s">
        <v>79</v>
      </c>
      <c r="K117" s="196"/>
      <c r="L117" s="196"/>
      <c r="M117" s="128">
        <f t="shared" si="21"/>
        <v>10</v>
      </c>
      <c r="N117" s="129">
        <v>8</v>
      </c>
      <c r="O117" s="129">
        <v>2</v>
      </c>
      <c r="P117" s="50"/>
      <c r="Q117" s="50"/>
      <c r="R117" s="50"/>
    </row>
    <row r="118" spans="2:18" ht="16.5" x14ac:dyDescent="0.25">
      <c r="B118" s="193" t="s">
        <v>44</v>
      </c>
      <c r="C118" s="125" t="s">
        <v>60</v>
      </c>
      <c r="D118" s="126">
        <f t="shared" si="20"/>
        <v>2</v>
      </c>
      <c r="E118" s="127">
        <v>2</v>
      </c>
      <c r="F118" s="127">
        <v>0</v>
      </c>
      <c r="G118" s="31"/>
      <c r="H118" s="48"/>
      <c r="I118" s="48"/>
      <c r="J118" s="196" t="s">
        <v>80</v>
      </c>
      <c r="K118" s="196"/>
      <c r="L118" s="196"/>
      <c r="M118" s="128">
        <f t="shared" si="21"/>
        <v>7</v>
      </c>
      <c r="N118" s="129">
        <v>5</v>
      </c>
      <c r="O118" s="129">
        <v>2</v>
      </c>
      <c r="P118" s="50"/>
      <c r="Q118" s="50"/>
      <c r="R118" s="50"/>
    </row>
    <row r="119" spans="2:18" ht="16.5" x14ac:dyDescent="0.25">
      <c r="B119" s="194"/>
      <c r="C119" s="125" t="s">
        <v>61</v>
      </c>
      <c r="D119" s="126">
        <f t="shared" si="20"/>
        <v>3</v>
      </c>
      <c r="E119" s="127">
        <v>2</v>
      </c>
      <c r="F119" s="127">
        <v>1</v>
      </c>
      <c r="G119" s="31"/>
      <c r="H119" s="48"/>
      <c r="I119" s="48"/>
      <c r="J119" s="196" t="s">
        <v>87</v>
      </c>
      <c r="K119" s="196"/>
      <c r="L119" s="196"/>
      <c r="M119" s="128">
        <f t="shared" si="21"/>
        <v>7</v>
      </c>
      <c r="N119" s="129">
        <v>6</v>
      </c>
      <c r="O119" s="129">
        <v>1</v>
      </c>
      <c r="P119" s="50"/>
      <c r="Q119" s="50"/>
      <c r="R119" s="50"/>
    </row>
    <row r="120" spans="2:18" ht="16.5" x14ac:dyDescent="0.25">
      <c r="B120" s="194"/>
      <c r="C120" s="125" t="s">
        <v>62</v>
      </c>
      <c r="D120" s="126">
        <f t="shared" si="20"/>
        <v>31</v>
      </c>
      <c r="E120" s="127">
        <v>31</v>
      </c>
      <c r="F120" s="127">
        <v>0</v>
      </c>
      <c r="G120" s="31"/>
      <c r="H120" s="48"/>
      <c r="I120" s="48"/>
      <c r="J120" s="196" t="s">
        <v>86</v>
      </c>
      <c r="K120" s="196"/>
      <c r="L120" s="196"/>
      <c r="M120" s="128">
        <f t="shared" si="21"/>
        <v>5</v>
      </c>
      <c r="N120" s="129">
        <v>4</v>
      </c>
      <c r="O120" s="129">
        <v>1</v>
      </c>
      <c r="P120" s="50"/>
      <c r="Q120" s="50"/>
      <c r="R120" s="50"/>
    </row>
    <row r="121" spans="2:18" ht="17.25" thickBot="1" x14ac:dyDescent="0.3">
      <c r="B121" s="195"/>
      <c r="C121" s="130" t="s">
        <v>1</v>
      </c>
      <c r="D121" s="131">
        <f t="shared" si="20"/>
        <v>36</v>
      </c>
      <c r="E121" s="131">
        <v>35</v>
      </c>
      <c r="F121" s="131">
        <v>1</v>
      </c>
      <c r="G121" s="31"/>
      <c r="H121" s="48"/>
      <c r="I121" s="48"/>
      <c r="J121" s="196" t="s">
        <v>82</v>
      </c>
      <c r="K121" s="196"/>
      <c r="L121" s="196"/>
      <c r="M121" s="128">
        <f t="shared" si="21"/>
        <v>46</v>
      </c>
      <c r="N121" s="129">
        <v>42</v>
      </c>
      <c r="O121" s="129">
        <v>4</v>
      </c>
      <c r="P121" s="50"/>
      <c r="Q121" s="50"/>
      <c r="R121" s="50"/>
    </row>
    <row r="122" spans="2:18" ht="16.5" x14ac:dyDescent="0.25">
      <c r="B122" s="193" t="s">
        <v>45</v>
      </c>
      <c r="C122" s="125" t="s">
        <v>60</v>
      </c>
      <c r="D122" s="126">
        <f t="shared" si="20"/>
        <v>1</v>
      </c>
      <c r="E122" s="127">
        <v>1</v>
      </c>
      <c r="F122" s="127">
        <v>0</v>
      </c>
      <c r="G122" s="31"/>
      <c r="H122" s="48"/>
      <c r="I122" s="48"/>
      <c r="J122" s="219" t="s">
        <v>1</v>
      </c>
      <c r="K122" s="219"/>
      <c r="L122" s="219"/>
      <c r="M122" s="30">
        <f>SUM(M114:M121)</f>
        <v>175</v>
      </c>
      <c r="N122" s="30">
        <f>SUM(N114:N121)</f>
        <v>164</v>
      </c>
      <c r="O122" s="30">
        <f>SUM(O114:O121)</f>
        <v>11</v>
      </c>
    </row>
    <row r="123" spans="2:18" ht="17.25" thickBot="1" x14ac:dyDescent="0.3">
      <c r="B123" s="194"/>
      <c r="C123" s="125" t="s">
        <v>61</v>
      </c>
      <c r="D123" s="126">
        <f t="shared" si="20"/>
        <v>3</v>
      </c>
      <c r="E123" s="127">
        <v>3</v>
      </c>
      <c r="F123" s="127">
        <v>0</v>
      </c>
      <c r="G123" s="31"/>
      <c r="H123" s="48"/>
      <c r="I123" s="48"/>
      <c r="J123" s="218" t="s">
        <v>16</v>
      </c>
      <c r="K123" s="218"/>
      <c r="L123" s="218"/>
      <c r="M123" s="34">
        <f>M122/M122</f>
        <v>1</v>
      </c>
      <c r="N123" s="34">
        <f>N122/M122</f>
        <v>0.93714285714285717</v>
      </c>
      <c r="O123" s="34">
        <f>O122/M122</f>
        <v>6.2857142857142861E-2</v>
      </c>
    </row>
    <row r="124" spans="2:18" ht="16.5" x14ac:dyDescent="0.25">
      <c r="B124" s="194"/>
      <c r="C124" s="125" t="s">
        <v>62</v>
      </c>
      <c r="D124" s="126">
        <f t="shared" si="20"/>
        <v>17</v>
      </c>
      <c r="E124" s="127">
        <v>15</v>
      </c>
      <c r="F124" s="127">
        <v>2</v>
      </c>
      <c r="G124" s="31"/>
      <c r="H124" s="48"/>
      <c r="I124" s="48"/>
      <c r="J124" s="223" t="s">
        <v>90</v>
      </c>
      <c r="K124" s="223"/>
      <c r="L124" s="223"/>
      <c r="M124" s="223"/>
      <c r="N124" s="223"/>
      <c r="O124" s="223"/>
    </row>
    <row r="125" spans="2:18" ht="16.5" x14ac:dyDescent="0.25">
      <c r="B125" s="195"/>
      <c r="C125" s="130" t="s">
        <v>1</v>
      </c>
      <c r="D125" s="131">
        <f t="shared" si="20"/>
        <v>21</v>
      </c>
      <c r="E125" s="131">
        <v>19</v>
      </c>
      <c r="F125" s="131">
        <v>2</v>
      </c>
      <c r="G125" s="31"/>
      <c r="H125" s="48"/>
      <c r="I125" s="48"/>
      <c r="J125" s="224"/>
      <c r="K125" s="224"/>
      <c r="L125" s="224"/>
      <c r="M125" s="224"/>
      <c r="N125" s="224"/>
      <c r="O125" s="224"/>
    </row>
    <row r="126" spans="2:18" ht="16.5" x14ac:dyDescent="0.25">
      <c r="B126" s="193" t="s">
        <v>46</v>
      </c>
      <c r="C126" s="125" t="s">
        <v>60</v>
      </c>
      <c r="D126" s="126">
        <f t="shared" si="20"/>
        <v>1</v>
      </c>
      <c r="E126" s="127">
        <v>1</v>
      </c>
      <c r="F126" s="127">
        <v>0</v>
      </c>
      <c r="G126" s="31"/>
      <c r="H126" s="48"/>
      <c r="I126" s="48"/>
      <c r="J126" s="50"/>
      <c r="K126" s="50"/>
      <c r="L126" s="50"/>
    </row>
    <row r="127" spans="2:18" ht="16.5" x14ac:dyDescent="0.25">
      <c r="B127" s="194"/>
      <c r="C127" s="125" t="s">
        <v>61</v>
      </c>
      <c r="D127" s="126">
        <f t="shared" si="20"/>
        <v>3</v>
      </c>
      <c r="E127" s="127">
        <v>3</v>
      </c>
      <c r="F127" s="127">
        <v>0</v>
      </c>
      <c r="G127" s="31"/>
      <c r="H127" s="48"/>
      <c r="I127" s="48"/>
      <c r="J127" s="50"/>
      <c r="K127" s="50"/>
      <c r="L127" s="50"/>
    </row>
    <row r="128" spans="2:18" ht="16.5" x14ac:dyDescent="0.25">
      <c r="B128" s="194"/>
      <c r="C128" s="125" t="s">
        <v>62</v>
      </c>
      <c r="D128" s="126">
        <f t="shared" si="20"/>
        <v>26</v>
      </c>
      <c r="E128" s="127">
        <v>25</v>
      </c>
      <c r="F128" s="127">
        <v>1</v>
      </c>
      <c r="G128" s="31"/>
      <c r="H128" s="48"/>
      <c r="I128" s="48"/>
      <c r="J128" s="50"/>
      <c r="K128" s="50"/>
      <c r="L128" s="50"/>
    </row>
    <row r="129" spans="2:12" ht="16.5" x14ac:dyDescent="0.25">
      <c r="B129" s="195"/>
      <c r="C129" s="130" t="s">
        <v>1</v>
      </c>
      <c r="D129" s="131">
        <f t="shared" si="20"/>
        <v>30</v>
      </c>
      <c r="E129" s="131">
        <v>29</v>
      </c>
      <c r="F129" s="131">
        <v>1</v>
      </c>
      <c r="G129" s="31"/>
      <c r="H129" s="48"/>
      <c r="I129" s="48"/>
      <c r="J129" s="50"/>
      <c r="K129" s="50"/>
      <c r="L129" s="50"/>
    </row>
    <row r="130" spans="2:12" ht="16.5" x14ac:dyDescent="0.25">
      <c r="B130" s="193" t="s">
        <v>47</v>
      </c>
      <c r="C130" s="125" t="s">
        <v>60</v>
      </c>
      <c r="D130" s="126">
        <f t="shared" si="20"/>
        <v>0</v>
      </c>
      <c r="E130" s="127">
        <v>0</v>
      </c>
      <c r="F130" s="127">
        <v>0</v>
      </c>
      <c r="G130" s="31"/>
      <c r="H130" s="48"/>
      <c r="I130" s="48"/>
      <c r="J130" s="50"/>
      <c r="K130" s="50"/>
      <c r="L130" s="50"/>
    </row>
    <row r="131" spans="2:12" ht="16.5" x14ac:dyDescent="0.25">
      <c r="B131" s="194"/>
      <c r="C131" s="125" t="s">
        <v>61</v>
      </c>
      <c r="D131" s="126">
        <f t="shared" si="20"/>
        <v>2</v>
      </c>
      <c r="E131" s="127">
        <v>2</v>
      </c>
      <c r="F131" s="127">
        <v>0</v>
      </c>
      <c r="G131" s="31"/>
      <c r="H131" s="48"/>
      <c r="I131" s="48"/>
      <c r="J131" s="50"/>
      <c r="K131" s="50"/>
      <c r="L131" s="50"/>
    </row>
    <row r="132" spans="2:12" ht="16.5" x14ac:dyDescent="0.25">
      <c r="B132" s="194"/>
      <c r="C132" s="125" t="s">
        <v>62</v>
      </c>
      <c r="D132" s="126">
        <f t="shared" si="20"/>
        <v>7</v>
      </c>
      <c r="E132" s="127">
        <v>7</v>
      </c>
      <c r="F132" s="127">
        <v>0</v>
      </c>
      <c r="G132" s="31"/>
      <c r="H132" s="48"/>
      <c r="I132" s="48"/>
      <c r="J132" s="50"/>
      <c r="K132" s="50"/>
      <c r="L132" s="50"/>
    </row>
    <row r="133" spans="2:12" ht="16.5" x14ac:dyDescent="0.25">
      <c r="B133" s="195"/>
      <c r="C133" s="130" t="s">
        <v>1</v>
      </c>
      <c r="D133" s="131">
        <f t="shared" si="20"/>
        <v>9</v>
      </c>
      <c r="E133" s="131">
        <v>9</v>
      </c>
      <c r="F133" s="131">
        <v>0</v>
      </c>
      <c r="G133" s="31"/>
      <c r="H133" s="48"/>
      <c r="I133" s="48"/>
      <c r="J133" s="50"/>
      <c r="K133" s="50"/>
      <c r="L133" s="50"/>
    </row>
    <row r="134" spans="2:12" ht="16.5" x14ac:dyDescent="0.25">
      <c r="B134" s="193" t="s">
        <v>48</v>
      </c>
      <c r="C134" s="125" t="s">
        <v>60</v>
      </c>
      <c r="D134" s="126">
        <f t="shared" si="20"/>
        <v>1</v>
      </c>
      <c r="E134" s="127">
        <v>1</v>
      </c>
      <c r="F134" s="127">
        <v>0</v>
      </c>
      <c r="G134" s="31"/>
      <c r="H134" s="48"/>
      <c r="I134" s="48"/>
      <c r="J134" s="50"/>
      <c r="K134" s="50"/>
      <c r="L134" s="50"/>
    </row>
    <row r="135" spans="2:12" ht="16.5" x14ac:dyDescent="0.25">
      <c r="B135" s="194"/>
      <c r="C135" s="125" t="s">
        <v>61</v>
      </c>
      <c r="D135" s="126">
        <f t="shared" si="20"/>
        <v>5</v>
      </c>
      <c r="E135" s="127">
        <v>3</v>
      </c>
      <c r="F135" s="127">
        <v>2</v>
      </c>
      <c r="G135" s="31"/>
      <c r="H135" s="48"/>
      <c r="I135" s="48"/>
      <c r="J135" s="50"/>
      <c r="K135" s="50"/>
      <c r="L135" s="50"/>
    </row>
    <row r="136" spans="2:12" ht="16.5" x14ac:dyDescent="0.25">
      <c r="B136" s="194"/>
      <c r="C136" s="125" t="s">
        <v>62</v>
      </c>
      <c r="D136" s="126">
        <f t="shared" si="20"/>
        <v>30</v>
      </c>
      <c r="E136" s="127">
        <v>29</v>
      </c>
      <c r="F136" s="127">
        <v>1</v>
      </c>
      <c r="G136" s="31"/>
      <c r="H136" s="48"/>
      <c r="I136" s="48"/>
      <c r="J136" s="50"/>
      <c r="K136" s="50"/>
      <c r="L136" s="50"/>
    </row>
    <row r="137" spans="2:12" ht="16.5" x14ac:dyDescent="0.25">
      <c r="B137" s="195"/>
      <c r="C137" s="130" t="s">
        <v>1</v>
      </c>
      <c r="D137" s="131">
        <f t="shared" si="20"/>
        <v>36</v>
      </c>
      <c r="E137" s="131">
        <v>33</v>
      </c>
      <c r="F137" s="131">
        <v>3</v>
      </c>
      <c r="G137" s="31"/>
      <c r="H137" s="48"/>
      <c r="I137" s="48"/>
      <c r="J137" s="50"/>
      <c r="K137" s="50"/>
      <c r="L137" s="50"/>
    </row>
    <row r="138" spans="2:12" ht="16.5" x14ac:dyDescent="0.25">
      <c r="B138" s="193" t="s">
        <v>67</v>
      </c>
      <c r="C138" s="125" t="s">
        <v>60</v>
      </c>
      <c r="D138" s="126">
        <f t="shared" si="20"/>
        <v>0</v>
      </c>
      <c r="E138" s="127">
        <v>0</v>
      </c>
      <c r="F138" s="127">
        <v>0</v>
      </c>
      <c r="G138" s="31"/>
      <c r="H138" s="48"/>
      <c r="I138" s="48"/>
    </row>
    <row r="139" spans="2:12" ht="16.5" x14ac:dyDescent="0.25">
      <c r="B139" s="194"/>
      <c r="C139" s="125" t="s">
        <v>61</v>
      </c>
      <c r="D139" s="126">
        <f t="shared" si="20"/>
        <v>0</v>
      </c>
      <c r="E139" s="127">
        <v>0</v>
      </c>
      <c r="F139" s="127">
        <v>0</v>
      </c>
      <c r="G139" s="31"/>
      <c r="H139" s="48"/>
      <c r="I139" s="48"/>
    </row>
    <row r="140" spans="2:12" ht="16.5" x14ac:dyDescent="0.25">
      <c r="B140" s="194"/>
      <c r="C140" s="125" t="s">
        <v>62</v>
      </c>
      <c r="D140" s="126">
        <f t="shared" si="20"/>
        <v>11</v>
      </c>
      <c r="E140" s="127">
        <v>11</v>
      </c>
      <c r="F140" s="127">
        <v>0</v>
      </c>
      <c r="G140" s="31"/>
      <c r="H140" s="48"/>
      <c r="I140" s="48"/>
    </row>
    <row r="141" spans="2:12" ht="16.5" x14ac:dyDescent="0.25">
      <c r="B141" s="195"/>
      <c r="C141" s="130" t="s">
        <v>1</v>
      </c>
      <c r="D141" s="131">
        <f t="shared" si="20"/>
        <v>11</v>
      </c>
      <c r="E141" s="131">
        <v>11</v>
      </c>
      <c r="F141" s="131">
        <v>0</v>
      </c>
      <c r="G141" s="31"/>
      <c r="H141" s="48"/>
      <c r="I141" s="48"/>
    </row>
    <row r="142" spans="2:12" ht="16.5" x14ac:dyDescent="0.25">
      <c r="B142" s="193" t="s">
        <v>50</v>
      </c>
      <c r="C142" s="125" t="s">
        <v>60</v>
      </c>
      <c r="D142" s="126">
        <f t="shared" si="20"/>
        <v>0</v>
      </c>
      <c r="E142" s="127">
        <v>0</v>
      </c>
      <c r="F142" s="127">
        <v>0</v>
      </c>
      <c r="G142" s="31"/>
      <c r="H142" s="48"/>
      <c r="I142" s="48"/>
    </row>
    <row r="143" spans="2:12" ht="16.5" x14ac:dyDescent="0.25">
      <c r="B143" s="194"/>
      <c r="C143" s="125" t="s">
        <v>61</v>
      </c>
      <c r="D143" s="126">
        <f t="shared" si="20"/>
        <v>1</v>
      </c>
      <c r="E143" s="127">
        <v>0</v>
      </c>
      <c r="F143" s="127">
        <v>1</v>
      </c>
      <c r="G143" s="31"/>
      <c r="H143" s="48"/>
      <c r="I143" s="48"/>
    </row>
    <row r="144" spans="2:12" ht="16.5" x14ac:dyDescent="0.25">
      <c r="B144" s="194"/>
      <c r="C144" s="125" t="s">
        <v>62</v>
      </c>
      <c r="D144" s="126">
        <f t="shared" si="20"/>
        <v>9</v>
      </c>
      <c r="E144" s="127">
        <v>8</v>
      </c>
      <c r="F144" s="127">
        <v>1</v>
      </c>
      <c r="G144" s="31"/>
      <c r="H144" s="48"/>
      <c r="I144" s="48"/>
    </row>
    <row r="145" spans="2:18" ht="17.25" thickBot="1" x14ac:dyDescent="0.3">
      <c r="B145" s="195"/>
      <c r="C145" s="130" t="s">
        <v>1</v>
      </c>
      <c r="D145" s="131">
        <f t="shared" si="20"/>
        <v>10</v>
      </c>
      <c r="E145" s="131">
        <v>8</v>
      </c>
      <c r="F145" s="131">
        <v>2</v>
      </c>
      <c r="G145" s="31"/>
      <c r="H145" s="48"/>
      <c r="I145" s="48"/>
    </row>
    <row r="146" spans="2:18" ht="16.5" x14ac:dyDescent="0.25">
      <c r="B146" s="217" t="s">
        <v>1</v>
      </c>
      <c r="C146" s="217"/>
      <c r="D146" s="132">
        <f>D117+D121+D125+D129+D133+D137+D141+D145</f>
        <v>175</v>
      </c>
      <c r="E146" s="132">
        <f t="shared" ref="E146:F146" si="22">E117+E121+E125+E129+E133+E137+E141+E145</f>
        <v>164</v>
      </c>
      <c r="F146" s="132">
        <f t="shared" si="22"/>
        <v>11</v>
      </c>
      <c r="G146" s="31"/>
      <c r="H146" s="48"/>
      <c r="I146" s="48"/>
    </row>
    <row r="147" spans="2:18" ht="16.5" x14ac:dyDescent="0.25">
      <c r="B147" s="31"/>
      <c r="C147" s="31"/>
      <c r="D147" s="31"/>
      <c r="E147" s="31"/>
      <c r="F147" s="31"/>
      <c r="G147" s="31"/>
      <c r="H147" s="48"/>
      <c r="I147" s="48"/>
    </row>
    <row r="148" spans="2:18" ht="16.5" x14ac:dyDescent="0.25">
      <c r="B148" s="31"/>
      <c r="C148" s="31"/>
      <c r="D148" s="31"/>
      <c r="E148" s="31"/>
      <c r="F148" s="31"/>
      <c r="G148" s="31"/>
      <c r="H148" s="48"/>
      <c r="I148" s="48"/>
      <c r="J148" s="50"/>
      <c r="K148" s="50"/>
      <c r="L148" s="50"/>
    </row>
    <row r="149" spans="2:18" ht="16.5" x14ac:dyDescent="0.25">
      <c r="B149" s="31"/>
      <c r="C149" s="31"/>
      <c r="D149" s="31"/>
      <c r="E149" s="31"/>
      <c r="F149" s="31"/>
      <c r="G149" s="31"/>
      <c r="H149" s="48"/>
      <c r="I149" s="48"/>
      <c r="J149" s="50"/>
      <c r="K149" s="50"/>
      <c r="L149" s="50"/>
    </row>
    <row r="150" spans="2:18" ht="16.5" x14ac:dyDescent="0.25">
      <c r="B150" s="31"/>
      <c r="C150" s="31"/>
      <c r="D150" s="31"/>
      <c r="E150" s="31"/>
      <c r="F150" s="31"/>
      <c r="G150" s="31"/>
      <c r="H150" s="48"/>
      <c r="I150" s="48"/>
      <c r="J150" s="50"/>
      <c r="K150" s="50"/>
      <c r="L150" s="50"/>
    </row>
    <row r="151" spans="2:18" ht="16.5" x14ac:dyDescent="0.25">
      <c r="B151" s="31"/>
      <c r="C151" s="31"/>
      <c r="D151" s="31"/>
      <c r="E151" s="31"/>
      <c r="F151" s="31"/>
      <c r="G151" s="31"/>
      <c r="H151" s="48"/>
      <c r="I151" s="48"/>
      <c r="J151" s="50"/>
      <c r="K151" s="50"/>
      <c r="L151" s="50"/>
    </row>
    <row r="152" spans="2:18" ht="16.5" x14ac:dyDescent="0.25">
      <c r="B152" s="31"/>
      <c r="C152" s="31"/>
      <c r="D152" s="31"/>
      <c r="E152" s="31"/>
      <c r="F152" s="31"/>
      <c r="G152" s="31"/>
      <c r="H152" s="48"/>
      <c r="I152" s="48"/>
      <c r="J152" s="50"/>
      <c r="K152" s="50"/>
      <c r="L152" s="50"/>
    </row>
    <row r="153" spans="2:18" ht="16.5" x14ac:dyDescent="0.25">
      <c r="B153" s="31"/>
      <c r="C153" s="31"/>
      <c r="D153" s="31"/>
      <c r="E153" s="31"/>
      <c r="F153" s="31"/>
      <c r="G153" s="31"/>
      <c r="H153" s="48"/>
      <c r="I153" s="48"/>
      <c r="P153" s="50"/>
      <c r="Q153" s="50"/>
      <c r="R153" s="50"/>
    </row>
    <row r="154" spans="2:18" ht="16.5" x14ac:dyDescent="0.25">
      <c r="B154" s="31"/>
      <c r="C154" s="31"/>
      <c r="D154" s="31"/>
      <c r="E154" s="31"/>
      <c r="F154" s="31"/>
      <c r="G154" s="31"/>
      <c r="H154" s="48"/>
      <c r="I154" s="48"/>
      <c r="P154" s="50"/>
      <c r="Q154" s="50"/>
      <c r="R154" s="50"/>
    </row>
    <row r="155" spans="2:18" ht="16.5" x14ac:dyDescent="0.25">
      <c r="B155" s="31"/>
      <c r="C155" s="31"/>
      <c r="D155" s="31"/>
      <c r="E155" s="31"/>
      <c r="F155" s="31"/>
      <c r="G155" s="31"/>
      <c r="H155" s="48"/>
      <c r="I155" s="48"/>
      <c r="P155" s="50"/>
      <c r="Q155" s="50"/>
      <c r="R155" s="50"/>
    </row>
    <row r="156" spans="2:18" ht="16.5" x14ac:dyDescent="0.25">
      <c r="B156" s="31"/>
      <c r="C156" s="31"/>
      <c r="D156" s="31"/>
      <c r="E156" s="31"/>
      <c r="F156" s="31"/>
      <c r="G156" s="31"/>
      <c r="H156" s="48"/>
      <c r="I156" s="48"/>
      <c r="J156" s="48"/>
      <c r="K156" s="48"/>
      <c r="M156" s="50"/>
      <c r="N156" s="50"/>
      <c r="O156" s="50"/>
      <c r="P156" s="50"/>
      <c r="Q156" s="50"/>
      <c r="R156" s="50"/>
    </row>
    <row r="157" spans="2:18" ht="16.5" x14ac:dyDescent="0.25">
      <c r="B157" s="31"/>
      <c r="C157" s="31"/>
      <c r="D157" s="31"/>
      <c r="E157" s="31"/>
      <c r="F157" s="31"/>
      <c r="G157" s="31"/>
      <c r="H157" s="48"/>
      <c r="I157" s="48"/>
      <c r="J157" s="48"/>
      <c r="K157" s="48"/>
      <c r="M157" s="50"/>
      <c r="N157" s="50"/>
      <c r="O157" s="50"/>
      <c r="P157" s="50"/>
      <c r="Q157" s="50"/>
      <c r="R157" s="50"/>
    </row>
    <row r="158" spans="2:18" ht="16.5" x14ac:dyDescent="0.25">
      <c r="B158" s="77"/>
      <c r="C158" s="48"/>
      <c r="D158" s="47"/>
      <c r="E158" s="47"/>
      <c r="F158" s="78"/>
      <c r="G158" s="31"/>
      <c r="H158" s="48"/>
      <c r="I158" s="48"/>
      <c r="J158" s="48"/>
      <c r="K158" s="48"/>
      <c r="M158" s="50"/>
      <c r="N158" s="50"/>
      <c r="O158" s="50"/>
      <c r="P158" s="50"/>
      <c r="Q158" s="50"/>
      <c r="R158" s="50"/>
    </row>
    <row r="159" spans="2:18" ht="16.5" x14ac:dyDescent="0.25">
      <c r="B159" s="77"/>
      <c r="C159" s="48"/>
      <c r="D159" s="47"/>
      <c r="E159" s="47"/>
      <c r="F159" s="78"/>
      <c r="G159" s="31"/>
      <c r="H159" s="48"/>
      <c r="I159" s="48"/>
      <c r="J159" s="48"/>
      <c r="K159" s="48"/>
      <c r="M159" s="50"/>
      <c r="N159" s="50"/>
      <c r="O159" s="50"/>
      <c r="P159" s="50"/>
      <c r="Q159" s="50"/>
      <c r="R159" s="50"/>
    </row>
    <row r="160" spans="2:18" ht="27.7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M160" s="79"/>
      <c r="N160" s="1"/>
    </row>
    <row r="161" spans="2:20" ht="32.25" customHeight="1" x14ac:dyDescent="0.25">
      <c r="B161" s="179" t="s">
        <v>41</v>
      </c>
      <c r="C161" s="181" t="s">
        <v>1</v>
      </c>
      <c r="D161" s="183" t="s">
        <v>21</v>
      </c>
      <c r="E161" s="184"/>
      <c r="F161" s="183" t="s">
        <v>22</v>
      </c>
      <c r="G161" s="184"/>
      <c r="H161" s="183" t="s">
        <v>23</v>
      </c>
      <c r="I161" s="184"/>
      <c r="J161" s="183" t="s">
        <v>24</v>
      </c>
      <c r="K161" s="184"/>
      <c r="L161" s="183" t="s">
        <v>25</v>
      </c>
      <c r="M161" s="184"/>
      <c r="N161" s="183" t="s">
        <v>26</v>
      </c>
      <c r="O161" s="184"/>
      <c r="P161" s="183" t="s">
        <v>27</v>
      </c>
      <c r="Q161" s="184"/>
      <c r="R161" s="183" t="s">
        <v>28</v>
      </c>
      <c r="S161" s="184"/>
    </row>
    <row r="162" spans="2:20" ht="21.75" customHeight="1" x14ac:dyDescent="0.25">
      <c r="B162" s="180"/>
      <c r="C162" s="182"/>
      <c r="D162" s="112" t="s">
        <v>2</v>
      </c>
      <c r="E162" s="113" t="s">
        <v>3</v>
      </c>
      <c r="F162" s="112" t="s">
        <v>2</v>
      </c>
      <c r="G162" s="113" t="s">
        <v>3</v>
      </c>
      <c r="H162" s="112" t="s">
        <v>2</v>
      </c>
      <c r="I162" s="113" t="s">
        <v>3</v>
      </c>
      <c r="J162" s="112" t="s">
        <v>2</v>
      </c>
      <c r="K162" s="113" t="s">
        <v>3</v>
      </c>
      <c r="L162" s="112" t="s">
        <v>2</v>
      </c>
      <c r="M162" s="113" t="s">
        <v>3</v>
      </c>
      <c r="N162" s="112" t="s">
        <v>2</v>
      </c>
      <c r="O162" s="113" t="s">
        <v>3</v>
      </c>
      <c r="P162" s="112" t="s">
        <v>2</v>
      </c>
      <c r="Q162" s="113" t="s">
        <v>3</v>
      </c>
      <c r="R162" s="112" t="s">
        <v>2</v>
      </c>
      <c r="S162" s="113" t="s">
        <v>3</v>
      </c>
    </row>
    <row r="163" spans="2:20" ht="17.25" customHeight="1" x14ac:dyDescent="0.25">
      <c r="B163" s="24" t="s">
        <v>43</v>
      </c>
      <c r="C163" s="20">
        <f>SUM(D163:S163)</f>
        <v>55</v>
      </c>
      <c r="D163" s="21">
        <v>1</v>
      </c>
      <c r="E163" s="21">
        <v>1</v>
      </c>
      <c r="F163" s="21">
        <v>1</v>
      </c>
      <c r="G163" s="21">
        <v>0</v>
      </c>
      <c r="H163" s="21">
        <v>18</v>
      </c>
      <c r="I163" s="21">
        <v>1</v>
      </c>
      <c r="J163" s="21">
        <v>16</v>
      </c>
      <c r="K163" s="21">
        <v>3</v>
      </c>
      <c r="L163" s="21">
        <v>8</v>
      </c>
      <c r="M163" s="21">
        <v>0</v>
      </c>
      <c r="N163" s="21">
        <v>2</v>
      </c>
      <c r="O163" s="21">
        <v>0</v>
      </c>
      <c r="P163" s="21">
        <v>3</v>
      </c>
      <c r="Q163" s="21">
        <v>0</v>
      </c>
      <c r="R163" s="21">
        <v>1</v>
      </c>
      <c r="S163" s="21">
        <v>0</v>
      </c>
    </row>
    <row r="164" spans="2:20" ht="17.25" customHeight="1" x14ac:dyDescent="0.25">
      <c r="B164" s="24" t="s">
        <v>44</v>
      </c>
      <c r="C164" s="20">
        <f t="shared" ref="C164:C170" si="23">SUM(D164:S164)</f>
        <v>61</v>
      </c>
      <c r="D164" s="21">
        <v>2</v>
      </c>
      <c r="E164" s="21">
        <v>0</v>
      </c>
      <c r="F164" s="21">
        <v>2</v>
      </c>
      <c r="G164" s="21">
        <v>1</v>
      </c>
      <c r="H164" s="21">
        <v>31</v>
      </c>
      <c r="I164" s="21">
        <v>0</v>
      </c>
      <c r="J164" s="21">
        <v>17</v>
      </c>
      <c r="K164" s="21">
        <v>0</v>
      </c>
      <c r="L164" s="21">
        <v>8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</row>
    <row r="165" spans="2:20" ht="17.25" customHeight="1" x14ac:dyDescent="0.25">
      <c r="B165" s="24" t="s">
        <v>45</v>
      </c>
      <c r="C165" s="20">
        <f t="shared" si="23"/>
        <v>52</v>
      </c>
      <c r="D165" s="21">
        <v>1</v>
      </c>
      <c r="E165" s="21">
        <v>0</v>
      </c>
      <c r="F165" s="21">
        <v>3</v>
      </c>
      <c r="G165" s="21">
        <v>0</v>
      </c>
      <c r="H165" s="21">
        <v>15</v>
      </c>
      <c r="I165" s="21">
        <v>2</v>
      </c>
      <c r="J165" s="21">
        <v>18</v>
      </c>
      <c r="K165" s="21">
        <v>0</v>
      </c>
      <c r="L165" s="21">
        <v>8</v>
      </c>
      <c r="M165" s="21">
        <v>1</v>
      </c>
      <c r="N165" s="21">
        <v>3</v>
      </c>
      <c r="O165" s="21">
        <v>0</v>
      </c>
      <c r="P165" s="21">
        <v>0</v>
      </c>
      <c r="Q165" s="21">
        <v>0</v>
      </c>
      <c r="R165" s="21">
        <v>1</v>
      </c>
      <c r="S165" s="21">
        <v>0</v>
      </c>
    </row>
    <row r="166" spans="2:20" ht="17.25" customHeight="1" x14ac:dyDescent="0.25">
      <c r="B166" s="24" t="s">
        <v>63</v>
      </c>
      <c r="C166" s="20">
        <f t="shared" si="23"/>
        <v>49</v>
      </c>
      <c r="D166" s="21">
        <v>1</v>
      </c>
      <c r="E166" s="21">
        <v>0</v>
      </c>
      <c r="F166" s="21">
        <v>3</v>
      </c>
      <c r="G166" s="21">
        <v>0</v>
      </c>
      <c r="H166" s="21">
        <v>25</v>
      </c>
      <c r="I166" s="21">
        <v>1</v>
      </c>
      <c r="J166" s="21">
        <v>9</v>
      </c>
      <c r="K166" s="21">
        <v>0</v>
      </c>
      <c r="L166" s="21">
        <v>5</v>
      </c>
      <c r="M166" s="21">
        <v>0</v>
      </c>
      <c r="N166" s="21">
        <v>1</v>
      </c>
      <c r="O166" s="21">
        <v>1</v>
      </c>
      <c r="P166" s="21">
        <v>2</v>
      </c>
      <c r="Q166" s="21">
        <v>0</v>
      </c>
      <c r="R166" s="21">
        <v>1</v>
      </c>
      <c r="S166" s="21">
        <v>0</v>
      </c>
    </row>
    <row r="167" spans="2:20" ht="17.25" customHeight="1" x14ac:dyDescent="0.25">
      <c r="B167" s="24" t="s">
        <v>47</v>
      </c>
      <c r="C167" s="20">
        <f t="shared" si="23"/>
        <v>16</v>
      </c>
      <c r="D167" s="21">
        <v>0</v>
      </c>
      <c r="E167" s="21">
        <v>0</v>
      </c>
      <c r="F167" s="21">
        <v>2</v>
      </c>
      <c r="G167" s="21">
        <v>0</v>
      </c>
      <c r="H167" s="21">
        <v>7</v>
      </c>
      <c r="I167" s="21">
        <v>0</v>
      </c>
      <c r="J167" s="21">
        <v>6</v>
      </c>
      <c r="K167" s="21">
        <v>0</v>
      </c>
      <c r="L167" s="21">
        <v>0</v>
      </c>
      <c r="M167" s="21">
        <v>0</v>
      </c>
      <c r="N167" s="21">
        <v>1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</row>
    <row r="168" spans="2:20" ht="17.25" customHeight="1" x14ac:dyDescent="0.25">
      <c r="B168" s="24" t="s">
        <v>48</v>
      </c>
      <c r="C168" s="20">
        <f t="shared" si="23"/>
        <v>56</v>
      </c>
      <c r="D168" s="21">
        <v>1</v>
      </c>
      <c r="E168" s="21">
        <v>0</v>
      </c>
      <c r="F168" s="21">
        <v>3</v>
      </c>
      <c r="G168" s="21">
        <v>2</v>
      </c>
      <c r="H168" s="21">
        <v>29</v>
      </c>
      <c r="I168" s="21">
        <v>1</v>
      </c>
      <c r="J168" s="21">
        <v>12</v>
      </c>
      <c r="K168" s="21">
        <v>1</v>
      </c>
      <c r="L168" s="21">
        <v>4</v>
      </c>
      <c r="M168" s="21">
        <v>0</v>
      </c>
      <c r="N168" s="21">
        <v>2</v>
      </c>
      <c r="O168" s="21">
        <v>0</v>
      </c>
      <c r="P168" s="21">
        <v>1</v>
      </c>
      <c r="Q168" s="21">
        <v>0</v>
      </c>
      <c r="R168" s="21">
        <v>0</v>
      </c>
      <c r="S168" s="21">
        <v>0</v>
      </c>
    </row>
    <row r="169" spans="2:20" ht="17.25" customHeight="1" x14ac:dyDescent="0.25">
      <c r="B169" s="24" t="s">
        <v>49</v>
      </c>
      <c r="C169" s="20">
        <f t="shared" si="23"/>
        <v>23</v>
      </c>
      <c r="D169" s="21">
        <v>0</v>
      </c>
      <c r="E169" s="21">
        <v>0</v>
      </c>
      <c r="F169" s="21">
        <v>0</v>
      </c>
      <c r="G169" s="21">
        <v>0</v>
      </c>
      <c r="H169" s="21">
        <v>11</v>
      </c>
      <c r="I169" s="21">
        <v>0</v>
      </c>
      <c r="J169" s="21">
        <v>8</v>
      </c>
      <c r="K169" s="21">
        <v>0</v>
      </c>
      <c r="L169" s="21">
        <v>2</v>
      </c>
      <c r="M169" s="21">
        <v>0</v>
      </c>
      <c r="N169" s="21">
        <v>1</v>
      </c>
      <c r="O169" s="21">
        <v>0</v>
      </c>
      <c r="P169" s="21">
        <v>0</v>
      </c>
      <c r="Q169" s="21">
        <v>0</v>
      </c>
      <c r="R169" s="21">
        <v>1</v>
      </c>
      <c r="S169" s="21">
        <v>0</v>
      </c>
    </row>
    <row r="170" spans="2:20" ht="17.25" customHeight="1" thickBot="1" x14ac:dyDescent="0.3">
      <c r="B170" s="60" t="s">
        <v>50</v>
      </c>
      <c r="C170" s="61">
        <f t="shared" si="23"/>
        <v>18</v>
      </c>
      <c r="D170" s="21">
        <v>0</v>
      </c>
      <c r="E170" s="21">
        <v>0</v>
      </c>
      <c r="F170" s="21">
        <v>0</v>
      </c>
      <c r="G170" s="21">
        <v>1</v>
      </c>
      <c r="H170" s="21">
        <v>8</v>
      </c>
      <c r="I170" s="21">
        <v>1</v>
      </c>
      <c r="J170" s="21">
        <v>4</v>
      </c>
      <c r="K170" s="21">
        <v>0</v>
      </c>
      <c r="L170" s="21">
        <v>2</v>
      </c>
      <c r="M170" s="21">
        <v>0</v>
      </c>
      <c r="N170" s="21">
        <v>1</v>
      </c>
      <c r="O170" s="21">
        <v>0</v>
      </c>
      <c r="P170" s="21">
        <v>1</v>
      </c>
      <c r="Q170" s="21">
        <v>0</v>
      </c>
      <c r="R170" s="21">
        <v>0</v>
      </c>
      <c r="S170" s="21">
        <v>0</v>
      </c>
    </row>
    <row r="171" spans="2:20" ht="20.25" customHeight="1" x14ac:dyDescent="0.25">
      <c r="B171" s="62" t="s">
        <v>1</v>
      </c>
      <c r="C171" s="63">
        <f t="shared" ref="C171:S171" si="24">SUM(C163:C170)</f>
        <v>330</v>
      </c>
      <c r="D171" s="114">
        <f t="shared" si="24"/>
        <v>6</v>
      </c>
      <c r="E171" s="115">
        <f t="shared" si="24"/>
        <v>1</v>
      </c>
      <c r="F171" s="30">
        <f t="shared" si="24"/>
        <v>14</v>
      </c>
      <c r="G171" s="30">
        <f t="shared" si="24"/>
        <v>4</v>
      </c>
      <c r="H171" s="114">
        <f t="shared" si="24"/>
        <v>144</v>
      </c>
      <c r="I171" s="115">
        <f t="shared" si="24"/>
        <v>6</v>
      </c>
      <c r="J171" s="30">
        <f t="shared" si="24"/>
        <v>90</v>
      </c>
      <c r="K171" s="30">
        <f t="shared" si="24"/>
        <v>4</v>
      </c>
      <c r="L171" s="114">
        <f t="shared" si="24"/>
        <v>37</v>
      </c>
      <c r="M171" s="115">
        <f t="shared" si="24"/>
        <v>1</v>
      </c>
      <c r="N171" s="30">
        <f t="shared" si="24"/>
        <v>11</v>
      </c>
      <c r="O171" s="30">
        <f t="shared" si="24"/>
        <v>1</v>
      </c>
      <c r="P171" s="114">
        <f t="shared" si="24"/>
        <v>7</v>
      </c>
      <c r="Q171" s="115">
        <f t="shared" si="24"/>
        <v>0</v>
      </c>
      <c r="R171" s="30">
        <f t="shared" si="24"/>
        <v>4</v>
      </c>
      <c r="S171" s="30">
        <f t="shared" si="24"/>
        <v>0</v>
      </c>
    </row>
    <row r="172" spans="2:20" ht="15.75" thickBot="1" x14ac:dyDescent="0.3">
      <c r="B172" s="87" t="s">
        <v>16</v>
      </c>
      <c r="C172" s="35">
        <f>SUM(D172:S172)</f>
        <v>1</v>
      </c>
      <c r="D172" s="116">
        <f>D171/$C$171</f>
        <v>1.8181818181818181E-2</v>
      </c>
      <c r="E172" s="116">
        <f t="shared" ref="E172:T172" si="25">E171/$C$171</f>
        <v>3.0303030303030303E-3</v>
      </c>
      <c r="F172" s="116">
        <f t="shared" si="25"/>
        <v>4.2424242424242427E-2</v>
      </c>
      <c r="G172" s="116">
        <f t="shared" si="25"/>
        <v>1.2121212121212121E-2</v>
      </c>
      <c r="H172" s="116">
        <f t="shared" si="25"/>
        <v>0.43636363636363634</v>
      </c>
      <c r="I172" s="116">
        <f t="shared" si="25"/>
        <v>1.8181818181818181E-2</v>
      </c>
      <c r="J172" s="116">
        <f t="shared" si="25"/>
        <v>0.27272727272727271</v>
      </c>
      <c r="K172" s="116">
        <f t="shared" si="25"/>
        <v>1.2121212121212121E-2</v>
      </c>
      <c r="L172" s="116">
        <f t="shared" si="25"/>
        <v>0.11212121212121212</v>
      </c>
      <c r="M172" s="116">
        <f t="shared" si="25"/>
        <v>3.0303030303030303E-3</v>
      </c>
      <c r="N172" s="116">
        <f t="shared" si="25"/>
        <v>3.3333333333333333E-2</v>
      </c>
      <c r="O172" s="116">
        <f t="shared" si="25"/>
        <v>3.0303030303030303E-3</v>
      </c>
      <c r="P172" s="116">
        <f t="shared" si="25"/>
        <v>2.1212121212121213E-2</v>
      </c>
      <c r="Q172" s="116">
        <f t="shared" si="25"/>
        <v>0</v>
      </c>
      <c r="R172" s="116">
        <f t="shared" si="25"/>
        <v>1.2121212121212121E-2</v>
      </c>
      <c r="S172" s="116">
        <f t="shared" si="25"/>
        <v>0</v>
      </c>
      <c r="T172" s="116">
        <f t="shared" si="25"/>
        <v>0</v>
      </c>
    </row>
    <row r="173" spans="2:20" ht="16.5" x14ac:dyDescent="0.25">
      <c r="B173" s="77"/>
      <c r="C173" s="48"/>
      <c r="D173" s="47"/>
      <c r="E173" s="47"/>
      <c r="F173" s="78"/>
      <c r="G173" s="31"/>
      <c r="H173" s="48"/>
      <c r="I173" s="48"/>
      <c r="J173" s="48"/>
      <c r="K173" s="48"/>
      <c r="M173" s="50"/>
      <c r="N173" s="50"/>
      <c r="O173" s="50"/>
      <c r="P173" s="50"/>
      <c r="Q173" s="50"/>
      <c r="R173" s="50"/>
    </row>
    <row r="174" spans="2:20" ht="27.75" customHeight="1" x14ac:dyDescent="0.25">
      <c r="B174" s="1"/>
      <c r="C174" s="1"/>
      <c r="D174" s="1"/>
      <c r="E174" s="1"/>
      <c r="F174" s="1"/>
      <c r="G174" s="1"/>
      <c r="H174" s="1"/>
      <c r="I174" s="1"/>
      <c r="J174" s="1"/>
      <c r="K174" s="1"/>
      <c r="M174" s="79"/>
      <c r="N174" s="7"/>
      <c r="O174" s="7"/>
      <c r="P174" s="7"/>
      <c r="Q174" s="7"/>
      <c r="R174" s="1"/>
    </row>
    <row r="175" spans="2:20" ht="87" customHeight="1" x14ac:dyDescent="0.25">
      <c r="B175" s="179" t="s">
        <v>41</v>
      </c>
      <c r="C175" s="181" t="s">
        <v>1</v>
      </c>
      <c r="D175" s="185" t="s">
        <v>51</v>
      </c>
      <c r="E175" s="185"/>
      <c r="F175" s="179"/>
      <c r="G175" s="186" t="s">
        <v>69</v>
      </c>
      <c r="H175" s="187"/>
      <c r="I175" s="177" t="s">
        <v>68</v>
      </c>
      <c r="J175" s="178"/>
      <c r="K175" s="165"/>
      <c r="L175" s="165"/>
      <c r="M175" s="162"/>
      <c r="N175" s="163"/>
      <c r="O175" s="163"/>
      <c r="P175" s="25"/>
      <c r="Q175" s="25"/>
      <c r="S175" s="90"/>
    </row>
    <row r="176" spans="2:20" ht="33.75" customHeight="1" x14ac:dyDescent="0.25">
      <c r="B176" s="180"/>
      <c r="C176" s="182"/>
      <c r="D176" s="82" t="s">
        <v>52</v>
      </c>
      <c r="E176" s="59" t="s">
        <v>53</v>
      </c>
      <c r="F176" s="83" t="s">
        <v>54</v>
      </c>
      <c r="G176" s="81" t="s">
        <v>55</v>
      </c>
      <c r="H176" s="84" t="s">
        <v>56</v>
      </c>
      <c r="I176" s="85" t="s">
        <v>55</v>
      </c>
      <c r="J176" s="58" t="s">
        <v>56</v>
      </c>
      <c r="K176" s="166"/>
      <c r="L176" s="167"/>
      <c r="M176" s="157" t="s">
        <v>75</v>
      </c>
      <c r="N176" s="157" t="s">
        <v>74</v>
      </c>
      <c r="O176" s="157"/>
      <c r="P176" s="44"/>
      <c r="Q176" s="44"/>
      <c r="R176" s="91"/>
      <c r="S176" s="90"/>
    </row>
    <row r="177" spans="2:19" ht="17.25" customHeight="1" x14ac:dyDescent="0.25">
      <c r="B177" s="24" t="s">
        <v>43</v>
      </c>
      <c r="C177" s="20">
        <f>SUM(D177:F177)</f>
        <v>55</v>
      </c>
      <c r="D177" s="86">
        <v>0</v>
      </c>
      <c r="E177" s="21">
        <v>1</v>
      </c>
      <c r="F177" s="21">
        <v>54</v>
      </c>
      <c r="G177" s="21">
        <v>1</v>
      </c>
      <c r="H177" s="21">
        <v>54</v>
      </c>
      <c r="I177" s="86">
        <v>1</v>
      </c>
      <c r="J177" s="86">
        <v>54</v>
      </c>
      <c r="K177" s="168"/>
      <c r="L177" s="168"/>
      <c r="M177" s="158" t="s">
        <v>47</v>
      </c>
      <c r="N177" s="158">
        <f t="shared" ref="N177:N184" si="26">VLOOKUP(M177,$B$177:$C$184,2,0)</f>
        <v>16</v>
      </c>
      <c r="O177" s="171"/>
      <c r="P177" s="152"/>
      <c r="Q177" s="47"/>
      <c r="S177" s="90"/>
    </row>
    <row r="178" spans="2:19" ht="17.25" customHeight="1" x14ac:dyDescent="0.25">
      <c r="B178" s="24" t="s">
        <v>44</v>
      </c>
      <c r="C178" s="20">
        <f t="shared" ref="C178:C184" si="27">SUM(D178:F178)</f>
        <v>61</v>
      </c>
      <c r="D178" s="21">
        <v>0</v>
      </c>
      <c r="E178" s="21">
        <v>0</v>
      </c>
      <c r="F178" s="21">
        <v>61</v>
      </c>
      <c r="G178" s="21">
        <v>9</v>
      </c>
      <c r="H178" s="21">
        <v>52</v>
      </c>
      <c r="I178" s="21">
        <v>2</v>
      </c>
      <c r="J178" s="21">
        <v>59</v>
      </c>
      <c r="K178" s="168"/>
      <c r="L178" s="168"/>
      <c r="M178" s="158" t="s">
        <v>50</v>
      </c>
      <c r="N178" s="158">
        <f t="shared" si="26"/>
        <v>18</v>
      </c>
      <c r="O178" s="171"/>
      <c r="P178" s="152"/>
      <c r="Q178" s="47"/>
      <c r="S178" s="90"/>
    </row>
    <row r="179" spans="2:19" ht="17.25" customHeight="1" x14ac:dyDescent="0.25">
      <c r="B179" s="24" t="s">
        <v>45</v>
      </c>
      <c r="C179" s="20">
        <f t="shared" si="27"/>
        <v>52</v>
      </c>
      <c r="D179" s="21">
        <v>0</v>
      </c>
      <c r="E179" s="21">
        <v>9</v>
      </c>
      <c r="F179" s="21">
        <v>43</v>
      </c>
      <c r="G179" s="21">
        <v>8</v>
      </c>
      <c r="H179" s="21">
        <v>44</v>
      </c>
      <c r="I179" s="21">
        <v>8</v>
      </c>
      <c r="J179" s="21">
        <v>44</v>
      </c>
      <c r="K179" s="168"/>
      <c r="L179" s="168"/>
      <c r="M179" s="158" t="s">
        <v>49</v>
      </c>
      <c r="N179" s="158">
        <f t="shared" si="26"/>
        <v>23</v>
      </c>
      <c r="O179" s="171"/>
      <c r="P179" s="152"/>
      <c r="Q179" s="47"/>
      <c r="S179" s="90"/>
    </row>
    <row r="180" spans="2:19" ht="17.25" customHeight="1" x14ac:dyDescent="0.25">
      <c r="B180" s="24" t="s">
        <v>63</v>
      </c>
      <c r="C180" s="20">
        <f t="shared" si="27"/>
        <v>49</v>
      </c>
      <c r="D180" s="21">
        <v>0</v>
      </c>
      <c r="E180" s="21">
        <v>7</v>
      </c>
      <c r="F180" s="21">
        <v>42</v>
      </c>
      <c r="G180" s="21">
        <v>7</v>
      </c>
      <c r="H180" s="21">
        <v>42</v>
      </c>
      <c r="I180" s="21">
        <v>3</v>
      </c>
      <c r="J180" s="21">
        <v>46</v>
      </c>
      <c r="K180" s="168"/>
      <c r="L180" s="168"/>
      <c r="M180" s="158" t="s">
        <v>63</v>
      </c>
      <c r="N180" s="158">
        <f t="shared" si="26"/>
        <v>49</v>
      </c>
      <c r="O180" s="172"/>
      <c r="P180" s="152"/>
      <c r="Q180" s="47"/>
      <c r="S180" s="90"/>
    </row>
    <row r="181" spans="2:19" ht="17.25" customHeight="1" x14ac:dyDescent="0.25">
      <c r="B181" s="24" t="s">
        <v>47</v>
      </c>
      <c r="C181" s="20">
        <f t="shared" si="27"/>
        <v>16</v>
      </c>
      <c r="D181" s="21">
        <v>0</v>
      </c>
      <c r="E181" s="21">
        <v>0</v>
      </c>
      <c r="F181" s="21">
        <v>16</v>
      </c>
      <c r="G181" s="21">
        <v>0</v>
      </c>
      <c r="H181" s="21">
        <v>16</v>
      </c>
      <c r="I181" s="21">
        <v>2</v>
      </c>
      <c r="J181" s="21">
        <v>14</v>
      </c>
      <c r="K181" s="168"/>
      <c r="L181" s="168"/>
      <c r="M181" s="158" t="s">
        <v>45</v>
      </c>
      <c r="N181" s="158">
        <f t="shared" si="26"/>
        <v>52</v>
      </c>
      <c r="O181" s="171"/>
      <c r="P181" s="141"/>
      <c r="Q181" s="48"/>
      <c r="S181" s="90"/>
    </row>
    <row r="182" spans="2:19" ht="17.25" customHeight="1" x14ac:dyDescent="0.25">
      <c r="B182" s="24" t="s">
        <v>48</v>
      </c>
      <c r="C182" s="20">
        <f t="shared" si="27"/>
        <v>56</v>
      </c>
      <c r="D182" s="21">
        <v>0</v>
      </c>
      <c r="E182" s="21">
        <v>1</v>
      </c>
      <c r="F182" s="21">
        <v>55</v>
      </c>
      <c r="G182" s="21">
        <v>33</v>
      </c>
      <c r="H182" s="21">
        <v>23</v>
      </c>
      <c r="I182" s="21">
        <v>2</v>
      </c>
      <c r="J182" s="21">
        <v>54</v>
      </c>
      <c r="K182" s="168"/>
      <c r="L182" s="168"/>
      <c r="M182" s="158" t="s">
        <v>43</v>
      </c>
      <c r="N182" s="158">
        <f t="shared" si="26"/>
        <v>55</v>
      </c>
      <c r="O182" s="171"/>
      <c r="P182" s="142"/>
      <c r="Q182" s="51"/>
      <c r="S182" s="90"/>
    </row>
    <row r="183" spans="2:19" ht="17.25" customHeight="1" x14ac:dyDescent="0.25">
      <c r="B183" s="24" t="s">
        <v>49</v>
      </c>
      <c r="C183" s="20">
        <f t="shared" si="27"/>
        <v>23</v>
      </c>
      <c r="D183" s="21">
        <v>0</v>
      </c>
      <c r="E183" s="21">
        <v>1</v>
      </c>
      <c r="F183" s="21">
        <v>22</v>
      </c>
      <c r="G183" s="21">
        <v>4</v>
      </c>
      <c r="H183" s="21">
        <v>19</v>
      </c>
      <c r="I183" s="21">
        <v>1</v>
      </c>
      <c r="J183" s="21">
        <v>22</v>
      </c>
      <c r="K183" s="168"/>
      <c r="L183" s="168"/>
      <c r="M183" s="158" t="s">
        <v>48</v>
      </c>
      <c r="N183" s="158">
        <f t="shared" si="26"/>
        <v>56</v>
      </c>
      <c r="O183" s="173"/>
      <c r="P183" s="134"/>
      <c r="Q183" s="25"/>
      <c r="S183" s="90"/>
    </row>
    <row r="184" spans="2:19" ht="17.25" customHeight="1" thickBot="1" x14ac:dyDescent="0.3">
      <c r="B184" s="60" t="s">
        <v>50</v>
      </c>
      <c r="C184" s="61">
        <f t="shared" si="27"/>
        <v>18</v>
      </c>
      <c r="D184" s="21">
        <v>0</v>
      </c>
      <c r="E184" s="21">
        <v>1</v>
      </c>
      <c r="F184" s="21">
        <v>17</v>
      </c>
      <c r="G184" s="21">
        <v>3</v>
      </c>
      <c r="H184" s="21">
        <v>15</v>
      </c>
      <c r="I184" s="21">
        <v>4</v>
      </c>
      <c r="J184" s="21">
        <v>14</v>
      </c>
      <c r="K184" s="168"/>
      <c r="L184" s="168"/>
      <c r="M184" s="158" t="s">
        <v>44</v>
      </c>
      <c r="N184" s="158">
        <f t="shared" si="26"/>
        <v>61</v>
      </c>
      <c r="O184" s="173"/>
      <c r="P184" s="134"/>
      <c r="Q184" s="25"/>
      <c r="S184" s="90"/>
    </row>
    <row r="185" spans="2:19" ht="20.25" customHeight="1" x14ac:dyDescent="0.25">
      <c r="B185" s="62" t="s">
        <v>1</v>
      </c>
      <c r="C185" s="63">
        <f t="shared" ref="C185:J185" si="28">SUM(C177:C184)</f>
        <v>330</v>
      </c>
      <c r="D185" s="30">
        <f t="shared" si="28"/>
        <v>0</v>
      </c>
      <c r="E185" s="30">
        <f t="shared" si="28"/>
        <v>20</v>
      </c>
      <c r="F185" s="30">
        <f t="shared" si="28"/>
        <v>310</v>
      </c>
      <c r="G185" s="30">
        <f t="shared" si="28"/>
        <v>65</v>
      </c>
      <c r="H185" s="30">
        <f t="shared" si="28"/>
        <v>265</v>
      </c>
      <c r="I185" s="30">
        <f t="shared" si="28"/>
        <v>23</v>
      </c>
      <c r="J185" s="30">
        <f t="shared" si="28"/>
        <v>307</v>
      </c>
      <c r="K185" s="168"/>
      <c r="L185" s="137"/>
      <c r="M185" s="159"/>
      <c r="N185" s="159"/>
      <c r="O185" s="159"/>
      <c r="S185" s="90"/>
    </row>
    <row r="186" spans="2:19" ht="16.5" thickBot="1" x14ac:dyDescent="0.3">
      <c r="B186" s="87" t="s">
        <v>16</v>
      </c>
      <c r="C186" s="88">
        <f>SUM(D186:F186)</f>
        <v>1</v>
      </c>
      <c r="D186" s="117">
        <f>D185/$C$185</f>
        <v>0</v>
      </c>
      <c r="E186" s="88">
        <f t="shared" ref="E186:J186" si="29">E185/$C$185</f>
        <v>6.0606060606060608E-2</v>
      </c>
      <c r="F186" s="118">
        <f t="shared" si="29"/>
        <v>0.93939393939393945</v>
      </c>
      <c r="G186" s="88">
        <f t="shared" si="29"/>
        <v>0.19696969696969696</v>
      </c>
      <c r="H186" s="88">
        <f t="shared" si="29"/>
        <v>0.80303030303030298</v>
      </c>
      <c r="I186" s="117">
        <f t="shared" si="29"/>
        <v>6.9696969696969702E-2</v>
      </c>
      <c r="J186" s="88">
        <f t="shared" si="29"/>
        <v>0.9303030303030303</v>
      </c>
      <c r="K186" s="169"/>
      <c r="L186" s="137"/>
      <c r="M186" s="170"/>
      <c r="N186" s="170"/>
      <c r="O186" s="164"/>
      <c r="S186" s="90"/>
    </row>
    <row r="187" spans="2:19" x14ac:dyDescent="0.25"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143"/>
      <c r="M187" s="143"/>
      <c r="N187" s="143"/>
      <c r="O187" s="144"/>
      <c r="P187" s="1"/>
      <c r="Q187" s="1"/>
      <c r="R187" s="1"/>
      <c r="S187" s="90"/>
    </row>
    <row r="188" spans="2:19" x14ac:dyDescent="0.25">
      <c r="C188" s="10"/>
      <c r="D188" s="1"/>
      <c r="E188" s="1"/>
      <c r="F188" s="1"/>
      <c r="G188" s="10"/>
      <c r="H188" s="10"/>
      <c r="I188" s="10"/>
      <c r="J188" s="10"/>
      <c r="K188" s="1"/>
      <c r="L188" s="143"/>
      <c r="M188" s="143"/>
      <c r="N188" s="143"/>
      <c r="O188" s="145"/>
      <c r="P188" s="93"/>
      <c r="Q188" s="94"/>
      <c r="R188" s="50"/>
      <c r="S188" s="90"/>
    </row>
    <row r="189" spans="2:19" x14ac:dyDescent="0.25"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S189" s="90"/>
    </row>
    <row r="190" spans="2:19" x14ac:dyDescent="0.25"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S190" s="90"/>
    </row>
    <row r="191" spans="2:19" ht="15" customHeight="1" x14ac:dyDescent="0.25"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S191" s="90"/>
    </row>
    <row r="192" spans="2:19" ht="15" customHeight="1" x14ac:dyDescent="0.25"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S192" s="90"/>
    </row>
    <row r="193" spans="2:18" ht="27.75" customHeight="1" x14ac:dyDescent="0.25">
      <c r="B193" s="1"/>
      <c r="C193" s="1"/>
      <c r="D193" s="1"/>
      <c r="E193" s="1"/>
      <c r="F193" s="1"/>
      <c r="G193" s="1"/>
      <c r="H193" s="1"/>
      <c r="I193" s="1"/>
      <c r="J193" s="1"/>
      <c r="K193" s="146"/>
      <c r="L193" s="147"/>
      <c r="N193" s="7"/>
      <c r="O193" s="7"/>
      <c r="P193" s="7"/>
      <c r="Q193" s="7"/>
      <c r="R193" s="1"/>
    </row>
    <row r="194" spans="2:18" ht="33.75" customHeight="1" x14ac:dyDescent="0.25">
      <c r="B194" s="97" t="s">
        <v>41</v>
      </c>
      <c r="C194" s="80" t="s">
        <v>1</v>
      </c>
      <c r="D194" s="82">
        <v>2022</v>
      </c>
      <c r="E194" s="59">
        <v>2023</v>
      </c>
      <c r="F194" s="82">
        <v>2024</v>
      </c>
      <c r="G194" s="59">
        <v>2025</v>
      </c>
      <c r="H194" s="174" t="s">
        <v>85</v>
      </c>
      <c r="I194" s="98"/>
      <c r="J194" s="122" t="s">
        <v>72</v>
      </c>
      <c r="K194" s="122" t="s">
        <v>73</v>
      </c>
      <c r="L194" s="98"/>
    </row>
    <row r="195" spans="2:18" ht="17.25" customHeight="1" x14ac:dyDescent="0.25">
      <c r="B195" s="24" t="s">
        <v>43</v>
      </c>
      <c r="C195" s="20">
        <f>SUM(D195:H195)</f>
        <v>911</v>
      </c>
      <c r="D195" s="175">
        <v>198</v>
      </c>
      <c r="E195" s="175">
        <v>243</v>
      </c>
      <c r="F195" s="175">
        <v>207</v>
      </c>
      <c r="G195" s="175">
        <v>208</v>
      </c>
      <c r="H195" s="176">
        <f t="shared" ref="H195:H202" si="30">VLOOKUP(B195,$B$177:$C$184,2,0)</f>
        <v>55</v>
      </c>
      <c r="I195" s="98"/>
      <c r="J195" s="96" t="s">
        <v>47</v>
      </c>
      <c r="K195" s="96">
        <f t="shared" ref="K195:K202" si="31">VLOOKUP(J195,$B$195:$C$202,2,0)</f>
        <v>295</v>
      </c>
      <c r="L195" s="98"/>
      <c r="Q195" s="99"/>
    </row>
    <row r="196" spans="2:18" ht="17.25" customHeight="1" x14ac:dyDescent="0.25">
      <c r="B196" s="24" t="s">
        <v>44</v>
      </c>
      <c r="C196" s="20">
        <f t="shared" ref="C196:C202" si="32">SUM(D196:H196)</f>
        <v>917</v>
      </c>
      <c r="D196" s="21">
        <v>202</v>
      </c>
      <c r="E196" s="21">
        <v>249</v>
      </c>
      <c r="F196" s="21">
        <v>198</v>
      </c>
      <c r="G196" s="21">
        <v>207</v>
      </c>
      <c r="H196" s="176">
        <f t="shared" si="30"/>
        <v>61</v>
      </c>
      <c r="I196" s="98"/>
      <c r="J196" s="96" t="s">
        <v>50</v>
      </c>
      <c r="K196" s="96">
        <f t="shared" si="31"/>
        <v>312</v>
      </c>
      <c r="L196" s="98"/>
      <c r="Q196" s="99"/>
    </row>
    <row r="197" spans="2:18" ht="17.25" customHeight="1" x14ac:dyDescent="0.25">
      <c r="B197" s="24" t="s">
        <v>45</v>
      </c>
      <c r="C197" s="20">
        <f t="shared" si="32"/>
        <v>682</v>
      </c>
      <c r="D197" s="21">
        <v>107</v>
      </c>
      <c r="E197" s="21">
        <v>142</v>
      </c>
      <c r="F197" s="21">
        <v>166</v>
      </c>
      <c r="G197" s="21">
        <v>215</v>
      </c>
      <c r="H197" s="176">
        <f t="shared" si="30"/>
        <v>52</v>
      </c>
      <c r="I197" s="98"/>
      <c r="J197" s="96" t="s">
        <v>49</v>
      </c>
      <c r="K197" s="96">
        <f t="shared" si="31"/>
        <v>332</v>
      </c>
      <c r="L197" s="98"/>
      <c r="Q197" s="99"/>
    </row>
    <row r="198" spans="2:18" ht="17.25" customHeight="1" x14ac:dyDescent="0.25">
      <c r="B198" s="24" t="s">
        <v>63</v>
      </c>
      <c r="C198" s="20">
        <f t="shared" si="32"/>
        <v>697</v>
      </c>
      <c r="D198" s="21">
        <v>159</v>
      </c>
      <c r="E198" s="21">
        <v>153</v>
      </c>
      <c r="F198" s="21">
        <v>187</v>
      </c>
      <c r="G198" s="21">
        <v>149</v>
      </c>
      <c r="H198" s="176">
        <f t="shared" si="30"/>
        <v>49</v>
      </c>
      <c r="I198" s="98"/>
      <c r="J198" s="96" t="s">
        <v>45</v>
      </c>
      <c r="K198" s="96">
        <f t="shared" si="31"/>
        <v>682</v>
      </c>
      <c r="L198" s="98"/>
      <c r="Q198" s="99"/>
    </row>
    <row r="199" spans="2:18" ht="17.25" customHeight="1" x14ac:dyDescent="0.25">
      <c r="B199" s="24" t="s">
        <v>47</v>
      </c>
      <c r="C199" s="20">
        <f t="shared" si="32"/>
        <v>295</v>
      </c>
      <c r="D199" s="21">
        <v>85</v>
      </c>
      <c r="E199" s="21">
        <v>88</v>
      </c>
      <c r="F199" s="21">
        <v>45</v>
      </c>
      <c r="G199" s="21">
        <v>61</v>
      </c>
      <c r="H199" s="176">
        <f t="shared" si="30"/>
        <v>16</v>
      </c>
      <c r="I199" s="98"/>
      <c r="J199" s="96" t="s">
        <v>63</v>
      </c>
      <c r="K199" s="96">
        <f t="shared" si="31"/>
        <v>697</v>
      </c>
      <c r="L199" s="98"/>
      <c r="Q199" s="99"/>
    </row>
    <row r="200" spans="2:18" ht="17.25" customHeight="1" x14ac:dyDescent="0.25">
      <c r="B200" s="24" t="s">
        <v>48</v>
      </c>
      <c r="C200" s="20">
        <f t="shared" si="32"/>
        <v>926</v>
      </c>
      <c r="D200" s="21">
        <v>270</v>
      </c>
      <c r="E200" s="21">
        <v>256</v>
      </c>
      <c r="F200" s="21">
        <v>194</v>
      </c>
      <c r="G200" s="21">
        <v>150</v>
      </c>
      <c r="H200" s="176">
        <f t="shared" si="30"/>
        <v>56</v>
      </c>
      <c r="I200" s="98"/>
      <c r="J200" s="96" t="s">
        <v>43</v>
      </c>
      <c r="K200" s="96">
        <f t="shared" si="31"/>
        <v>911</v>
      </c>
      <c r="L200" s="98"/>
      <c r="Q200" s="99"/>
    </row>
    <row r="201" spans="2:18" ht="17.25" customHeight="1" x14ac:dyDescent="0.25">
      <c r="B201" s="24" t="s">
        <v>49</v>
      </c>
      <c r="C201" s="20">
        <f t="shared" si="32"/>
        <v>332</v>
      </c>
      <c r="D201" s="21">
        <v>40</v>
      </c>
      <c r="E201" s="21">
        <v>57</v>
      </c>
      <c r="F201" s="21">
        <v>93</v>
      </c>
      <c r="G201" s="21">
        <v>119</v>
      </c>
      <c r="H201" s="176">
        <f t="shared" si="30"/>
        <v>23</v>
      </c>
      <c r="I201" s="98"/>
      <c r="J201" s="96" t="s">
        <v>44</v>
      </c>
      <c r="K201" s="96">
        <f t="shared" si="31"/>
        <v>917</v>
      </c>
      <c r="L201" s="98"/>
      <c r="Q201" s="99"/>
    </row>
    <row r="202" spans="2:18" ht="17.25" customHeight="1" x14ac:dyDescent="0.25">
      <c r="B202" s="24" t="s">
        <v>50</v>
      </c>
      <c r="C202" s="20">
        <f t="shared" si="32"/>
        <v>312</v>
      </c>
      <c r="D202" s="21">
        <v>72</v>
      </c>
      <c r="E202" s="21">
        <v>85</v>
      </c>
      <c r="F202" s="21">
        <v>68</v>
      </c>
      <c r="G202" s="21">
        <v>69</v>
      </c>
      <c r="H202" s="176">
        <f t="shared" si="30"/>
        <v>18</v>
      </c>
      <c r="I202" s="98"/>
      <c r="J202" s="96" t="s">
        <v>48</v>
      </c>
      <c r="K202" s="96">
        <f t="shared" si="31"/>
        <v>926</v>
      </c>
      <c r="L202" s="98"/>
      <c r="Q202" s="99"/>
    </row>
    <row r="203" spans="2:18" ht="20.25" customHeight="1" x14ac:dyDescent="0.25">
      <c r="B203" s="62" t="s">
        <v>1</v>
      </c>
      <c r="C203" s="63">
        <f t="shared" ref="C203:G203" si="33">SUM(C195:C202)</f>
        <v>5072</v>
      </c>
      <c r="D203" s="64">
        <f t="shared" si="33"/>
        <v>1133</v>
      </c>
      <c r="E203" s="64">
        <f t="shared" si="33"/>
        <v>1273</v>
      </c>
      <c r="F203" s="64">
        <f t="shared" si="33"/>
        <v>1158</v>
      </c>
      <c r="G203" s="64">
        <f t="shared" si="33"/>
        <v>1178</v>
      </c>
      <c r="H203" s="64">
        <f>SUM(H195:H202)</f>
        <v>330</v>
      </c>
      <c r="I203" s="98"/>
      <c r="J203" s="122"/>
      <c r="K203" s="122"/>
      <c r="L203" s="98"/>
    </row>
    <row r="204" spans="2:18" ht="15.75" thickBot="1" x14ac:dyDescent="0.3">
      <c r="B204" s="87" t="s">
        <v>16</v>
      </c>
      <c r="C204" s="88">
        <f>SUM(D204:H204)</f>
        <v>1</v>
      </c>
      <c r="D204" s="88">
        <f t="shared" ref="D204:F204" si="34">D203/$C$203</f>
        <v>0.22338328075709779</v>
      </c>
      <c r="E204" s="88">
        <f t="shared" si="34"/>
        <v>0.25098580441640378</v>
      </c>
      <c r="F204" s="88">
        <f t="shared" si="34"/>
        <v>0.22831230283911672</v>
      </c>
      <c r="G204" s="88">
        <f>G203/$C$203</f>
        <v>0.23225552050473186</v>
      </c>
      <c r="H204" s="88">
        <f>H203/$C$203</f>
        <v>6.506309148264984E-2</v>
      </c>
      <c r="I204" s="98"/>
      <c r="J204" s="98"/>
      <c r="K204" s="98"/>
      <c r="L204" s="98"/>
    </row>
    <row r="205" spans="2:18" x14ac:dyDescent="0.25">
      <c r="B205" s="148" t="s">
        <v>89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2:18" x14ac:dyDescent="0.25">
      <c r="B206" s="100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2:18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2:18" ht="16.5" customHeight="1" x14ac:dyDescent="0.25">
      <c r="B208" s="1"/>
      <c r="C208" s="1"/>
      <c r="D208" s="1"/>
      <c r="E208" s="1"/>
      <c r="F208" s="1"/>
      <c r="G208" s="1"/>
    </row>
    <row r="209" spans="2:7" ht="23.25" customHeight="1" x14ac:dyDescent="0.25">
      <c r="B209" s="36"/>
      <c r="C209" s="36"/>
      <c r="D209" s="36"/>
      <c r="E209" s="36"/>
      <c r="F209" s="36"/>
      <c r="G209" s="8"/>
    </row>
    <row r="210" spans="2:7" ht="43.5" customHeight="1" x14ac:dyDescent="0.25">
      <c r="B210" s="185" t="s">
        <v>20</v>
      </c>
      <c r="C210" s="179"/>
      <c r="D210" s="80">
        <v>2025</v>
      </c>
      <c r="E210" s="80">
        <v>2026</v>
      </c>
      <c r="F210" s="18" t="s">
        <v>57</v>
      </c>
    </row>
    <row r="211" spans="2:7" ht="19.5" customHeight="1" x14ac:dyDescent="0.25">
      <c r="B211" s="206" t="s">
        <v>4</v>
      </c>
      <c r="C211" s="207"/>
      <c r="D211" s="102">
        <v>106</v>
      </c>
      <c r="E211" s="102">
        <v>79</v>
      </c>
      <c r="F211" s="103">
        <f t="shared" ref="F211:F222" si="35">E211/D211-1</f>
        <v>-0.25471698113207553</v>
      </c>
    </row>
    <row r="212" spans="2:7" ht="19.5" customHeight="1" x14ac:dyDescent="0.25">
      <c r="B212" s="206" t="s">
        <v>5</v>
      </c>
      <c r="C212" s="207"/>
      <c r="D212" s="104">
        <v>101</v>
      </c>
      <c r="E212" s="102">
        <v>75</v>
      </c>
      <c r="F212" s="103">
        <f t="shared" si="35"/>
        <v>-0.25742574257425743</v>
      </c>
    </row>
    <row r="213" spans="2:7" ht="19.5" customHeight="1" x14ac:dyDescent="0.25">
      <c r="B213" s="206" t="s">
        <v>6</v>
      </c>
      <c r="C213" s="207"/>
      <c r="D213" s="104">
        <v>98</v>
      </c>
      <c r="E213" s="102">
        <v>85</v>
      </c>
      <c r="F213" s="103">
        <f t="shared" si="35"/>
        <v>-0.13265306122448983</v>
      </c>
    </row>
    <row r="214" spans="2:7" ht="19.5" customHeight="1" thickBot="1" x14ac:dyDescent="0.3">
      <c r="B214" s="206" t="s">
        <v>7</v>
      </c>
      <c r="C214" s="207"/>
      <c r="D214" s="104">
        <v>85</v>
      </c>
      <c r="E214" s="102">
        <v>91</v>
      </c>
      <c r="F214" s="103">
        <f t="shared" si="35"/>
        <v>7.0588235294117618E-2</v>
      </c>
    </row>
    <row r="215" spans="2:7" ht="19.5" hidden="1" customHeight="1" x14ac:dyDescent="0.25">
      <c r="B215" s="206" t="s">
        <v>8</v>
      </c>
      <c r="C215" s="207"/>
      <c r="D215" s="104">
        <v>95</v>
      </c>
      <c r="E215" s="102"/>
      <c r="F215" s="103">
        <f t="shared" si="35"/>
        <v>-1</v>
      </c>
    </row>
    <row r="216" spans="2:7" ht="19.5" hidden="1" customHeight="1" x14ac:dyDescent="0.25">
      <c r="B216" s="206" t="s">
        <v>9</v>
      </c>
      <c r="C216" s="207"/>
      <c r="D216" s="104">
        <v>93</v>
      </c>
      <c r="E216" s="102"/>
      <c r="F216" s="103">
        <f t="shared" si="35"/>
        <v>-1</v>
      </c>
    </row>
    <row r="217" spans="2:7" ht="19.5" hidden="1" customHeight="1" x14ac:dyDescent="0.25">
      <c r="B217" s="206" t="s">
        <v>10</v>
      </c>
      <c r="C217" s="207"/>
      <c r="D217" s="104">
        <v>93</v>
      </c>
      <c r="E217" s="102"/>
      <c r="F217" s="103">
        <f t="shared" si="35"/>
        <v>-1</v>
      </c>
    </row>
    <row r="218" spans="2:7" ht="19.5" hidden="1" customHeight="1" x14ac:dyDescent="0.25">
      <c r="B218" s="206" t="s">
        <v>11</v>
      </c>
      <c r="C218" s="207"/>
      <c r="D218" s="104">
        <v>117</v>
      </c>
      <c r="E218" s="104"/>
      <c r="F218" s="103">
        <f t="shared" si="35"/>
        <v>-1</v>
      </c>
    </row>
    <row r="219" spans="2:7" ht="19.5" hidden="1" customHeight="1" x14ac:dyDescent="0.25">
      <c r="B219" s="206" t="s">
        <v>12</v>
      </c>
      <c r="C219" s="216"/>
      <c r="D219" s="104">
        <v>106</v>
      </c>
      <c r="E219" s="104"/>
      <c r="F219" s="103">
        <f t="shared" si="35"/>
        <v>-1</v>
      </c>
      <c r="G219" s="70"/>
    </row>
    <row r="220" spans="2:7" ht="19.5" hidden="1" customHeight="1" x14ac:dyDescent="0.25">
      <c r="B220" s="206" t="s">
        <v>13</v>
      </c>
      <c r="C220" s="207"/>
      <c r="D220" s="104">
        <v>94</v>
      </c>
      <c r="E220" s="104"/>
      <c r="F220" s="103">
        <f t="shared" si="35"/>
        <v>-1</v>
      </c>
      <c r="G220" s="70"/>
    </row>
    <row r="221" spans="2:7" ht="19.5" hidden="1" customHeight="1" x14ac:dyDescent="0.25">
      <c r="B221" s="206" t="s">
        <v>14</v>
      </c>
      <c r="C221" s="207"/>
      <c r="D221" s="104">
        <v>89</v>
      </c>
      <c r="E221" s="104"/>
      <c r="F221" s="103">
        <f t="shared" si="35"/>
        <v>-1</v>
      </c>
      <c r="G221" s="70"/>
    </row>
    <row r="222" spans="2:7" ht="19.5" hidden="1" customHeight="1" thickBot="1" x14ac:dyDescent="0.3">
      <c r="B222" s="206" t="s">
        <v>15</v>
      </c>
      <c r="C222" s="207"/>
      <c r="D222" s="102">
        <v>101</v>
      </c>
      <c r="E222" s="102"/>
      <c r="F222" s="103">
        <f t="shared" si="35"/>
        <v>-1</v>
      </c>
      <c r="G222" s="70"/>
    </row>
    <row r="223" spans="2:7" ht="24.75" customHeight="1" x14ac:dyDescent="0.25">
      <c r="B223" s="215" t="s">
        <v>1</v>
      </c>
      <c r="C223" s="215"/>
      <c r="D223" s="139">
        <f>SUM(D211:D214)</f>
        <v>390</v>
      </c>
      <c r="E223" s="139">
        <f>SUM(E211:E222)</f>
        <v>330</v>
      </c>
      <c r="F223" s="140">
        <f>E223/D223-1</f>
        <v>-0.15384615384615385</v>
      </c>
      <c r="G223" s="70"/>
    </row>
    <row r="224" spans="2:7" ht="21.75" customHeight="1" x14ac:dyDescent="0.2">
      <c r="B224" s="138" t="s">
        <v>84</v>
      </c>
      <c r="C224" s="72"/>
      <c r="D224" s="47"/>
      <c r="E224" s="47"/>
      <c r="F224" s="51"/>
      <c r="G224" s="70"/>
    </row>
    <row r="225" spans="2:18" ht="17.25" customHeight="1" x14ac:dyDescent="0.25">
      <c r="B225" s="136" t="s">
        <v>64</v>
      </c>
      <c r="C225" s="7"/>
      <c r="J225" s="92"/>
      <c r="K225" s="101"/>
      <c r="L225" s="1"/>
      <c r="M225" s="1"/>
      <c r="N225" s="1"/>
      <c r="O225" s="1"/>
    </row>
    <row r="226" spans="2:18" ht="17.25" customHeight="1" x14ac:dyDescent="0.25">
      <c r="B226" s="8"/>
      <c r="C226" s="8"/>
      <c r="D226" s="8"/>
      <c r="E226" s="8"/>
      <c r="F226" s="17"/>
      <c r="G226" s="105"/>
      <c r="H226" s="7"/>
      <c r="I226" s="7"/>
      <c r="J226" s="7"/>
      <c r="K226" s="7"/>
      <c r="L226" s="71"/>
      <c r="M226" s="106"/>
      <c r="N226" s="106"/>
      <c r="O226" s="106"/>
      <c r="P226" s="7"/>
      <c r="Q226" s="7"/>
      <c r="R226" s="52"/>
    </row>
    <row r="227" spans="2:18" ht="17.25" customHeight="1" x14ac:dyDescent="0.25">
      <c r="B227" s="8"/>
      <c r="C227" s="8"/>
      <c r="D227" s="8"/>
      <c r="E227" s="8"/>
      <c r="F227" s="17"/>
      <c r="G227" s="105"/>
      <c r="H227" s="7"/>
      <c r="I227" s="7"/>
      <c r="J227" s="7"/>
      <c r="K227" s="7"/>
      <c r="L227" s="71"/>
      <c r="M227" s="106"/>
      <c r="N227" s="106"/>
      <c r="O227" s="106"/>
      <c r="P227" s="7"/>
      <c r="Q227" s="7"/>
      <c r="R227" s="52"/>
    </row>
    <row r="228" spans="2:18" ht="17.25" customHeight="1" x14ac:dyDescent="0.25">
      <c r="C228" s="8"/>
      <c r="D228" s="8"/>
      <c r="E228" s="8"/>
      <c r="F228" s="17"/>
      <c r="G228" s="105"/>
      <c r="H228" s="7"/>
      <c r="I228" s="7"/>
      <c r="J228" s="7"/>
      <c r="K228" s="7"/>
      <c r="L228" s="71"/>
      <c r="M228" s="106"/>
      <c r="N228" s="106"/>
      <c r="O228" s="106"/>
      <c r="P228" s="7"/>
      <c r="Q228" s="7"/>
      <c r="R228" s="52"/>
    </row>
    <row r="229" spans="2:18" ht="17.25" customHeight="1" x14ac:dyDescent="0.25">
      <c r="B229" s="8"/>
      <c r="C229" s="8"/>
      <c r="D229" s="8"/>
      <c r="E229" s="8"/>
      <c r="F229" s="17"/>
      <c r="G229" s="105"/>
      <c r="H229" s="7"/>
      <c r="I229" s="7"/>
      <c r="J229" s="7"/>
      <c r="K229" s="7"/>
      <c r="L229" s="71"/>
      <c r="M229" s="106"/>
      <c r="N229" s="106"/>
      <c r="O229" s="106"/>
      <c r="P229" s="7"/>
      <c r="Q229" s="7"/>
      <c r="R229" s="52"/>
    </row>
    <row r="230" spans="2:18" ht="17.25" customHeight="1" x14ac:dyDescent="0.25">
      <c r="B230" s="8"/>
      <c r="C230" s="8"/>
      <c r="D230" s="8"/>
      <c r="E230" s="8"/>
      <c r="F230" s="17"/>
      <c r="G230" s="105"/>
      <c r="H230" s="7"/>
      <c r="I230" s="7"/>
      <c r="J230" s="7"/>
      <c r="K230" s="7"/>
      <c r="L230" s="71"/>
      <c r="M230" s="106"/>
      <c r="N230" s="106"/>
      <c r="O230" s="106"/>
      <c r="P230" s="7"/>
      <c r="Q230" s="7"/>
      <c r="R230" s="52"/>
    </row>
    <row r="231" spans="2:18" ht="17.25" customHeight="1" x14ac:dyDescent="0.25">
      <c r="B231" s="8"/>
      <c r="C231" s="8"/>
      <c r="D231" s="8"/>
      <c r="E231" s="8"/>
      <c r="F231" s="17"/>
      <c r="G231" s="105"/>
      <c r="H231" s="7"/>
      <c r="I231" s="7"/>
      <c r="J231" s="7"/>
      <c r="K231" s="7"/>
      <c r="L231" s="71"/>
      <c r="M231" s="106"/>
      <c r="N231" s="106"/>
      <c r="O231" s="106"/>
      <c r="P231" s="7"/>
      <c r="Q231" s="7"/>
      <c r="R231" s="52"/>
    </row>
    <row r="232" spans="2:18" ht="17.25" customHeight="1" x14ac:dyDescent="0.25">
      <c r="B232" s="8"/>
      <c r="C232" s="8"/>
      <c r="D232" s="8"/>
      <c r="E232" s="8"/>
      <c r="F232" s="17"/>
      <c r="G232" s="105"/>
      <c r="H232" s="7"/>
      <c r="I232" s="7"/>
      <c r="J232" s="7"/>
      <c r="K232" s="7"/>
      <c r="L232" s="71"/>
      <c r="M232" s="106"/>
      <c r="N232" s="106"/>
      <c r="O232" s="106"/>
      <c r="P232" s="7"/>
      <c r="Q232" s="7"/>
      <c r="R232" s="52"/>
    </row>
    <row r="233" spans="2:18" ht="17.25" customHeight="1" x14ac:dyDescent="0.25">
      <c r="B233" s="8"/>
      <c r="C233" s="8"/>
      <c r="D233" s="8"/>
      <c r="E233" s="8"/>
      <c r="F233" s="17"/>
      <c r="G233" s="105"/>
      <c r="H233" s="7"/>
      <c r="I233" s="7"/>
      <c r="J233" s="7"/>
      <c r="K233" s="7"/>
      <c r="L233" s="71"/>
      <c r="M233" s="106"/>
      <c r="N233" s="106"/>
      <c r="O233" s="106"/>
      <c r="P233" s="7"/>
      <c r="Q233" s="7"/>
      <c r="R233" s="52"/>
    </row>
    <row r="234" spans="2:18" ht="17.25" customHeight="1" x14ac:dyDescent="0.25">
      <c r="B234" s="8"/>
      <c r="C234" s="8"/>
      <c r="D234" s="8"/>
      <c r="E234" s="8"/>
      <c r="F234" s="17"/>
      <c r="G234" s="105"/>
      <c r="H234" s="7"/>
      <c r="I234" s="7"/>
      <c r="J234" s="7"/>
      <c r="K234" s="7"/>
      <c r="L234" s="71"/>
      <c r="M234" s="106"/>
      <c r="N234" s="106"/>
      <c r="O234" s="106"/>
      <c r="P234" s="7"/>
      <c r="Q234" s="7"/>
      <c r="R234" s="52"/>
    </row>
    <row r="235" spans="2:18" ht="17.25" customHeight="1" x14ac:dyDescent="0.25">
      <c r="B235" s="8"/>
      <c r="C235" s="8"/>
      <c r="D235" s="8"/>
      <c r="E235" s="8"/>
      <c r="F235" s="17"/>
      <c r="G235" s="105"/>
      <c r="H235" s="7"/>
      <c r="I235" s="7"/>
      <c r="J235" s="7"/>
      <c r="K235" s="7"/>
      <c r="L235" s="71"/>
      <c r="M235" s="106"/>
      <c r="N235" s="106"/>
      <c r="O235" s="106"/>
      <c r="P235" s="7"/>
      <c r="Q235" s="7"/>
      <c r="R235" s="52"/>
    </row>
    <row r="236" spans="2:18" ht="17.25" customHeight="1" x14ac:dyDescent="0.25">
      <c r="C236" s="8"/>
      <c r="D236" s="8"/>
      <c r="E236" s="8"/>
      <c r="F236" s="17"/>
      <c r="G236" s="105"/>
      <c r="H236" s="7"/>
      <c r="I236" s="7"/>
      <c r="J236" s="7"/>
      <c r="K236" s="7"/>
      <c r="L236" s="71"/>
      <c r="M236" s="106"/>
      <c r="N236" s="106"/>
      <c r="O236" s="106"/>
      <c r="P236" s="7"/>
      <c r="Q236" s="7"/>
      <c r="R236" s="52"/>
    </row>
    <row r="237" spans="2:18" ht="17.25" customHeight="1" x14ac:dyDescent="0.25">
      <c r="B237" s="8"/>
      <c r="C237" s="8"/>
      <c r="D237" s="8"/>
      <c r="E237" s="8"/>
      <c r="F237" s="17"/>
      <c r="G237" s="105"/>
      <c r="H237" s="7"/>
      <c r="I237" s="7"/>
      <c r="J237" s="7"/>
      <c r="K237" s="7"/>
      <c r="L237" s="71"/>
      <c r="M237" s="106"/>
      <c r="N237" s="106"/>
      <c r="O237" s="106"/>
      <c r="P237" s="7"/>
      <c r="Q237" s="7"/>
      <c r="R237" s="52"/>
    </row>
    <row r="238" spans="2:18" ht="17.25" customHeight="1" x14ac:dyDescent="0.25">
      <c r="B238" s="8"/>
      <c r="C238" s="8"/>
      <c r="D238" s="8"/>
      <c r="E238" s="8"/>
      <c r="F238" s="17"/>
      <c r="G238" s="105"/>
      <c r="H238" s="7"/>
      <c r="I238" s="7"/>
      <c r="J238" s="7"/>
      <c r="K238" s="7"/>
      <c r="L238" s="71"/>
      <c r="M238" s="106"/>
      <c r="N238" s="106"/>
      <c r="O238" s="106"/>
      <c r="P238" s="7"/>
      <c r="Q238" s="7"/>
      <c r="R238" s="52"/>
    </row>
    <row r="239" spans="2:18" ht="17.25" customHeight="1" x14ac:dyDescent="0.25">
      <c r="B239" s="8"/>
      <c r="C239" s="8"/>
      <c r="D239" s="8"/>
      <c r="E239" s="8"/>
      <c r="F239" s="17"/>
      <c r="G239" s="105"/>
      <c r="H239" s="7"/>
      <c r="I239" s="7"/>
      <c r="J239" s="7"/>
      <c r="K239" s="7"/>
      <c r="L239" s="71"/>
      <c r="M239" s="106"/>
      <c r="N239" s="106"/>
      <c r="O239" s="106"/>
      <c r="P239" s="7"/>
      <c r="Q239" s="7"/>
      <c r="R239" s="52"/>
    </row>
    <row r="240" spans="2:18" ht="17.25" customHeight="1" x14ac:dyDescent="0.25">
      <c r="B240" s="8"/>
      <c r="C240" s="8"/>
      <c r="D240" s="8"/>
      <c r="E240" s="8"/>
      <c r="F240" s="17"/>
      <c r="G240" s="105"/>
      <c r="H240" s="7"/>
      <c r="I240" s="7"/>
      <c r="J240" s="7"/>
      <c r="K240" s="7"/>
      <c r="L240" s="71"/>
      <c r="M240" s="106"/>
      <c r="N240" s="106"/>
      <c r="O240" s="106"/>
      <c r="P240" s="7"/>
      <c r="Q240" s="7"/>
      <c r="R240" s="52"/>
    </row>
    <row r="241" spans="2:18" ht="17.25" customHeight="1" x14ac:dyDescent="0.25">
      <c r="B241" s="8"/>
      <c r="C241" s="8"/>
      <c r="D241" s="8"/>
      <c r="E241" s="8"/>
      <c r="F241" s="17"/>
      <c r="G241" s="105"/>
      <c r="H241" s="7"/>
      <c r="I241" s="7"/>
      <c r="J241" s="7"/>
      <c r="K241" s="7"/>
      <c r="L241" s="71"/>
      <c r="M241" s="106"/>
      <c r="N241" s="106"/>
      <c r="O241" s="106"/>
      <c r="P241" s="7"/>
      <c r="Q241" s="7"/>
      <c r="R241" s="52"/>
    </row>
    <row r="242" spans="2:18" ht="17.25" customHeight="1" x14ac:dyDescent="0.25">
      <c r="B242" s="8"/>
      <c r="C242" s="8"/>
      <c r="D242" s="8"/>
      <c r="E242" s="8"/>
      <c r="F242" s="17"/>
      <c r="G242" s="105"/>
      <c r="H242" s="7"/>
      <c r="I242" s="7"/>
      <c r="J242" s="7"/>
      <c r="K242" s="7"/>
      <c r="L242" s="71"/>
      <c r="M242" s="106"/>
      <c r="N242" s="106"/>
      <c r="O242" s="106"/>
      <c r="P242" s="7"/>
      <c r="Q242" s="7"/>
      <c r="R242" s="52"/>
    </row>
    <row r="243" spans="2:18" ht="17.25" customHeight="1" x14ac:dyDescent="0.25">
      <c r="B243" s="8"/>
      <c r="C243" s="8"/>
      <c r="D243" s="8"/>
      <c r="E243" s="8"/>
      <c r="F243" s="17"/>
      <c r="G243" s="105"/>
      <c r="H243" s="7"/>
      <c r="I243" s="7"/>
      <c r="J243" s="7"/>
      <c r="K243" s="7"/>
      <c r="L243" s="71"/>
      <c r="M243" s="106"/>
      <c r="N243" s="106"/>
      <c r="O243" s="106"/>
      <c r="P243" s="7"/>
      <c r="Q243" s="7"/>
      <c r="R243" s="52"/>
    </row>
    <row r="244" spans="2:18" ht="17.25" customHeight="1" x14ac:dyDescent="0.25">
      <c r="B244" s="8"/>
      <c r="C244" s="8"/>
      <c r="D244" s="8"/>
      <c r="E244" s="8"/>
      <c r="F244" s="17"/>
      <c r="G244" s="105"/>
      <c r="H244" s="7"/>
      <c r="I244" s="7"/>
      <c r="J244" s="7"/>
      <c r="K244" s="7"/>
      <c r="L244" s="71"/>
      <c r="M244" s="106"/>
      <c r="N244" s="106"/>
      <c r="O244" s="106"/>
      <c r="P244" s="7"/>
      <c r="Q244" s="7"/>
      <c r="R244" s="52"/>
    </row>
    <row r="245" spans="2:18" ht="17.25" customHeight="1" x14ac:dyDescent="0.25">
      <c r="B245" s="8"/>
      <c r="C245" s="8"/>
      <c r="D245" s="8"/>
      <c r="E245" s="8"/>
      <c r="F245" s="17"/>
      <c r="G245" s="105"/>
      <c r="H245" s="7"/>
      <c r="I245" s="7"/>
      <c r="J245" s="7"/>
      <c r="K245" s="7"/>
      <c r="L245" s="71"/>
      <c r="M245" s="106"/>
      <c r="N245" s="106"/>
      <c r="O245" s="106"/>
      <c r="P245" s="7"/>
      <c r="Q245" s="7"/>
      <c r="R245" s="52"/>
    </row>
    <row r="246" spans="2:18" ht="17.25" customHeight="1" x14ac:dyDescent="0.25">
      <c r="B246" s="8"/>
      <c r="C246" s="8"/>
      <c r="D246" s="8"/>
      <c r="E246" s="8"/>
      <c r="F246" s="17"/>
      <c r="G246" s="105"/>
      <c r="H246" s="7"/>
      <c r="I246" s="7"/>
      <c r="J246" s="7"/>
      <c r="K246" s="7"/>
      <c r="L246" s="71"/>
      <c r="M246" s="106"/>
      <c r="N246" s="106"/>
      <c r="O246" s="106"/>
      <c r="P246" s="7"/>
      <c r="Q246" s="7"/>
      <c r="R246" s="52"/>
    </row>
    <row r="247" spans="2:18" ht="17.25" customHeight="1" x14ac:dyDescent="0.25">
      <c r="B247" s="8"/>
      <c r="C247" s="8"/>
      <c r="D247" s="8"/>
      <c r="E247" s="8"/>
      <c r="F247" s="17"/>
      <c r="G247" s="105"/>
      <c r="H247" s="7"/>
      <c r="I247" s="7"/>
      <c r="J247" s="7"/>
      <c r="K247" s="7"/>
      <c r="L247" s="71"/>
      <c r="M247" s="106"/>
      <c r="N247" s="106"/>
      <c r="O247" s="106"/>
      <c r="P247" s="7"/>
      <c r="Q247" s="7"/>
      <c r="R247" s="52"/>
    </row>
    <row r="248" spans="2:18" ht="17.25" customHeight="1" x14ac:dyDescent="0.25">
      <c r="B248" s="8"/>
      <c r="C248" s="8"/>
      <c r="D248" s="8"/>
      <c r="E248" s="8"/>
      <c r="F248" s="17"/>
      <c r="G248" s="105"/>
      <c r="H248" s="7"/>
      <c r="I248" s="7"/>
      <c r="J248" s="7"/>
      <c r="K248" s="7"/>
      <c r="L248" s="71"/>
      <c r="M248" s="106"/>
      <c r="N248" s="106"/>
      <c r="O248" s="106"/>
      <c r="P248" s="7"/>
      <c r="Q248" s="7"/>
      <c r="R248" s="52"/>
    </row>
    <row r="249" spans="2:18" ht="17.25" customHeight="1" x14ac:dyDescent="0.25">
      <c r="B249" s="8"/>
      <c r="C249" s="8"/>
      <c r="D249" s="8"/>
      <c r="E249" s="8"/>
      <c r="F249" s="17"/>
      <c r="G249" s="105"/>
      <c r="H249" s="7"/>
      <c r="I249" s="7"/>
      <c r="J249" s="7"/>
      <c r="K249" s="7"/>
      <c r="L249" s="71"/>
      <c r="M249" s="106"/>
      <c r="N249" s="106"/>
      <c r="O249" s="106"/>
      <c r="P249" s="7"/>
      <c r="Q249" s="7"/>
      <c r="R249" s="52"/>
    </row>
    <row r="250" spans="2:18" ht="17.25" customHeight="1" x14ac:dyDescent="0.25">
      <c r="B250" s="8"/>
      <c r="C250" s="8"/>
      <c r="D250" s="8"/>
      <c r="E250" s="8"/>
      <c r="F250" s="17"/>
      <c r="G250" s="105"/>
      <c r="H250" s="7"/>
      <c r="I250" s="7"/>
      <c r="J250" s="7"/>
      <c r="K250" s="7"/>
      <c r="L250" s="71"/>
      <c r="M250" s="106"/>
      <c r="N250" s="106"/>
      <c r="O250" s="106"/>
      <c r="P250" s="7"/>
      <c r="Q250" s="7"/>
      <c r="R250" s="52"/>
    </row>
    <row r="251" spans="2:18" ht="17.25" customHeight="1" x14ac:dyDescent="0.25">
      <c r="B251" s="8"/>
      <c r="C251" s="8"/>
      <c r="D251" s="8"/>
      <c r="E251" s="8"/>
      <c r="F251" s="17"/>
      <c r="G251" s="105"/>
      <c r="H251" s="7"/>
      <c r="I251" s="7"/>
      <c r="J251" s="7"/>
      <c r="K251" s="7"/>
      <c r="L251" s="71"/>
      <c r="M251" s="106"/>
      <c r="N251" s="106"/>
      <c r="O251" s="106"/>
      <c r="P251" s="7"/>
      <c r="Q251" s="7"/>
      <c r="R251" s="52"/>
    </row>
    <row r="252" spans="2:18" ht="17.25" customHeight="1" x14ac:dyDescent="0.25">
      <c r="B252" s="8"/>
      <c r="C252" s="8"/>
      <c r="D252" s="8"/>
      <c r="E252" s="8"/>
      <c r="F252" s="17"/>
      <c r="G252" s="105"/>
      <c r="H252" s="7"/>
      <c r="I252" s="7"/>
      <c r="J252" s="7"/>
      <c r="K252" s="7"/>
      <c r="L252" s="71"/>
      <c r="M252" s="106"/>
      <c r="N252" s="106"/>
      <c r="O252" s="106"/>
      <c r="P252" s="7"/>
      <c r="Q252" s="7"/>
      <c r="R252" s="52"/>
    </row>
    <row r="253" spans="2:18" ht="17.25" customHeight="1" x14ac:dyDescent="0.25">
      <c r="B253" s="8"/>
      <c r="C253" s="8"/>
      <c r="D253" s="8"/>
      <c r="E253" s="8"/>
      <c r="F253" s="17"/>
      <c r="G253" s="105"/>
      <c r="H253" s="7"/>
      <c r="I253" s="7"/>
      <c r="J253" s="7"/>
      <c r="K253" s="7"/>
      <c r="L253" s="71"/>
      <c r="M253" s="106"/>
      <c r="N253" s="106"/>
      <c r="O253" s="106"/>
      <c r="P253" s="7"/>
      <c r="Q253" s="7"/>
      <c r="R253" s="52"/>
    </row>
    <row r="254" spans="2:18" ht="17.25" customHeight="1" x14ac:dyDescent="0.25">
      <c r="B254" s="8"/>
      <c r="C254" s="8"/>
      <c r="D254" s="8"/>
      <c r="E254" s="8"/>
      <c r="F254" s="17"/>
      <c r="G254" s="105"/>
      <c r="H254" s="7"/>
      <c r="I254" s="7"/>
      <c r="J254" s="7"/>
      <c r="K254" s="7"/>
      <c r="L254" s="71"/>
      <c r="M254" s="106"/>
      <c r="N254" s="106"/>
      <c r="O254" s="106"/>
      <c r="P254" s="7"/>
      <c r="Q254" s="7"/>
      <c r="R254" s="52"/>
    </row>
    <row r="255" spans="2:18" ht="17.25" customHeight="1" x14ac:dyDescent="0.25">
      <c r="B255" s="8"/>
      <c r="C255" s="8"/>
      <c r="D255" s="8"/>
      <c r="E255" s="8"/>
      <c r="F255" s="17"/>
      <c r="G255" s="105"/>
      <c r="H255" s="7"/>
      <c r="I255" s="7"/>
      <c r="J255" s="7"/>
      <c r="K255" s="7"/>
      <c r="L255" s="71"/>
      <c r="M255" s="106"/>
      <c r="N255" s="106"/>
      <c r="O255" s="106"/>
      <c r="P255" s="7"/>
      <c r="Q255" s="7"/>
      <c r="R255" s="52"/>
    </row>
    <row r="256" spans="2:18" ht="17.25" customHeight="1" x14ac:dyDescent="0.25">
      <c r="B256" s="8"/>
      <c r="C256" s="8"/>
      <c r="D256" s="8"/>
      <c r="E256" s="8"/>
      <c r="F256" s="17"/>
      <c r="G256" s="105"/>
      <c r="H256" s="7"/>
      <c r="I256" s="7"/>
      <c r="J256" s="7"/>
      <c r="K256" s="7"/>
      <c r="L256" s="71"/>
      <c r="M256" s="106"/>
      <c r="N256" s="106"/>
      <c r="O256" s="106"/>
      <c r="P256" s="7"/>
      <c r="Q256" s="7"/>
      <c r="R256" s="52"/>
    </row>
    <row r="257" spans="2:18" ht="17.25" customHeight="1" x14ac:dyDescent="0.25">
      <c r="B257" s="8"/>
      <c r="C257" s="8"/>
      <c r="D257" s="8"/>
      <c r="E257" s="8"/>
      <c r="F257" s="17"/>
      <c r="G257" s="105"/>
      <c r="H257" s="7"/>
      <c r="I257" s="7"/>
      <c r="J257" s="7"/>
      <c r="K257" s="7"/>
      <c r="L257" s="71"/>
      <c r="M257" s="106"/>
      <c r="N257" s="106"/>
      <c r="O257" s="106"/>
      <c r="P257" s="7"/>
      <c r="Q257" s="7"/>
      <c r="R257" s="52"/>
    </row>
    <row r="258" spans="2:18" ht="17.25" customHeight="1" x14ac:dyDescent="0.25">
      <c r="B258" s="8"/>
      <c r="C258" s="8"/>
      <c r="D258" s="8"/>
      <c r="E258" s="8"/>
      <c r="F258" s="17"/>
      <c r="G258" s="105"/>
      <c r="H258" s="7"/>
      <c r="I258" s="7"/>
      <c r="J258" s="7"/>
      <c r="K258" s="7"/>
      <c r="L258" s="71"/>
      <c r="M258" s="106"/>
      <c r="N258" s="106"/>
      <c r="O258" s="106"/>
      <c r="P258" s="7"/>
      <c r="Q258" s="7"/>
      <c r="R258" s="52"/>
    </row>
    <row r="259" spans="2:18" ht="17.25" customHeight="1" x14ac:dyDescent="0.25">
      <c r="B259" s="8"/>
      <c r="C259" s="8"/>
      <c r="D259" s="8"/>
      <c r="E259" s="8"/>
      <c r="F259" s="17"/>
      <c r="G259" s="105"/>
      <c r="H259" s="7"/>
      <c r="I259" s="7"/>
      <c r="J259" s="7"/>
      <c r="K259" s="7"/>
      <c r="L259" s="71"/>
      <c r="M259" s="106"/>
      <c r="N259" s="106"/>
      <c r="O259" s="106"/>
      <c r="P259" s="7"/>
      <c r="Q259" s="7"/>
      <c r="R259" s="52"/>
    </row>
    <row r="260" spans="2:18" x14ac:dyDescent="0.25">
      <c r="B260" s="17"/>
      <c r="C260" s="17"/>
      <c r="D260" s="17"/>
      <c r="E260" s="17"/>
      <c r="F260" s="17"/>
      <c r="G260" s="105"/>
      <c r="H260" s="7"/>
      <c r="I260" s="93"/>
      <c r="J260" s="93"/>
    </row>
    <row r="261" spans="2:18" x14ac:dyDescent="0.25">
      <c r="B261" s="17"/>
      <c r="C261" s="17"/>
      <c r="D261" s="17"/>
      <c r="E261" s="17"/>
      <c r="F261" s="17"/>
      <c r="G261" s="105"/>
      <c r="H261" s="7"/>
    </row>
    <row r="262" spans="2:18" x14ac:dyDescent="0.25">
      <c r="B262" s="17"/>
      <c r="C262" s="17"/>
      <c r="D262" s="17"/>
      <c r="E262" s="17"/>
      <c r="F262" s="17"/>
      <c r="G262" s="105"/>
      <c r="H262" s="7"/>
    </row>
    <row r="263" spans="2:18" x14ac:dyDescent="0.25">
      <c r="B263" s="17"/>
      <c r="C263" s="17"/>
      <c r="D263" s="17"/>
      <c r="E263" s="17"/>
      <c r="F263" s="17"/>
      <c r="G263" s="105"/>
      <c r="H263" s="7"/>
    </row>
    <row r="264" spans="2:18" x14ac:dyDescent="0.25">
      <c r="B264" s="17"/>
      <c r="C264" s="17"/>
      <c r="D264" s="17"/>
      <c r="E264" s="17"/>
      <c r="F264" s="17"/>
      <c r="G264" s="105"/>
      <c r="H264" s="7"/>
    </row>
    <row r="265" spans="2:18" x14ac:dyDescent="0.25">
      <c r="B265" s="17"/>
      <c r="C265" s="17"/>
      <c r="D265" s="17"/>
      <c r="E265" s="17"/>
      <c r="F265" s="17"/>
      <c r="G265" s="105"/>
      <c r="H265" s="7"/>
    </row>
    <row r="266" spans="2:18" x14ac:dyDescent="0.25">
      <c r="B266" s="17"/>
      <c r="C266" s="17"/>
      <c r="D266" s="17"/>
      <c r="E266" s="17"/>
      <c r="F266" s="17"/>
      <c r="G266" s="105"/>
      <c r="H266" s="7"/>
    </row>
    <row r="267" spans="2:18" x14ac:dyDescent="0.25">
      <c r="B267" s="17"/>
      <c r="C267" s="17"/>
      <c r="D267" s="17"/>
      <c r="E267" s="17"/>
      <c r="F267" s="17"/>
      <c r="G267" s="105"/>
      <c r="H267" s="7"/>
    </row>
    <row r="268" spans="2:18" x14ac:dyDescent="0.25">
      <c r="B268" s="17"/>
      <c r="C268" s="17"/>
      <c r="D268" s="17"/>
      <c r="E268" s="17"/>
      <c r="F268" s="17"/>
      <c r="G268" s="105"/>
      <c r="H268" s="7"/>
    </row>
    <row r="269" spans="2:18" x14ac:dyDescent="0.25">
      <c r="C269" s="93"/>
      <c r="D269" s="93"/>
      <c r="E269" s="93"/>
      <c r="F269" s="107"/>
      <c r="G269" s="93"/>
      <c r="H269" s="93"/>
    </row>
  </sheetData>
  <sortState xmlns:xlrd2="http://schemas.microsoft.com/office/spreadsheetml/2017/richdata2" ref="J194:K201">
    <sortCondition ref="K194:K201"/>
  </sortState>
  <mergeCells count="78">
    <mergeCell ref="N112:O112"/>
    <mergeCell ref="M112:M113"/>
    <mergeCell ref="J112:L113"/>
    <mergeCell ref="J124:O125"/>
    <mergeCell ref="B142:B145"/>
    <mergeCell ref="B138:B141"/>
    <mergeCell ref="J117:L117"/>
    <mergeCell ref="B118:B121"/>
    <mergeCell ref="J118:L118"/>
    <mergeCell ref="J119:L119"/>
    <mergeCell ref="J120:L120"/>
    <mergeCell ref="J121:L121"/>
    <mergeCell ref="B146:C146"/>
    <mergeCell ref="J123:L123"/>
    <mergeCell ref="J122:L122"/>
    <mergeCell ref="B130:B133"/>
    <mergeCell ref="B126:B129"/>
    <mergeCell ref="B134:B137"/>
    <mergeCell ref="B122:B125"/>
    <mergeCell ref="B210:C210"/>
    <mergeCell ref="B211:C211"/>
    <mergeCell ref="B212:C212"/>
    <mergeCell ref="B213:C213"/>
    <mergeCell ref="B214:C214"/>
    <mergeCell ref="B222:C222"/>
    <mergeCell ref="B223:C223"/>
    <mergeCell ref="B216:C216"/>
    <mergeCell ref="B217:C217"/>
    <mergeCell ref="B218:C218"/>
    <mergeCell ref="B219:C219"/>
    <mergeCell ref="B220:C220"/>
    <mergeCell ref="B221:C221"/>
    <mergeCell ref="B215:C215"/>
    <mergeCell ref="B2:R2"/>
    <mergeCell ref="B11:R11"/>
    <mergeCell ref="H52:J52"/>
    <mergeCell ref="B95:B96"/>
    <mergeCell ref="C95:C96"/>
    <mergeCell ref="D95:E95"/>
    <mergeCell ref="H55:J55"/>
    <mergeCell ref="D33:E33"/>
    <mergeCell ref="F33:G33"/>
    <mergeCell ref="H33:I33"/>
    <mergeCell ref="J33:K33"/>
    <mergeCell ref="N33:O33"/>
    <mergeCell ref="P33:Q33"/>
    <mergeCell ref="R33:S33"/>
    <mergeCell ref="B33:B34"/>
    <mergeCell ref="L33:M33"/>
    <mergeCell ref="B6:S6"/>
    <mergeCell ref="B8:S8"/>
    <mergeCell ref="B9:S9"/>
    <mergeCell ref="B7:S7"/>
    <mergeCell ref="B5:S5"/>
    <mergeCell ref="R161:S161"/>
    <mergeCell ref="H161:I161"/>
    <mergeCell ref="J161:K161"/>
    <mergeCell ref="L161:M161"/>
    <mergeCell ref="N161:O161"/>
    <mergeCell ref="P161:Q161"/>
    <mergeCell ref="B112:B113"/>
    <mergeCell ref="C112:C113"/>
    <mergeCell ref="D112:D113"/>
    <mergeCell ref="E112:F112"/>
    <mergeCell ref="B114:B117"/>
    <mergeCell ref="J114:L114"/>
    <mergeCell ref="J115:L115"/>
    <mergeCell ref="J116:L116"/>
    <mergeCell ref="C33:C34"/>
    <mergeCell ref="I175:J175"/>
    <mergeCell ref="B161:B162"/>
    <mergeCell ref="C161:C162"/>
    <mergeCell ref="D161:E161"/>
    <mergeCell ref="F161:G161"/>
    <mergeCell ref="B175:B176"/>
    <mergeCell ref="C175:C176"/>
    <mergeCell ref="D175:F175"/>
    <mergeCell ref="G175:H175"/>
  </mergeCells>
  <phoneticPr fontId="34" type="noConversion"/>
  <printOptions horizontalCentered="1"/>
  <pageMargins left="0" right="0" top="0.39370078740157483" bottom="0.39370078740157483" header="0.31496062992125984" footer="0.31496062992125984"/>
  <pageSetup paperSize="9" scale="32" fitToHeight="4" orientation="portrait" r:id="rId1"/>
  <rowBreaks count="3" manualBreakCount="3">
    <brk id="107" max="19" man="1"/>
    <brk id="158" max="19" man="1"/>
    <brk id="191" max="19" man="1"/>
  </rowBreaks>
  <ignoredErrors>
    <ignoredError sqref="C185 C203 D203:G203" formula="1"/>
    <ignoredError sqref="C35:C4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SAU</vt:lpstr>
      <vt:lpstr>'casos del SAU'!Área_de_impresión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Joselyne Mamani</dc:creator>
  <cp:lastModifiedBy>Wilmer Ramon Chipayo Auccapuma</cp:lastModifiedBy>
  <cp:lastPrinted>2023-09-14T15:53:40Z</cp:lastPrinted>
  <dcterms:created xsi:type="dcterms:W3CDTF">2023-08-14T13:39:38Z</dcterms:created>
  <dcterms:modified xsi:type="dcterms:W3CDTF">2026-05-15T16:42:24Z</dcterms:modified>
</cp:coreProperties>
</file>