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65870F24-245A-4A36-B2B9-4FC45C229DCB}" xr6:coauthVersionLast="47" xr6:coauthVersionMax="47" xr10:uidLastSave="{00000000-0000-0000-0000-000000000000}"/>
  <bookViews>
    <workbookView xWindow="-120" yWindow="-120" windowWidth="29040" windowHeight="15720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31" i="62" l="1"/>
  <c r="I31" i="62"/>
  <c r="G31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C113" i="62" l="1"/>
  <c r="C112" i="62"/>
  <c r="B59" i="62"/>
  <c r="B71" i="62" s="1"/>
  <c r="J17" i="62"/>
  <c r="J18" i="62"/>
  <c r="J29" i="62"/>
  <c r="J30" i="62"/>
  <c r="J81" i="62"/>
  <c r="B17" i="62"/>
  <c r="B29" i="62" s="1"/>
  <c r="K50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31" i="62" l="1"/>
  <c r="N93" i="62"/>
  <c r="J93" i="62"/>
  <c r="B169" i="62"/>
  <c r="L38" i="62"/>
  <c r="L39" i="62"/>
  <c r="M116" i="62"/>
  <c r="O117" i="62" s="1"/>
  <c r="D148" i="62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50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M57" i="62"/>
  <c r="E72" i="62"/>
  <c r="G72" i="62"/>
  <c r="M56" i="62"/>
  <c r="J72" i="62"/>
  <c r="C72" i="62"/>
  <c r="M58" i="62"/>
  <c r="F72" i="62"/>
  <c r="D72" i="62"/>
  <c r="M55" i="62"/>
  <c r="M59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<sst xmlns="http://schemas.openxmlformats.org/spreadsheetml/2006/main" count="279" uniqueCount="146">
  <si>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</si>
  <si>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</si>
  <si>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</si>
  <si>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</si>
  <si>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</si>
  <si>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</si>
  <si>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</si>
  <si>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</si>
  <si>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</si>
  <si>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</si>
  <si>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</si>
  <si>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</si>
  <si>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</si>
  <si>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</si>
  <si>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</si>
  <si>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</si>
  <si>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</si>
  <si>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</si>
  <si>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</si>
  <si>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</si>
  <si>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</si>
  <si>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</si>
  <si>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</si>
  <si>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</si>
  <si>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</si>
  <si>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</si>
  <si>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</si>
  <si>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</si>
  <si>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</si>
  <si>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</si>
  <si>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</si>
  <si>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</si>
  <si>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</si>
  <si>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</si>
  <si>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</si>
  <si>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</si>
  <si>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</si>
  <si>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</si>
  <si>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</si>
  <si>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</si>
  <si>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</si>
  <si>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</si>
  <si>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</si>
  <si>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</si>
  <si>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</si>
  <si>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</si>
  <si>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</si>
  <si>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</si>
  <si>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</si>
  <si>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</si>
  <si>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</si>
  <si>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</si>
  <si>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</si>
  <si>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</si>
  <si>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</si>
  <si>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</si>
  <si>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</si>
  <si>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</si>
  <si>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</si>
  <si>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</si>
  <si>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</si>
  <si>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</si>
  <si>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</si>
  <si>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</si>
  <si>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</si>
  <si>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</si>
  <si>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</si>
  <si>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</si>
  <si>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</si>
  <si>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</si>
  <si>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</si>
  <si>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</si>
  <si>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</si>
  <si>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</si>
  <si>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</si>
  <si>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</si>
  <si>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</si>
  <si>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</si>
  <si>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</si>
  <si>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</si>
  <si>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</si>
  <si>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</si>
  <si>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</si>
  <si>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</si>
  <si>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</si>
  <si>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</si>
  <si>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</si>
  <si>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</si>
  <si>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</si>
  <si>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</si>
  <si>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</si>
  <si>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</si>
  <si>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</si>
  <si>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</si>
  <si>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</si>
  <si>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</si>
  <si>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</si>
  <si>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</si>
  <si>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</si>
  <si>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</si>
  <si>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</si>
  <si>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</si>
  <si>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</si>
  <si>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</si>
  <si>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</si>
  <si>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</si>
  <si>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</si>
  <si>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</si>
  <si>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</si>
  <si>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</si>
  <si>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</si>
  <si>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</si>
  <si>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</si>
  <si>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</si>
  <si>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</si>
  <si>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</si>
  <si>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</si>
  <si>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</si>
  <si>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</si>
  <si>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</si>
  <si>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</si>
  <si>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</si>
  <si>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</si>
  <si>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</si>
  <si>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</si>
  <si>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</si>
  <si>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</si>
  <si>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</si>
  <si>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</si>
  <si>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</si>
  <si>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</si>
  <si>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</si>
  <si>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</si>
  <si>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</si>
  <si>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</si>
  <si>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</si>
  <si>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</si>
  <si>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</si>
  <si>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</si>
  <si>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</si>
  <si>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</si>
  <si>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</si>
  <si>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</si>
  <si>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</si>
  <si>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Período: Enero - Febrero, 2026 (Preliminar)</t>
  </si>
  <si>
    <t>Variación porcentual de los casos atendidos en los Centro Emergencia Mujer y Familia del año 2026 en relación al año 2025 en cada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</si>
</sst>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5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28" fillId="3" borderId="0" xfId="3" applyFont="1" applyFill="1" applyAlignment="1">
      <alignment horizontal="left" vertical="center"/>
    </xf>
    <xf numFmtId="3" fontId="28" fillId="3" borderId="0" xfId="3" applyNumberFormat="1" applyFont="1" applyFill="1" applyAlignment="1">
      <alignment horizontal="center" vertical="center"/>
    </xf>
    <xf numFmtId="0" fontId="37" fillId="0" borderId="0" xfId="0" applyFont="1"/>
    <xf numFmtId="3" fontId="38" fillId="2" borderId="0" xfId="3" applyNumberFormat="1" applyFont="1" applyFill="1" applyAlignment="1">
      <alignment horizontal="center" vertical="center"/>
    </xf>
    <xf numFmtId="3" fontId="28" fillId="2" borderId="0" xfId="3" applyNumberFormat="1" applyFont="1" applyFill="1" applyAlignment="1">
      <alignment horizontal="center" vertical="center"/>
    </xf>
    <xf numFmtId="0" fontId="6" fillId="4" borderId="0" xfId="3" applyFont="1" applyFill="1" applyAlignment="1">
      <alignment horizontal="center" vertical="center"/>
    </xf>
    <xf numFmtId="0" fontId="4" fillId="5" borderId="0" xfId="3" applyFont="1" applyFill="1" applyAlignment="1">
      <alignment horizontal="center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0" xfId="3" applyFont="1" applyFill="1" applyAlignment="1">
      <alignment horizontal="center" vertical="center" wrapText="1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CEM'!$L$55:$L$58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CEM'!$M$55:$M$58</c:f>
              <c:numCache>
                <c:formatCode>#,##0</c:formatCode>
                <c:ptCount val="4"/>
                <c:pt idx="0">
                  <c:v>4950</c:v>
                </c:pt>
                <c:pt idx="1">
                  <c:v>4532</c:v>
                </c:pt>
                <c:pt idx="2">
                  <c:v>15849</c:v>
                </c:pt>
                <c:pt idx="3">
                  <c:v>1795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2772</c:v>
                </c:pt>
                <c:pt idx="1">
                  <c:v>1369</c:v>
                </c:pt>
                <c:pt idx="2">
                  <c:v>7024</c:v>
                </c:pt>
                <c:pt idx="3">
                  <c:v>1101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1289</c:v>
                </c:pt>
                <c:pt idx="1">
                  <c:v>1133</c:v>
                </c:pt>
                <c:pt idx="2">
                  <c:v>7047</c:v>
                </c:pt>
                <c:pt idx="3">
                  <c:v>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873</c:v>
                </c:pt>
                <c:pt idx="1">
                  <c:v>2023</c:v>
                </c:pt>
                <c:pt idx="2">
                  <c:v>1735</c:v>
                </c:pt>
                <c:pt idx="3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16</c:v>
                </c:pt>
                <c:pt idx="1">
                  <c:v>7</c:v>
                </c:pt>
                <c:pt idx="2">
                  <c:v>43</c:v>
                </c:pt>
                <c:pt idx="3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CEM'!$I$38:$I$49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CEM'!$K$38:$K$49</c:f>
              <c:numCache>
                <c:formatCode>#,##0</c:formatCode>
                <c:ptCount val="2"/>
                <c:pt idx="0">
                  <c:v>3512</c:v>
                </c:pt>
                <c:pt idx="1">
                  <c:v>23614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0.83606134336061344</c:v>
                </c:pt>
                <c:pt idx="1">
                  <c:v>0.16393865663938656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322745</xdr:colOff>
      <xdr:row>53</xdr:row>
      <xdr:rowOff>217713</xdr:rowOff>
    </xdr:from>
    <xdr:to>
      <xdr:col>16</xdr:col>
      <xdr:colOff>693965</xdr:colOff>
      <xdr:row>75</xdr:row>
      <xdr:rowOff>149678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CEM,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122463</xdr:colOff>
      <xdr:row>35</xdr:row>
      <xdr:rowOff>13607</xdr:rowOff>
    </xdr:from>
    <xdr:to>
      <xdr:col>16</xdr:col>
      <xdr:colOff>748392</xdr:colOff>
      <xdr:row>50</xdr:row>
      <xdr:rowOff>176893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-05/TRANSFER/CAI/CAI/2014/MARZO/CONSOLIDADO%20CAI%20-%20MARZO%202014.xlsx" TargetMode="External"/><Relationship Id="rId1" Type="http://schemas.openxmlformats.org/officeDocument/2006/relationships/externalLinkPath" Target="/ugigc-05/TRANSFER/CAI/CAI/2014/MARZO/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14/Carpeta%20Compartida%20ANTHONY/DOCUME~1/admin/CONFIG~1/Temp/NUEVO%20CONSOLIDADO%20LINEA%20100%20EN%20ACCION%202012-tablamaestra.xlsx" TargetMode="External"/><Relationship Id="rId1" Type="http://schemas.openxmlformats.org/officeDocument/2006/relationships/externalLinkPath" Target="/UGIGC14/Carpeta%20Compartida%20ANTHONY/DOCUME~1/admin/CONFIG~1/Temp/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-05/TRANSFER/CAI/CAI%20-%20HUGO/2014/MARZO/ESTAD&#205;STICAS%202012/CAI%20-%20Casos%20y%20Atenciones%202011%20DICIEMBRE.xlsx" TargetMode="External"/><Relationship Id="rId1" Type="http://schemas.openxmlformats.org/officeDocument/2006/relationships/externalLinkPath" Target="/ugigc-05/TRANSFER/CAI/CAI%20-%20HUGO/2014/MARZO/ESTAD&#205;STICAS%202012/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14/Carpeta%20Compartida%20ANTHONY/Users/mllanos/AppData/Local/Temp/NUEVO%20CONSOLIDADO%20LINEA%20100%20EN%20ACCION%202012-tablamaestra.xlsx" TargetMode="External"/><Relationship Id="rId1" Type="http://schemas.openxmlformats.org/officeDocument/2006/relationships/externalLinkPath" Target="/UGIGC14/Carpeta%20Compartida%20ANTHONY/Users/mllanos/AppData/Local/Temp/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I:/GENARO/Estrategia%20Rural/Plantillas%202016%20Estrategia%20Rural/BASE%20ACCIONES%20MAYO/Para%20consolidar_acciones_mayo.xlsx" TargetMode="External"/><Relationship Id="rId1" Type="http://schemas.openxmlformats.org/officeDocument/2006/relationships/externalLinkPath" Target="/I:/GENARO/Estrategia%20Rural/Plantillas%202016%20Estrategia%20Rural/BASE%20ACCIONES%20MAYO/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F:/DOCUME~1/admin/CONFIG~1/Temp/NUEVO%20CONSOLIDADO%20LINEA%20100%20EN%20ACCION%202012-tablamaestra.xlsx" TargetMode="External"/><Relationship Id="rId1" Type="http://schemas.openxmlformats.org/officeDocument/2006/relationships/externalLinkPath" Target="/F:/DOCUME~1/admin/CONFIG~1/Temp/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14/Carpeta%20Compartida%20ANTHONY/Users/MLLANO~1.PNC/AppData/Local/Temp/CAI%20CARMEN%20DE%20LA%20LEGUA%202014.xlsx" TargetMode="External"/><Relationship Id="rId1" Type="http://schemas.openxmlformats.org/officeDocument/2006/relationships/externalLinkPath" Target="/UGIGC14/Carpeta%20Compartida%20ANTHONY/Users/MLLANO~1.PNC/AppData/Local/Temp/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/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</row>
    <row r="3" spans="1:17" x14ac:dyDescent="0.25">
      <c r="A3" s="66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2"/>
    </row>
    <row r="4" spans="1:17" x14ac:dyDescent="0.25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2"/>
    </row>
    <row r="5" spans="1:17" x14ac:dyDescent="0.25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1"/>
    </row>
    <row r="6" spans="1:17" ht="21.75" x14ac:dyDescent="0.25">
      <c r="A6" s="170" t="s">
        <v>49</v>
      </c>
      <c r="B6" s="170"/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</row>
    <row r="7" spans="1:17" ht="21.75" x14ac:dyDescent="0.25">
      <c r="A7" s="170" t="s">
        <v>137</v>
      </c>
      <c r="B7" s="170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</row>
    <row r="8" spans="1:17" ht="19.5" x14ac:dyDescent="0.25">
      <c r="A8" s="171" t="s">
        <v>135</v>
      </c>
      <c r="B8" s="171"/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</row>
    <row r="9" spans="1:17" ht="18" x14ac:dyDescent="0.25">
      <c r="A9" s="172" t="s">
        <v>144</v>
      </c>
      <c r="B9" s="172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</row>
    <row r="10" spans="1:17" ht="15.75" x14ac:dyDescent="0.25">
      <c r="A10" s="64"/>
      <c r="B10" s="62"/>
      <c r="C10" s="62"/>
      <c r="D10" s="62"/>
      <c r="E10" s="62"/>
      <c r="F10" s="62"/>
      <c r="G10" s="62"/>
      <c r="H10" s="62"/>
      <c r="I10" s="63"/>
      <c r="J10" s="63"/>
      <c r="K10" s="62"/>
      <c r="L10" s="62"/>
      <c r="M10" s="62"/>
      <c r="N10" s="62"/>
      <c r="O10" s="62"/>
      <c r="P10" s="62"/>
      <c r="Q10" s="61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0" t="s">
        <v>124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59"/>
      <c r="F14" s="6" t="s">
        <v>138</v>
      </c>
      <c r="G14" s="6"/>
      <c r="H14" s="6"/>
      <c r="I14" s="6"/>
      <c r="J14" s="6"/>
      <c r="K14" s="59"/>
      <c r="L14" s="59"/>
      <c r="M14" s="59"/>
      <c r="N14" s="59"/>
      <c r="O14" s="59"/>
      <c r="P14" s="59"/>
      <c r="Q14" s="41"/>
    </row>
    <row r="15" spans="1:17" x14ac:dyDescent="0.25">
      <c r="A15" s="46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05" t="s">
        <v>0</v>
      </c>
      <c r="B16" s="105" t="s">
        <v>1</v>
      </c>
      <c r="C16" s="105" t="s">
        <v>22</v>
      </c>
      <c r="D16" s="105" t="s">
        <v>23</v>
      </c>
      <c r="E16" s="2"/>
      <c r="F16" s="109" t="s">
        <v>142</v>
      </c>
      <c r="G16" s="104" t="s">
        <v>143</v>
      </c>
      <c r="H16" s="105" t="s">
        <v>22</v>
      </c>
      <c r="I16" s="105" t="s">
        <v>23</v>
      </c>
      <c r="J16" s="105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38" t="s">
        <v>2</v>
      </c>
      <c r="B17" s="137">
        <f t="shared" ref="B17:B18" si="0">SUM(C17:D17)</f>
        <v>13671</v>
      </c>
      <c r="C17" s="138">
        <v>11521</v>
      </c>
      <c r="D17" s="138">
        <v>2150</v>
      </c>
      <c r="E17" s="102"/>
      <c r="F17" s="121" t="s">
        <v>122</v>
      </c>
      <c r="G17" s="13">
        <v>241</v>
      </c>
      <c r="H17" s="12">
        <v>8089</v>
      </c>
      <c r="I17" s="12">
        <v>1677</v>
      </c>
      <c r="J17" s="13">
        <f>I17+H17</f>
        <v>9766</v>
      </c>
      <c r="K17" s="28"/>
      <c r="L17" s="28"/>
      <c r="M17" s="28"/>
      <c r="N17" s="28"/>
      <c r="O17" s="28"/>
      <c r="P17" s="28"/>
      <c r="Q17" s="28"/>
    </row>
    <row r="18" spans="1:17" ht="18.75" customHeight="1" x14ac:dyDescent="0.25">
      <c r="A18" s="38" t="s">
        <v>3</v>
      </c>
      <c r="B18" s="137">
        <f t="shared" si="0"/>
        <v>13455</v>
      </c>
      <c r="C18" s="138">
        <v>11158</v>
      </c>
      <c r="D18" s="138">
        <v>2297</v>
      </c>
      <c r="E18" s="117"/>
      <c r="F18" s="122" t="s">
        <v>121</v>
      </c>
      <c r="G18" s="118">
        <v>5</v>
      </c>
      <c r="H18" s="119">
        <v>683</v>
      </c>
      <c r="I18" s="119">
        <v>137</v>
      </c>
      <c r="J18" s="118">
        <f>I18+H18</f>
        <v>820</v>
      </c>
      <c r="K18" s="120"/>
      <c r="L18" s="120"/>
      <c r="M18" s="120"/>
      <c r="N18" s="120"/>
      <c r="O18" s="120"/>
      <c r="P18" s="120"/>
      <c r="Q18" s="120"/>
    </row>
    <row r="19" spans="1:17" ht="18.75" hidden="1" customHeight="1" x14ac:dyDescent="0.25">
      <c r="A19" s="38" t="s">
        <v>4</v>
      </c>
      <c r="B19" s="137">
        <f t="shared" ref="B19:B28" si="1">SUM(C19:D19)</f>
        <v>0</v>
      </c>
      <c r="C19" s="138"/>
      <c r="D19" s="138"/>
      <c r="E19" s="102"/>
      <c r="K19" s="28"/>
      <c r="L19" s="28"/>
      <c r="M19" s="28"/>
      <c r="N19" s="28"/>
      <c r="O19" s="28"/>
      <c r="P19" s="28"/>
      <c r="Q19" s="28"/>
    </row>
    <row r="20" spans="1:17" ht="18.75" hidden="1" customHeight="1" x14ac:dyDescent="0.25">
      <c r="A20" s="38" t="s">
        <v>5</v>
      </c>
      <c r="B20" s="137">
        <f t="shared" si="1"/>
        <v>0</v>
      </c>
      <c r="C20" s="138"/>
      <c r="D20" s="138"/>
      <c r="E20" s="102"/>
      <c r="K20" s="28"/>
      <c r="L20" s="28"/>
      <c r="M20" s="28"/>
      <c r="N20" s="28"/>
      <c r="O20" s="28"/>
      <c r="P20" s="28"/>
      <c r="Q20" s="28"/>
    </row>
    <row r="21" spans="1:17" ht="18.75" hidden="1" customHeight="1" x14ac:dyDescent="0.25">
      <c r="A21" s="38" t="s">
        <v>6</v>
      </c>
      <c r="B21" s="137">
        <f t="shared" si="1"/>
        <v>0</v>
      </c>
      <c r="C21" s="138"/>
      <c r="D21" s="138"/>
      <c r="E21" s="102"/>
      <c r="K21" s="28"/>
      <c r="L21" s="28"/>
      <c r="M21" s="28"/>
      <c r="N21" s="28"/>
      <c r="O21" s="28"/>
      <c r="P21" s="28"/>
      <c r="Q21" s="28"/>
    </row>
    <row r="22" spans="1:17" ht="18.75" hidden="1" customHeight="1" x14ac:dyDescent="0.25">
      <c r="A22" s="38" t="s">
        <v>7</v>
      </c>
      <c r="B22" s="137">
        <f t="shared" si="1"/>
        <v>0</v>
      </c>
      <c r="C22" s="138"/>
      <c r="D22" s="138"/>
      <c r="E22" s="102"/>
      <c r="F22" s="123"/>
      <c r="G22" s="123"/>
      <c r="K22" s="28"/>
      <c r="L22" s="28"/>
      <c r="M22" s="28"/>
      <c r="N22" s="28"/>
      <c r="O22" s="28"/>
      <c r="P22" s="28"/>
      <c r="Q22" s="28"/>
    </row>
    <row r="23" spans="1:17" ht="18.75" hidden="1" customHeight="1" x14ac:dyDescent="0.25">
      <c r="A23" s="38" t="s">
        <v>8</v>
      </c>
      <c r="B23" s="137">
        <f t="shared" si="1"/>
        <v>0</v>
      </c>
      <c r="C23" s="138"/>
      <c r="D23" s="138"/>
      <c r="E23" s="102"/>
      <c r="F23" s="123"/>
      <c r="K23" s="28"/>
      <c r="L23" s="28"/>
      <c r="M23" s="28"/>
      <c r="N23" s="28"/>
      <c r="O23" s="28"/>
      <c r="P23" s="28"/>
      <c r="Q23" s="28"/>
    </row>
    <row r="24" spans="1:17" ht="18.75" hidden="1" customHeight="1" x14ac:dyDescent="0.25">
      <c r="A24" s="38" t="s">
        <v>9</v>
      </c>
      <c r="B24" s="137">
        <f t="shared" si="1"/>
        <v>0</v>
      </c>
      <c r="C24" s="138"/>
      <c r="D24" s="138"/>
      <c r="E24" s="102"/>
      <c r="F24" s="123"/>
      <c r="K24" s="28"/>
      <c r="L24" s="28"/>
      <c r="M24" s="28"/>
      <c r="N24" s="28"/>
      <c r="O24" s="28"/>
      <c r="P24" s="28"/>
      <c r="Q24" s="28"/>
    </row>
    <row r="25" spans="1:17" ht="18.75" hidden="1" customHeight="1" x14ac:dyDescent="0.25">
      <c r="A25" s="38" t="s">
        <v>130</v>
      </c>
      <c r="B25" s="137">
        <f t="shared" si="1"/>
        <v>0</v>
      </c>
      <c r="C25" s="138"/>
      <c r="D25" s="138"/>
      <c r="E25" s="102"/>
      <c r="K25" s="28"/>
      <c r="L25" s="28"/>
      <c r="M25" s="28"/>
      <c r="N25" s="28"/>
      <c r="O25" s="28"/>
      <c r="P25" s="28"/>
      <c r="Q25" s="28"/>
    </row>
    <row r="26" spans="1:17" ht="18.75" hidden="1" customHeight="1" x14ac:dyDescent="0.25">
      <c r="A26" s="38" t="s">
        <v>11</v>
      </c>
      <c r="B26" s="137">
        <f t="shared" si="1"/>
        <v>0</v>
      </c>
      <c r="C26" s="138"/>
      <c r="D26" s="138"/>
      <c r="E26" s="102"/>
      <c r="K26" s="28"/>
      <c r="L26" s="28"/>
      <c r="M26" s="28"/>
      <c r="N26" s="28"/>
      <c r="O26" s="28"/>
      <c r="P26" s="28"/>
      <c r="Q26" s="28"/>
    </row>
    <row r="27" spans="1:17" ht="18.75" hidden="1" customHeight="1" x14ac:dyDescent="0.25">
      <c r="A27" s="38" t="s">
        <v>12</v>
      </c>
      <c r="B27" s="137">
        <f t="shared" si="1"/>
        <v>0</v>
      </c>
      <c r="C27" s="138"/>
      <c r="D27" s="138"/>
      <c r="E27" s="102"/>
      <c r="K27" s="28"/>
      <c r="L27" s="28"/>
      <c r="M27" s="28"/>
      <c r="N27" s="28"/>
      <c r="O27" s="28"/>
      <c r="P27" s="28"/>
      <c r="Q27" s="28"/>
    </row>
    <row r="28" spans="1:17" ht="18.75" hidden="1" customHeight="1" x14ac:dyDescent="0.25">
      <c r="A28" s="38" t="s">
        <v>13</v>
      </c>
      <c r="B28" s="137">
        <f t="shared" si="1"/>
        <v>0</v>
      </c>
      <c r="C28" s="138"/>
      <c r="D28" s="138"/>
      <c r="E28" s="102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05" t="s">
        <v>1</v>
      </c>
      <c r="B29" s="35">
        <f>SUM(B17:B28)</f>
        <v>27126</v>
      </c>
      <c r="C29" s="35">
        <f t="shared" ref="C29:D29" si="2">SUM(C17:C28)</f>
        <v>22679</v>
      </c>
      <c r="D29" s="35">
        <f t="shared" si="2"/>
        <v>4447</v>
      </c>
      <c r="E29" s="102"/>
      <c r="F29" s="124" t="s">
        <v>120</v>
      </c>
      <c r="G29" s="13">
        <v>186</v>
      </c>
      <c r="H29" s="12">
        <v>13792</v>
      </c>
      <c r="I29" s="12">
        <v>2605</v>
      </c>
      <c r="J29" s="13">
        <f>I29+H29</f>
        <v>16397</v>
      </c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52" t="s">
        <v>21</v>
      </c>
      <c r="B30" s="110">
        <f>B29/$B29</f>
        <v>1</v>
      </c>
      <c r="C30" s="111">
        <f>C29/$B29</f>
        <v>0.83606134336061344</v>
      </c>
      <c r="D30" s="111">
        <f>D29/$B29</f>
        <v>0.16393865663938656</v>
      </c>
      <c r="E30" s="102"/>
      <c r="F30" s="125" t="s">
        <v>119</v>
      </c>
      <c r="G30" s="52">
        <v>1</v>
      </c>
      <c r="H30" s="37">
        <v>115</v>
      </c>
      <c r="I30" s="37">
        <v>28</v>
      </c>
      <c r="J30" s="52">
        <f>I30+H30</f>
        <v>143</v>
      </c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2"/>
      <c r="F31" s="105" t="s">
        <v>1</v>
      </c>
      <c r="G31" s="35">
        <f>SUM(G17:G30)</f>
        <v>433</v>
      </c>
      <c r="H31" s="35">
        <f>SUM(H17:H30)</f>
        <v>22679</v>
      </c>
      <c r="I31" s="35">
        <f>SUM(I17:I30)</f>
        <v>4447</v>
      </c>
      <c r="J31" s="35">
        <f>SUM(J17:J30)</f>
        <v>27126</v>
      </c>
      <c r="K31" s="28"/>
      <c r="L31" s="28"/>
      <c r="M31" s="28"/>
      <c r="N31" s="28"/>
      <c r="O31" s="28"/>
      <c r="P31" s="28"/>
      <c r="Q31" s="28"/>
    </row>
    <row r="32" spans="1:17" x14ac:dyDescent="0.25">
      <c r="E32" s="102"/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57"/>
      <c r="B34" s="56"/>
      <c r="C34" s="56"/>
      <c r="D34" s="56"/>
      <c r="E34" s="7"/>
      <c r="F34" s="2"/>
      <c r="G34" s="2"/>
      <c r="H34" s="2"/>
      <c r="I34" s="173"/>
      <c r="J34" s="173"/>
      <c r="K34" s="173"/>
      <c r="L34" s="173"/>
      <c r="M34" s="173"/>
      <c r="N34" s="173"/>
      <c r="O34" s="173"/>
      <c r="P34" s="173"/>
      <c r="Q34" s="173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1"/>
      <c r="I35" s="174"/>
      <c r="J35" s="174"/>
      <c r="K35" s="174"/>
      <c r="L35" s="174"/>
      <c r="M35" s="174"/>
      <c r="N35" s="174"/>
      <c r="O35" s="174"/>
      <c r="P35" s="174"/>
      <c r="Q35" s="174"/>
    </row>
    <row r="36" spans="1:17" ht="13.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P36" s="141">
        <f>M55/M$59</f>
        <v>0.18248175182481752</v>
      </c>
      <c r="Q36" s="2"/>
    </row>
    <row r="37" spans="1:17" ht="39.75" customHeight="1" x14ac:dyDescent="0.25">
      <c r="A37" s="108" t="s">
        <v>0</v>
      </c>
      <c r="B37" s="105" t="s">
        <v>1</v>
      </c>
      <c r="C37" s="54" t="s">
        <v>47</v>
      </c>
      <c r="D37" s="54" t="s">
        <v>46</v>
      </c>
      <c r="E37" s="54" t="s">
        <v>45</v>
      </c>
      <c r="F37" s="54" t="s">
        <v>44</v>
      </c>
      <c r="G37" s="54" t="s">
        <v>43</v>
      </c>
      <c r="H37" s="53"/>
      <c r="I37" s="168" t="s">
        <v>118</v>
      </c>
      <c r="J37" s="168"/>
      <c r="K37" s="105" t="s">
        <v>117</v>
      </c>
      <c r="L37" s="105" t="s">
        <v>21</v>
      </c>
      <c r="M37" s="50"/>
      <c r="P37" s="142">
        <f>M56/M$59</f>
        <v>0.16707218167072183</v>
      </c>
      <c r="Q37" s="2"/>
    </row>
    <row r="38" spans="1:17" ht="24" customHeight="1" x14ac:dyDescent="0.25">
      <c r="A38" s="38" t="s">
        <v>2</v>
      </c>
      <c r="B38" s="137">
        <f t="shared" ref="B38" si="3">SUM(C38:G38)</f>
        <v>13671</v>
      </c>
      <c r="C38" s="138">
        <v>9825</v>
      </c>
      <c r="D38" s="138">
        <v>1416</v>
      </c>
      <c r="E38" s="138">
        <v>1413</v>
      </c>
      <c r="F38" s="138">
        <v>1001</v>
      </c>
      <c r="G38" s="138">
        <v>16</v>
      </c>
      <c r="H38" s="47"/>
      <c r="I38" s="4" t="s">
        <v>50</v>
      </c>
      <c r="J38" s="40"/>
      <c r="K38" s="13">
        <v>3512</v>
      </c>
      <c r="L38" s="136">
        <f>K38/$K$50</f>
        <v>0.1294698812946988</v>
      </c>
      <c r="M38" s="50"/>
      <c r="P38" s="142">
        <f>M57/M$59</f>
        <v>0.58427339084273389</v>
      </c>
      <c r="Q38" s="28"/>
    </row>
    <row r="39" spans="1:17" ht="24.6" customHeight="1" x14ac:dyDescent="0.25">
      <c r="A39" s="38" t="s">
        <v>3</v>
      </c>
      <c r="B39" s="137">
        <f t="shared" ref="B39:B49" si="4">SUM(C39:G39)</f>
        <v>13455</v>
      </c>
      <c r="C39" s="138">
        <v>9526</v>
      </c>
      <c r="D39" s="138">
        <v>1480</v>
      </c>
      <c r="E39" s="138">
        <v>1417</v>
      </c>
      <c r="F39" s="138">
        <v>1016</v>
      </c>
      <c r="G39" s="138">
        <v>16</v>
      </c>
      <c r="H39" s="51"/>
      <c r="I39" s="129" t="s">
        <v>51</v>
      </c>
      <c r="J39" s="129"/>
      <c r="K39" s="52">
        <v>23614</v>
      </c>
      <c r="L39" s="144">
        <f>K39/$K$50</f>
        <v>0.87053011870530117</v>
      </c>
      <c r="M39" s="50"/>
      <c r="P39" s="142">
        <f>M58/M$59</f>
        <v>6.6172675661726757E-2</v>
      </c>
      <c r="Q39" s="28"/>
    </row>
    <row r="40" spans="1:17" ht="24.6" hidden="1" customHeight="1" x14ac:dyDescent="0.25">
      <c r="A40" s="38" t="s">
        <v>4</v>
      </c>
      <c r="B40" s="137">
        <f t="shared" si="4"/>
        <v>0</v>
      </c>
      <c r="C40" s="138"/>
      <c r="D40" s="138"/>
      <c r="E40" s="138"/>
      <c r="F40" s="138"/>
      <c r="G40" s="138"/>
      <c r="H40" s="51"/>
      <c r="M40" s="50"/>
      <c r="P40" s="141">
        <f>M59/M$59</f>
        <v>1</v>
      </c>
      <c r="Q40" s="28"/>
    </row>
    <row r="41" spans="1:17" ht="24.6" hidden="1" customHeight="1" x14ac:dyDescent="0.25">
      <c r="A41" s="38" t="s">
        <v>5</v>
      </c>
      <c r="B41" s="137">
        <f t="shared" si="4"/>
        <v>0</v>
      </c>
      <c r="C41" s="138"/>
      <c r="D41" s="138"/>
      <c r="E41" s="138"/>
      <c r="F41" s="138"/>
      <c r="G41" s="138"/>
      <c r="H41" s="51"/>
      <c r="I41" s="28"/>
      <c r="L41" s="28"/>
      <c r="M41" s="50"/>
      <c r="Q41" s="28"/>
    </row>
    <row r="42" spans="1:17" ht="24.6" hidden="1" customHeight="1" x14ac:dyDescent="0.25">
      <c r="A42" s="38" t="s">
        <v>6</v>
      </c>
      <c r="B42" s="137">
        <f t="shared" si="4"/>
        <v>0</v>
      </c>
      <c r="C42" s="138"/>
      <c r="D42" s="138"/>
      <c r="E42" s="138"/>
      <c r="F42" s="138"/>
      <c r="G42" s="138"/>
      <c r="H42" s="51"/>
      <c r="I42" s="28"/>
      <c r="L42" s="28"/>
      <c r="M42" s="50"/>
      <c r="Q42" s="28"/>
    </row>
    <row r="43" spans="1:17" ht="24.6" hidden="1" customHeight="1" x14ac:dyDescent="0.25">
      <c r="A43" s="38" t="s">
        <v>7</v>
      </c>
      <c r="B43" s="137">
        <f t="shared" si="4"/>
        <v>0</v>
      </c>
      <c r="C43" s="138"/>
      <c r="D43" s="138"/>
      <c r="E43" s="138"/>
      <c r="F43" s="138"/>
      <c r="G43" s="138"/>
      <c r="H43" s="51"/>
      <c r="I43" s="28"/>
      <c r="L43" s="28"/>
      <c r="M43" s="50"/>
      <c r="P43" s="131"/>
      <c r="Q43" s="28"/>
    </row>
    <row r="44" spans="1:17" ht="24.6" hidden="1" customHeight="1" x14ac:dyDescent="0.25">
      <c r="A44" s="38" t="s">
        <v>8</v>
      </c>
      <c r="B44" s="137">
        <f t="shared" si="4"/>
        <v>0</v>
      </c>
      <c r="C44" s="138"/>
      <c r="D44" s="138"/>
      <c r="E44" s="138"/>
      <c r="F44" s="138"/>
      <c r="G44" s="138"/>
      <c r="H44" s="51"/>
      <c r="I44" s="28"/>
      <c r="L44" s="28"/>
      <c r="M44" s="50"/>
      <c r="Q44" s="28"/>
    </row>
    <row r="45" spans="1:17" ht="24.6" hidden="1" customHeight="1" x14ac:dyDescent="0.25">
      <c r="A45" s="38" t="s">
        <v>9</v>
      </c>
      <c r="B45" s="137">
        <f t="shared" si="4"/>
        <v>0</v>
      </c>
      <c r="C45" s="138"/>
      <c r="D45" s="138"/>
      <c r="E45" s="138"/>
      <c r="F45" s="138"/>
      <c r="G45" s="138"/>
      <c r="H45" s="51"/>
      <c r="L45" s="28"/>
      <c r="M45" s="50"/>
      <c r="Q45" s="28"/>
    </row>
    <row r="46" spans="1:17" ht="24.6" hidden="1" customHeight="1" x14ac:dyDescent="0.25">
      <c r="A46" s="38" t="s">
        <v>130</v>
      </c>
      <c r="B46" s="137">
        <f t="shared" si="4"/>
        <v>0</v>
      </c>
      <c r="C46" s="138"/>
      <c r="D46" s="138"/>
      <c r="E46" s="138"/>
      <c r="F46" s="138"/>
      <c r="G46" s="138"/>
      <c r="H46" s="51"/>
      <c r="L46" s="28"/>
      <c r="M46" s="50"/>
      <c r="Q46" s="28"/>
    </row>
    <row r="47" spans="1:17" ht="24.6" hidden="1" customHeight="1" x14ac:dyDescent="0.25">
      <c r="A47" s="38" t="s">
        <v>11</v>
      </c>
      <c r="B47" s="137">
        <f t="shared" si="4"/>
        <v>0</v>
      </c>
      <c r="C47" s="138"/>
      <c r="D47" s="138"/>
      <c r="E47" s="138"/>
      <c r="F47" s="138"/>
      <c r="G47" s="138"/>
      <c r="H47" s="51"/>
      <c r="L47" s="28"/>
      <c r="M47" s="50"/>
      <c r="P47" s="28"/>
      <c r="Q47" s="28"/>
    </row>
    <row r="48" spans="1:17" ht="24.6" hidden="1" customHeight="1" x14ac:dyDescent="0.25">
      <c r="A48" s="38" t="s">
        <v>12</v>
      </c>
      <c r="B48" s="137">
        <f t="shared" si="4"/>
        <v>0</v>
      </c>
      <c r="C48" s="138"/>
      <c r="D48" s="138"/>
      <c r="E48" s="138"/>
      <c r="F48" s="138"/>
      <c r="G48" s="138"/>
      <c r="H48" s="51"/>
      <c r="L48" s="28"/>
      <c r="M48" s="50"/>
      <c r="P48" s="28"/>
      <c r="Q48" s="28"/>
    </row>
    <row r="49" spans="1:17" ht="24.6" hidden="1" customHeight="1" x14ac:dyDescent="0.25">
      <c r="A49" s="38" t="s">
        <v>13</v>
      </c>
      <c r="B49" s="137">
        <f t="shared" si="4"/>
        <v>0</v>
      </c>
      <c r="C49" s="138"/>
      <c r="D49" s="138"/>
      <c r="E49" s="138"/>
      <c r="F49" s="138"/>
      <c r="G49" s="138"/>
      <c r="H49" s="51"/>
      <c r="L49" s="28"/>
      <c r="M49" s="50"/>
      <c r="P49" s="28"/>
      <c r="Q49" s="28"/>
    </row>
    <row r="50" spans="1:17" ht="24.6" customHeight="1" x14ac:dyDescent="0.25">
      <c r="A50" s="108" t="s">
        <v>1</v>
      </c>
      <c r="B50" s="35">
        <f>SUM(B38:B49)</f>
        <v>27126</v>
      </c>
      <c r="C50" s="35">
        <f t="shared" ref="C50:G50" si="5">SUM(C38:C49)</f>
        <v>19351</v>
      </c>
      <c r="D50" s="35">
        <f t="shared" si="5"/>
        <v>2896</v>
      </c>
      <c r="E50" s="35">
        <f t="shared" si="5"/>
        <v>2830</v>
      </c>
      <c r="F50" s="35">
        <f t="shared" si="5"/>
        <v>2017</v>
      </c>
      <c r="G50" s="35">
        <f t="shared" si="5"/>
        <v>32</v>
      </c>
      <c r="H50" s="51"/>
      <c r="I50" s="108" t="s">
        <v>1</v>
      </c>
      <c r="J50" s="108"/>
      <c r="K50" s="35">
        <f>K38+K39</f>
        <v>27126</v>
      </c>
      <c r="L50" s="101">
        <f>L38+L39</f>
        <v>1</v>
      </c>
      <c r="M50" s="50"/>
      <c r="P50" s="28"/>
      <c r="Q50" s="28"/>
    </row>
    <row r="51" spans="1:17" ht="15.75" thickBot="1" x14ac:dyDescent="0.3">
      <c r="A51" s="49" t="s">
        <v>21</v>
      </c>
      <c r="B51" s="48">
        <f t="shared" ref="B51:G51" si="6">B50/$B50</f>
        <v>1</v>
      </c>
      <c r="C51" s="48">
        <f t="shared" si="6"/>
        <v>0.71337462213374625</v>
      </c>
      <c r="D51" s="48">
        <f t="shared" si="6"/>
        <v>0.1067610410676104</v>
      </c>
      <c r="E51" s="48">
        <f t="shared" si="6"/>
        <v>0.10432795104327951</v>
      </c>
      <c r="F51" s="48">
        <f t="shared" si="6"/>
        <v>7.4356705743567064E-2</v>
      </c>
      <c r="G51" s="48">
        <f t="shared" si="6"/>
        <v>1.1796800117968001E-3</v>
      </c>
      <c r="H51" s="47"/>
      <c r="M51" s="46"/>
      <c r="N51" s="43"/>
      <c r="O51" s="43"/>
      <c r="P51" s="28"/>
      <c r="Q51" s="28"/>
    </row>
    <row r="52" spans="1:17" x14ac:dyDescent="0.25">
      <c r="H52" s="47"/>
      <c r="J52" s="133"/>
      <c r="K52" s="133"/>
      <c r="M52" s="46"/>
      <c r="N52" s="43"/>
      <c r="O52" s="43"/>
      <c r="P52" s="28"/>
      <c r="Q52" s="28"/>
    </row>
    <row r="53" spans="1:17" x14ac:dyDescent="0.25">
      <c r="H53" s="47"/>
      <c r="I53" s="1"/>
      <c r="J53" s="1"/>
      <c r="K53" s="1"/>
      <c r="L53" s="1"/>
      <c r="M53" s="2"/>
      <c r="N53" s="2"/>
      <c r="O53" s="2"/>
      <c r="P53" s="43"/>
      <c r="Q53" s="2"/>
    </row>
    <row r="54" spans="1:17" ht="27" customHeight="1" x14ac:dyDescent="0.25">
      <c r="A54" s="46"/>
      <c r="B54" s="45"/>
      <c r="C54" s="45"/>
      <c r="D54" s="45"/>
      <c r="E54" s="45"/>
      <c r="F54" s="2"/>
      <c r="G54" s="44"/>
      <c r="H54" s="44"/>
      <c r="I54" s="2"/>
      <c r="J54" s="2"/>
      <c r="K54" s="2"/>
      <c r="L54" s="2"/>
      <c r="M54" s="2"/>
      <c r="N54" s="2"/>
      <c r="O54" s="2"/>
      <c r="P54" s="43"/>
      <c r="Q54" s="2"/>
    </row>
    <row r="55" spans="1:17" x14ac:dyDescent="0.25">
      <c r="A55" s="46"/>
      <c r="B55" s="45"/>
      <c r="C55" s="45"/>
      <c r="D55" s="45"/>
      <c r="E55" s="45"/>
      <c r="F55" s="2"/>
      <c r="G55" s="44"/>
      <c r="H55" s="44"/>
      <c r="I55" s="2"/>
      <c r="J55" s="2"/>
      <c r="K55" s="2"/>
      <c r="L55" s="139" t="s">
        <v>32</v>
      </c>
      <c r="M55" s="140">
        <f>C71+D71</f>
        <v>4950</v>
      </c>
      <c r="N55" s="2"/>
      <c r="O55" s="2"/>
      <c r="P55" s="43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2"/>
      <c r="L56" s="139" t="s">
        <v>31</v>
      </c>
      <c r="M56" s="140">
        <f>E71</f>
        <v>4532</v>
      </c>
      <c r="N56" s="42"/>
      <c r="O56" s="42"/>
      <c r="P56" s="42"/>
      <c r="Q56" s="41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139" t="s">
        <v>30</v>
      </c>
      <c r="M57" s="140">
        <f>F71+G71+H71+I71</f>
        <v>15849</v>
      </c>
      <c r="N57" s="2"/>
      <c r="O57" s="2"/>
      <c r="P57" s="2"/>
      <c r="Q57" s="2"/>
    </row>
    <row r="58" spans="1:17" ht="30" x14ac:dyDescent="0.25">
      <c r="A58" s="16" t="s">
        <v>41</v>
      </c>
      <c r="B58" s="105" t="s">
        <v>1</v>
      </c>
      <c r="C58" s="104" t="s">
        <v>40</v>
      </c>
      <c r="D58" s="104" t="s">
        <v>39</v>
      </c>
      <c r="E58" s="104" t="s">
        <v>38</v>
      </c>
      <c r="F58" s="104" t="s">
        <v>37</v>
      </c>
      <c r="G58" s="104" t="s">
        <v>36</v>
      </c>
      <c r="H58" s="104" t="s">
        <v>35</v>
      </c>
      <c r="I58" s="104" t="s">
        <v>34</v>
      </c>
      <c r="J58" s="104" t="s">
        <v>33</v>
      </c>
      <c r="K58" s="2"/>
      <c r="L58" s="139" t="s">
        <v>29</v>
      </c>
      <c r="M58" s="140">
        <f>J71</f>
        <v>1795</v>
      </c>
      <c r="P58" s="29"/>
      <c r="Q58" s="2"/>
    </row>
    <row r="59" spans="1:17" x14ac:dyDescent="0.25">
      <c r="A59" s="38" t="s">
        <v>2</v>
      </c>
      <c r="B59" s="52">
        <f t="shared" ref="B59" si="7">SUM(C59:J59)</f>
        <v>13671</v>
      </c>
      <c r="C59" s="37">
        <v>809</v>
      </c>
      <c r="D59" s="37">
        <v>1579</v>
      </c>
      <c r="E59" s="37">
        <v>2211</v>
      </c>
      <c r="F59" s="37">
        <v>1802</v>
      </c>
      <c r="G59" s="37">
        <v>2804</v>
      </c>
      <c r="H59" s="37">
        <v>2165</v>
      </c>
      <c r="I59" s="37">
        <v>1385</v>
      </c>
      <c r="J59" s="37">
        <v>916</v>
      </c>
      <c r="K59" s="39"/>
      <c r="L59" s="143" t="s">
        <v>1</v>
      </c>
      <c r="M59" s="140">
        <f>SUM(M55:M58)</f>
        <v>27126</v>
      </c>
      <c r="P59" s="34"/>
      <c r="Q59" s="28"/>
    </row>
    <row r="60" spans="1:17" ht="19.5" customHeight="1" x14ac:dyDescent="0.25">
      <c r="A60" s="38" t="s">
        <v>3</v>
      </c>
      <c r="B60" s="52">
        <f t="shared" ref="B60" si="8">SUM(C60:J60)</f>
        <v>13455</v>
      </c>
      <c r="C60" s="37">
        <v>902</v>
      </c>
      <c r="D60" s="37">
        <v>1660</v>
      </c>
      <c r="E60" s="37">
        <v>2321</v>
      </c>
      <c r="F60" s="37">
        <v>1810</v>
      </c>
      <c r="G60" s="37">
        <v>2583</v>
      </c>
      <c r="H60" s="37">
        <v>2072</v>
      </c>
      <c r="I60" s="37">
        <v>1228</v>
      </c>
      <c r="J60" s="37">
        <v>879</v>
      </c>
      <c r="K60" s="39"/>
      <c r="L60" s="149"/>
      <c r="M60" s="149"/>
      <c r="P60" s="34"/>
      <c r="Q60" s="28"/>
    </row>
    <row r="61" spans="1:17" ht="19.5" hidden="1" customHeight="1" x14ac:dyDescent="0.25">
      <c r="A61" s="38" t="s">
        <v>4</v>
      </c>
      <c r="B61" s="52">
        <f t="shared" ref="B61:B62" si="9">SUM(C61:J61)</f>
        <v>0</v>
      </c>
      <c r="C61" s="37"/>
      <c r="D61" s="37"/>
      <c r="E61" s="37"/>
      <c r="F61" s="37"/>
      <c r="G61" s="37"/>
      <c r="H61" s="37"/>
      <c r="I61" s="37"/>
      <c r="J61" s="37"/>
      <c r="K61" s="39"/>
      <c r="L61" s="149"/>
      <c r="M61" s="149"/>
      <c r="P61" s="34"/>
      <c r="Q61" s="28"/>
    </row>
    <row r="62" spans="1:17" ht="19.5" hidden="1" customHeight="1" x14ac:dyDescent="0.25">
      <c r="A62" s="38" t="s">
        <v>5</v>
      </c>
      <c r="B62" s="52">
        <f t="shared" si="9"/>
        <v>0</v>
      </c>
      <c r="C62" s="37"/>
      <c r="D62" s="37"/>
      <c r="E62" s="37"/>
      <c r="F62" s="37"/>
      <c r="G62" s="37"/>
      <c r="H62" s="37"/>
      <c r="I62" s="37"/>
      <c r="J62" s="37"/>
      <c r="K62" s="39"/>
      <c r="L62" s="147"/>
      <c r="M62" s="148"/>
      <c r="P62" s="34"/>
      <c r="Q62" s="28"/>
    </row>
    <row r="63" spans="1:17" ht="19.5" hidden="1" customHeight="1" x14ac:dyDescent="0.25">
      <c r="A63" s="38" t="s">
        <v>6</v>
      </c>
      <c r="B63" s="52">
        <f t="shared" ref="B63" si="10">SUM(C63:J63)</f>
        <v>0</v>
      </c>
      <c r="C63" s="37"/>
      <c r="D63" s="37"/>
      <c r="E63" s="37"/>
      <c r="F63" s="37"/>
      <c r="G63" s="37"/>
      <c r="H63" s="37"/>
      <c r="I63" s="37"/>
      <c r="J63" s="37"/>
      <c r="K63" s="39"/>
      <c r="L63" s="149"/>
      <c r="M63" s="149"/>
      <c r="P63" s="34"/>
      <c r="Q63" s="28"/>
    </row>
    <row r="64" spans="1:17" ht="19.5" hidden="1" customHeight="1" x14ac:dyDescent="0.25">
      <c r="A64" s="38" t="s">
        <v>7</v>
      </c>
      <c r="B64" s="52">
        <f t="shared" ref="B64" si="11">SUM(C64:J64)</f>
        <v>0</v>
      </c>
      <c r="C64" s="37"/>
      <c r="D64" s="37"/>
      <c r="E64" s="37"/>
      <c r="F64" s="37"/>
      <c r="G64" s="37"/>
      <c r="H64" s="37"/>
      <c r="I64" s="37"/>
      <c r="J64" s="37"/>
      <c r="K64" s="39"/>
      <c r="L64" s="149"/>
      <c r="M64" s="149"/>
      <c r="N64" s="32"/>
      <c r="O64" s="36"/>
      <c r="P64" s="34"/>
      <c r="Q64" s="28"/>
    </row>
    <row r="65" spans="1:22" ht="19.5" hidden="1" customHeight="1" x14ac:dyDescent="0.25">
      <c r="A65" s="38" t="s">
        <v>8</v>
      </c>
      <c r="B65" s="52">
        <f t="shared" ref="B65" si="12">SUM(C65:J65)</f>
        <v>0</v>
      </c>
      <c r="C65" s="37"/>
      <c r="D65" s="37"/>
      <c r="E65" s="37"/>
      <c r="F65" s="37"/>
      <c r="G65" s="37"/>
      <c r="H65" s="37"/>
      <c r="I65" s="37"/>
      <c r="J65" s="37"/>
      <c r="K65" s="39"/>
      <c r="L65" s="149"/>
      <c r="M65" s="149"/>
      <c r="N65" s="32"/>
      <c r="O65" s="36"/>
      <c r="P65" s="34"/>
      <c r="Q65" s="28"/>
    </row>
    <row r="66" spans="1:22" ht="19.5" hidden="1" customHeight="1" x14ac:dyDescent="0.25">
      <c r="A66" s="38" t="s">
        <v>9</v>
      </c>
      <c r="B66" s="52">
        <f t="shared" ref="B66" si="13">SUM(C66:J66)</f>
        <v>0</v>
      </c>
      <c r="C66" s="37"/>
      <c r="D66" s="37"/>
      <c r="E66" s="37"/>
      <c r="F66" s="37"/>
      <c r="G66" s="37"/>
      <c r="H66" s="37"/>
      <c r="I66" s="37"/>
      <c r="J66" s="37"/>
      <c r="K66" s="28"/>
      <c r="L66" s="150"/>
      <c r="M66" s="151"/>
      <c r="N66" s="32"/>
      <c r="O66" s="36"/>
      <c r="P66" s="34"/>
      <c r="Q66" s="28"/>
    </row>
    <row r="67" spans="1:22" ht="19.5" hidden="1" customHeight="1" x14ac:dyDescent="0.25">
      <c r="A67" s="38" t="s">
        <v>130</v>
      </c>
      <c r="B67" s="52">
        <f t="shared" ref="B67" si="14">SUM(C67:J67)</f>
        <v>0</v>
      </c>
      <c r="C67" s="37"/>
      <c r="D67" s="37"/>
      <c r="E67" s="37"/>
      <c r="F67" s="37"/>
      <c r="G67" s="37"/>
      <c r="H67" s="37"/>
      <c r="I67" s="37"/>
      <c r="J67" s="37"/>
      <c r="K67" s="28"/>
      <c r="L67" s="150"/>
      <c r="M67" s="151"/>
      <c r="N67" s="32"/>
      <c r="O67" s="36"/>
      <c r="P67" s="34"/>
      <c r="Q67" s="28"/>
    </row>
    <row r="68" spans="1:22" ht="19.5" hidden="1" customHeight="1" x14ac:dyDescent="0.25">
      <c r="A68" s="38" t="s">
        <v>11</v>
      </c>
      <c r="B68" s="52">
        <f t="shared" ref="B68" si="15">SUM(C68:J68)</f>
        <v>0</v>
      </c>
      <c r="C68" s="37"/>
      <c r="D68" s="37"/>
      <c r="E68" s="37"/>
      <c r="F68" s="37"/>
      <c r="G68" s="37"/>
      <c r="H68" s="37"/>
      <c r="I68" s="37"/>
      <c r="J68" s="37"/>
      <c r="K68" s="28"/>
      <c r="L68" s="150"/>
      <c r="M68" s="151"/>
      <c r="N68" s="32"/>
      <c r="O68" s="36"/>
      <c r="P68" s="34"/>
      <c r="Q68" s="28"/>
    </row>
    <row r="69" spans="1:22" ht="19.5" hidden="1" customHeight="1" x14ac:dyDescent="0.25">
      <c r="A69" s="38" t="s">
        <v>12</v>
      </c>
      <c r="B69" s="52">
        <f t="shared" ref="B69" si="16">SUM(C69:J69)</f>
        <v>0</v>
      </c>
      <c r="C69" s="37"/>
      <c r="D69" s="37"/>
      <c r="E69" s="37"/>
      <c r="F69" s="37"/>
      <c r="G69" s="37"/>
      <c r="H69" s="37"/>
      <c r="I69" s="37"/>
      <c r="J69" s="37"/>
      <c r="K69" s="28"/>
      <c r="L69" s="150"/>
      <c r="M69" s="151"/>
      <c r="N69" s="32"/>
      <c r="O69" s="36"/>
      <c r="P69" s="34"/>
      <c r="Q69" s="28"/>
    </row>
    <row r="70" spans="1:22" ht="19.5" hidden="1" customHeight="1" x14ac:dyDescent="0.25">
      <c r="A70" s="38" t="s">
        <v>13</v>
      </c>
      <c r="B70" s="52">
        <f t="shared" ref="B70" si="17">SUM(C70:J70)</f>
        <v>0</v>
      </c>
      <c r="C70" s="37"/>
      <c r="D70" s="37"/>
      <c r="E70" s="37"/>
      <c r="F70" s="37"/>
      <c r="G70" s="37"/>
      <c r="H70" s="37"/>
      <c r="I70" s="37"/>
      <c r="J70" s="37"/>
      <c r="K70" s="28"/>
      <c r="N70" s="32"/>
      <c r="O70" s="36"/>
      <c r="P70" s="34"/>
      <c r="Q70" s="28"/>
    </row>
    <row r="71" spans="1:22" ht="19.5" customHeight="1" x14ac:dyDescent="0.25">
      <c r="A71" s="108" t="s">
        <v>1</v>
      </c>
      <c r="B71" s="35">
        <f>SUM(B59:B70)</f>
        <v>27126</v>
      </c>
      <c r="C71" s="35">
        <f t="shared" ref="C71:J71" si="18">SUM(C59:C70)</f>
        <v>1711</v>
      </c>
      <c r="D71" s="35">
        <f t="shared" si="18"/>
        <v>3239</v>
      </c>
      <c r="E71" s="35">
        <f t="shared" si="18"/>
        <v>4532</v>
      </c>
      <c r="F71" s="35">
        <f t="shared" si="18"/>
        <v>3612</v>
      </c>
      <c r="G71" s="35">
        <f t="shared" si="18"/>
        <v>5387</v>
      </c>
      <c r="H71" s="35">
        <f t="shared" si="18"/>
        <v>4237</v>
      </c>
      <c r="I71" s="35">
        <f t="shared" si="18"/>
        <v>2613</v>
      </c>
      <c r="J71" s="35">
        <f t="shared" si="18"/>
        <v>1795</v>
      </c>
      <c r="K71" s="28"/>
      <c r="P71" s="34"/>
      <c r="Q71" s="28"/>
    </row>
    <row r="72" spans="1:22" ht="19.5" customHeight="1" thickBot="1" x14ac:dyDescent="0.3">
      <c r="A72" s="10" t="s">
        <v>21</v>
      </c>
      <c r="B72" s="9">
        <f t="shared" ref="B72:J72" si="19">B71/$B71</f>
        <v>1</v>
      </c>
      <c r="C72" s="9">
        <f t="shared" si="19"/>
        <v>6.3076015630760152E-2</v>
      </c>
      <c r="D72" s="9">
        <f t="shared" si="19"/>
        <v>0.11940573619405737</v>
      </c>
      <c r="E72" s="9">
        <f t="shared" si="19"/>
        <v>0.16707218167072183</v>
      </c>
      <c r="F72" s="9">
        <f t="shared" si="19"/>
        <v>0.13315638133156382</v>
      </c>
      <c r="G72" s="9">
        <f t="shared" si="19"/>
        <v>0.19859175698591758</v>
      </c>
      <c r="H72" s="9">
        <f t="shared" si="19"/>
        <v>0.15619700656197005</v>
      </c>
      <c r="I72" s="9">
        <f t="shared" si="19"/>
        <v>9.6328245963282461E-2</v>
      </c>
      <c r="J72" s="9">
        <f t="shared" si="19"/>
        <v>6.6172675661726757E-2</v>
      </c>
      <c r="K72" s="28"/>
      <c r="L72" s="28"/>
      <c r="P72" s="32"/>
      <c r="Q72" s="28"/>
    </row>
    <row r="73" spans="1:22" x14ac:dyDescent="0.25">
      <c r="G73" s="112"/>
      <c r="H73" s="112"/>
      <c r="I73" s="112"/>
      <c r="J73" s="112"/>
      <c r="K73" s="28"/>
      <c r="L73" s="28"/>
      <c r="P73" s="32"/>
      <c r="Q73" s="28"/>
    </row>
    <row r="74" spans="1:22" x14ac:dyDescent="0.25">
      <c r="G74" s="112"/>
      <c r="H74" s="112"/>
      <c r="I74" s="112"/>
      <c r="J74" s="112"/>
      <c r="K74" s="28"/>
      <c r="L74" s="28"/>
      <c r="P74" s="32"/>
      <c r="Q74" s="28"/>
    </row>
    <row r="75" spans="1:22" x14ac:dyDescent="0.25">
      <c r="G75" s="112"/>
      <c r="H75" s="112"/>
      <c r="I75" s="112"/>
      <c r="J75" s="112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2"/>
    </row>
    <row r="79" spans="1:22" x14ac:dyDescent="0.25">
      <c r="A79" s="165" t="s">
        <v>0</v>
      </c>
      <c r="B79" s="153" t="s">
        <v>1</v>
      </c>
      <c r="C79" s="166" t="s">
        <v>136</v>
      </c>
      <c r="D79" s="155" t="s">
        <v>27</v>
      </c>
      <c r="E79" s="155" t="s">
        <v>26</v>
      </c>
      <c r="F79" s="155" t="s">
        <v>25</v>
      </c>
      <c r="G79" s="18"/>
      <c r="H79" s="165" t="s">
        <v>0</v>
      </c>
      <c r="I79" s="166" t="s">
        <v>115</v>
      </c>
      <c r="J79" s="166" t="s">
        <v>1</v>
      </c>
      <c r="K79" s="155" t="s">
        <v>61</v>
      </c>
      <c r="L79" s="155"/>
      <c r="M79" s="155"/>
      <c r="N79" s="155" t="s">
        <v>1</v>
      </c>
      <c r="O79" s="155" t="s">
        <v>134</v>
      </c>
      <c r="P79" s="155"/>
      <c r="Q79" s="155"/>
    </row>
    <row r="80" spans="1:22" ht="38.25" customHeight="1" x14ac:dyDescent="0.25">
      <c r="A80" s="165"/>
      <c r="B80" s="153"/>
      <c r="C80" s="166"/>
      <c r="D80" s="153"/>
      <c r="E80" s="153"/>
      <c r="F80" s="153"/>
      <c r="G80" s="18"/>
      <c r="H80" s="165"/>
      <c r="I80" s="166"/>
      <c r="J80" s="166"/>
      <c r="K80" s="100" t="s">
        <v>92</v>
      </c>
      <c r="L80" s="100" t="s">
        <v>114</v>
      </c>
      <c r="M80" s="100" t="s">
        <v>93</v>
      </c>
      <c r="N80" s="155"/>
      <c r="O80" s="99" t="s">
        <v>92</v>
      </c>
      <c r="P80" s="99" t="s">
        <v>114</v>
      </c>
      <c r="Q80" s="99" t="s">
        <v>93</v>
      </c>
    </row>
    <row r="81" spans="1:17" ht="18" customHeight="1" x14ac:dyDescent="0.25">
      <c r="A81" s="14" t="s">
        <v>2</v>
      </c>
      <c r="B81" s="22">
        <f>SUM(C81:F81)</f>
        <v>13671</v>
      </c>
      <c r="C81" s="12">
        <v>44</v>
      </c>
      <c r="D81" s="12">
        <v>6250</v>
      </c>
      <c r="E81" s="12">
        <v>5108</v>
      </c>
      <c r="F81" s="12">
        <v>2269</v>
      </c>
      <c r="G81" s="24"/>
      <c r="H81" s="14" t="s">
        <v>2</v>
      </c>
      <c r="I81" s="22">
        <v>133</v>
      </c>
      <c r="J81" s="116">
        <f>K81+L81+M81</f>
        <v>972</v>
      </c>
      <c r="K81" s="86">
        <v>595</v>
      </c>
      <c r="L81" s="126">
        <v>370</v>
      </c>
      <c r="M81" s="86">
        <v>7</v>
      </c>
      <c r="N81" s="22">
        <f>SUM(O81:Q81)</f>
        <v>9</v>
      </c>
      <c r="O81" s="86">
        <v>1</v>
      </c>
      <c r="P81" s="126">
        <v>8</v>
      </c>
      <c r="Q81" s="86">
        <v>0</v>
      </c>
    </row>
    <row r="82" spans="1:17" ht="18" customHeight="1" x14ac:dyDescent="0.25">
      <c r="A82" s="14" t="s">
        <v>3</v>
      </c>
      <c r="B82" s="22">
        <f t="shared" ref="B82:B91" si="20">SUM(C82:F82)</f>
        <v>13455</v>
      </c>
      <c r="C82" s="12">
        <v>51</v>
      </c>
      <c r="D82" s="12">
        <v>6016</v>
      </c>
      <c r="E82" s="12">
        <v>4998</v>
      </c>
      <c r="F82" s="12">
        <v>2390</v>
      </c>
      <c r="G82" s="24"/>
      <c r="H82" s="14" t="s">
        <v>3</v>
      </c>
      <c r="I82" s="22">
        <v>140</v>
      </c>
      <c r="J82" s="116">
        <f t="shared" ref="J82:J92" si="21">K82+L82+M82</f>
        <v>995</v>
      </c>
      <c r="K82" s="86">
        <v>670</v>
      </c>
      <c r="L82" s="126">
        <v>318</v>
      </c>
      <c r="M82" s="86">
        <v>7</v>
      </c>
      <c r="N82" s="116">
        <f t="shared" ref="N82:N92" si="22">O82+P82+Q82</f>
        <v>21</v>
      </c>
      <c r="O82" s="86">
        <v>6</v>
      </c>
      <c r="P82" s="126">
        <v>15</v>
      </c>
      <c r="Q82" s="86">
        <v>0</v>
      </c>
    </row>
    <row r="83" spans="1:17" ht="18" hidden="1" customHeight="1" x14ac:dyDescent="0.25">
      <c r="A83" s="14" t="s">
        <v>4</v>
      </c>
      <c r="B83" s="22">
        <f t="shared" si="20"/>
        <v>0</v>
      </c>
      <c r="C83" s="12"/>
      <c r="D83" s="12"/>
      <c r="E83" s="12"/>
      <c r="F83" s="12"/>
      <c r="G83" s="24"/>
      <c r="H83" s="14" t="s">
        <v>4</v>
      </c>
      <c r="I83" s="22"/>
      <c r="J83" s="116">
        <f t="shared" si="21"/>
        <v>0</v>
      </c>
      <c r="K83" s="86"/>
      <c r="L83" s="126"/>
      <c r="M83" s="86"/>
      <c r="N83" s="116">
        <f t="shared" si="22"/>
        <v>0</v>
      </c>
      <c r="O83" s="86"/>
      <c r="P83" s="126"/>
      <c r="Q83" s="86"/>
    </row>
    <row r="84" spans="1:17" ht="18" hidden="1" customHeight="1" x14ac:dyDescent="0.25">
      <c r="A84" s="14" t="s">
        <v>5</v>
      </c>
      <c r="B84" s="22">
        <f t="shared" si="20"/>
        <v>0</v>
      </c>
      <c r="C84" s="12"/>
      <c r="D84" s="12"/>
      <c r="E84" s="12"/>
      <c r="F84" s="12"/>
      <c r="G84" s="24"/>
      <c r="H84" s="14" t="s">
        <v>5</v>
      </c>
      <c r="I84" s="22"/>
      <c r="J84" s="116">
        <f t="shared" si="21"/>
        <v>0</v>
      </c>
      <c r="K84" s="86"/>
      <c r="L84" s="126"/>
      <c r="M84" s="86"/>
      <c r="N84" s="116">
        <f t="shared" si="22"/>
        <v>0</v>
      </c>
      <c r="O84" s="86"/>
      <c r="P84" s="126"/>
      <c r="Q84" s="86"/>
    </row>
    <row r="85" spans="1:17" ht="18" hidden="1" customHeight="1" x14ac:dyDescent="0.25">
      <c r="A85" s="14" t="s">
        <v>6</v>
      </c>
      <c r="B85" s="22">
        <f t="shared" si="20"/>
        <v>0</v>
      </c>
      <c r="C85" s="12"/>
      <c r="D85" s="12"/>
      <c r="E85" s="12"/>
      <c r="F85" s="12"/>
      <c r="G85" s="24"/>
      <c r="H85" s="14" t="s">
        <v>6</v>
      </c>
      <c r="I85" s="22"/>
      <c r="J85" s="116">
        <f t="shared" si="21"/>
        <v>0</v>
      </c>
      <c r="K85" s="86"/>
      <c r="L85" s="126"/>
      <c r="M85" s="86"/>
      <c r="N85" s="116">
        <f t="shared" si="22"/>
        <v>0</v>
      </c>
      <c r="O85" s="86"/>
      <c r="P85" s="126"/>
      <c r="Q85" s="86"/>
    </row>
    <row r="86" spans="1:17" ht="18" hidden="1" customHeight="1" x14ac:dyDescent="0.25">
      <c r="A86" s="14" t="s">
        <v>7</v>
      </c>
      <c r="B86" s="22">
        <f t="shared" si="20"/>
        <v>0</v>
      </c>
      <c r="C86" s="12"/>
      <c r="D86" s="12"/>
      <c r="E86" s="12"/>
      <c r="F86" s="12"/>
      <c r="G86" s="24"/>
      <c r="H86" s="14" t="s">
        <v>7</v>
      </c>
      <c r="I86" s="22"/>
      <c r="J86" s="116">
        <f t="shared" si="21"/>
        <v>0</v>
      </c>
      <c r="K86" s="86"/>
      <c r="L86" s="126"/>
      <c r="M86" s="86"/>
      <c r="N86" s="116">
        <f t="shared" si="22"/>
        <v>0</v>
      </c>
      <c r="O86" s="86"/>
      <c r="P86" s="126"/>
      <c r="Q86" s="86"/>
    </row>
    <row r="87" spans="1:17" ht="18" hidden="1" customHeight="1" x14ac:dyDescent="0.25">
      <c r="A87" s="23" t="s">
        <v>8</v>
      </c>
      <c r="B87" s="22">
        <f t="shared" si="20"/>
        <v>0</v>
      </c>
      <c r="C87" s="12"/>
      <c r="D87" s="12"/>
      <c r="E87" s="12"/>
      <c r="F87" s="12"/>
      <c r="G87" s="24"/>
      <c r="H87" s="14" t="s">
        <v>8</v>
      </c>
      <c r="I87" s="22"/>
      <c r="J87" s="116">
        <f t="shared" si="21"/>
        <v>0</v>
      </c>
      <c r="K87" s="86"/>
      <c r="L87" s="126"/>
      <c r="M87" s="86"/>
      <c r="N87" s="116">
        <f t="shared" si="22"/>
        <v>0</v>
      </c>
      <c r="O87" s="86"/>
      <c r="P87" s="126"/>
      <c r="Q87" s="86"/>
    </row>
    <row r="88" spans="1:17" ht="18" hidden="1" customHeight="1" x14ac:dyDescent="0.25">
      <c r="A88" s="14" t="s">
        <v>9</v>
      </c>
      <c r="B88" s="22">
        <f t="shared" si="20"/>
        <v>0</v>
      </c>
      <c r="C88" s="12"/>
      <c r="D88" s="12"/>
      <c r="E88" s="12"/>
      <c r="F88" s="12"/>
      <c r="G88" s="24"/>
      <c r="H88" s="14" t="s">
        <v>9</v>
      </c>
      <c r="I88" s="22"/>
      <c r="J88" s="116">
        <f t="shared" si="21"/>
        <v>0</v>
      </c>
      <c r="K88" s="86"/>
      <c r="L88" s="126"/>
      <c r="M88" s="86"/>
      <c r="N88" s="116">
        <f t="shared" si="22"/>
        <v>0</v>
      </c>
      <c r="O88" s="86"/>
      <c r="P88" s="126"/>
      <c r="Q88" s="86"/>
    </row>
    <row r="89" spans="1:17" ht="17.25" hidden="1" customHeight="1" x14ac:dyDescent="0.25">
      <c r="A89" s="23" t="s">
        <v>10</v>
      </c>
      <c r="B89" s="22">
        <f t="shared" si="20"/>
        <v>0</v>
      </c>
      <c r="C89" s="12"/>
      <c r="D89" s="12"/>
      <c r="E89" s="12"/>
      <c r="F89" s="12"/>
      <c r="G89" s="24"/>
      <c r="H89" s="14" t="s">
        <v>10</v>
      </c>
      <c r="I89" s="22"/>
      <c r="J89" s="116">
        <f t="shared" si="21"/>
        <v>0</v>
      </c>
      <c r="K89" s="86"/>
      <c r="L89" s="126"/>
      <c r="M89" s="86"/>
      <c r="N89" s="116">
        <f t="shared" si="22"/>
        <v>0</v>
      </c>
      <c r="O89" s="86"/>
      <c r="P89" s="126"/>
      <c r="Q89" s="86"/>
    </row>
    <row r="90" spans="1:17" ht="18" hidden="1" customHeight="1" x14ac:dyDescent="0.25">
      <c r="A90" s="23" t="s">
        <v>11</v>
      </c>
      <c r="B90" s="22">
        <f t="shared" si="20"/>
        <v>0</v>
      </c>
      <c r="C90" s="12"/>
      <c r="D90" s="12"/>
      <c r="E90" s="12"/>
      <c r="F90" s="12"/>
      <c r="G90" s="18"/>
      <c r="H90" s="14" t="s">
        <v>11</v>
      </c>
      <c r="I90" s="22"/>
      <c r="J90" s="116">
        <f t="shared" si="21"/>
        <v>0</v>
      </c>
      <c r="K90" s="86"/>
      <c r="L90" s="126"/>
      <c r="M90" s="86"/>
      <c r="N90" s="116">
        <f t="shared" si="22"/>
        <v>0</v>
      </c>
      <c r="O90" s="86"/>
      <c r="P90" s="126"/>
      <c r="Q90" s="86"/>
    </row>
    <row r="91" spans="1:17" ht="18" hidden="1" customHeight="1" x14ac:dyDescent="0.25">
      <c r="A91" s="23" t="s">
        <v>12</v>
      </c>
      <c r="B91" s="22">
        <f t="shared" si="20"/>
        <v>0</v>
      </c>
      <c r="C91" s="12"/>
      <c r="D91" s="12"/>
      <c r="E91" s="12"/>
      <c r="F91" s="12"/>
      <c r="G91" s="18"/>
      <c r="H91" s="14" t="s">
        <v>12</v>
      </c>
      <c r="I91" s="22"/>
      <c r="J91" s="116">
        <f t="shared" si="21"/>
        <v>0</v>
      </c>
      <c r="K91" s="86"/>
      <c r="L91" s="126"/>
      <c r="M91" s="86"/>
      <c r="N91" s="116">
        <f t="shared" si="22"/>
        <v>0</v>
      </c>
      <c r="O91" s="86"/>
      <c r="P91" s="126"/>
      <c r="Q91" s="86"/>
    </row>
    <row r="92" spans="1:17" ht="18" hidden="1" customHeight="1" x14ac:dyDescent="0.25">
      <c r="A92" s="23" t="s">
        <v>13</v>
      </c>
      <c r="B92" s="22">
        <f t="shared" ref="B92" si="23">SUM(C92:F92)</f>
        <v>0</v>
      </c>
      <c r="C92" s="12"/>
      <c r="D92" s="12"/>
      <c r="E92" s="12"/>
      <c r="F92" s="12"/>
      <c r="G92" s="18"/>
      <c r="H92" s="14" t="s">
        <v>13</v>
      </c>
      <c r="I92" s="22"/>
      <c r="J92" s="116">
        <f t="shared" si="21"/>
        <v>0</v>
      </c>
      <c r="K92" s="86"/>
      <c r="L92" s="126"/>
      <c r="M92" s="86"/>
      <c r="N92" s="116">
        <f t="shared" si="22"/>
        <v>0</v>
      </c>
      <c r="O92" s="86"/>
      <c r="P92" s="126"/>
      <c r="Q92" s="86"/>
    </row>
    <row r="93" spans="1:17" ht="21.75" customHeight="1" x14ac:dyDescent="0.25">
      <c r="A93" s="21" t="s">
        <v>1</v>
      </c>
      <c r="B93" s="11">
        <f>SUM(B81:B92)</f>
        <v>27126</v>
      </c>
      <c r="C93" s="11">
        <f t="shared" ref="C93:F93" si="24">SUM(C81:C92)</f>
        <v>95</v>
      </c>
      <c r="D93" s="11">
        <f t="shared" si="24"/>
        <v>12266</v>
      </c>
      <c r="E93" s="11">
        <f t="shared" si="24"/>
        <v>10106</v>
      </c>
      <c r="F93" s="11">
        <f t="shared" si="24"/>
        <v>4659</v>
      </c>
      <c r="G93" s="18"/>
      <c r="H93" s="98" t="s">
        <v>1</v>
      </c>
      <c r="I93" s="35">
        <f t="shared" ref="I93:Q93" si="25">SUM(I81:I92)</f>
        <v>273</v>
      </c>
      <c r="J93" s="35">
        <f t="shared" si="25"/>
        <v>1967</v>
      </c>
      <c r="K93" s="35">
        <f t="shared" si="25"/>
        <v>1265</v>
      </c>
      <c r="L93" s="35">
        <f t="shared" si="25"/>
        <v>688</v>
      </c>
      <c r="M93" s="35">
        <f t="shared" si="25"/>
        <v>14</v>
      </c>
      <c r="N93" s="35">
        <f t="shared" si="25"/>
        <v>30</v>
      </c>
      <c r="O93" s="35">
        <f t="shared" si="25"/>
        <v>7</v>
      </c>
      <c r="P93" s="35">
        <f t="shared" si="25"/>
        <v>23</v>
      </c>
      <c r="Q93" s="35">
        <f t="shared" si="25"/>
        <v>0</v>
      </c>
    </row>
    <row r="94" spans="1:17" ht="15.75" thickBot="1" x14ac:dyDescent="0.3">
      <c r="A94" s="20" t="s">
        <v>21</v>
      </c>
      <c r="B94" s="19">
        <f>B93/$B93</f>
        <v>1</v>
      </c>
      <c r="C94" s="134">
        <f>C93/$B93</f>
        <v>3.5021750350217504E-3</v>
      </c>
      <c r="D94" s="134">
        <f t="shared" ref="D94:F94" si="26">D93/$B93</f>
        <v>0.45218609452186093</v>
      </c>
      <c r="E94" s="134">
        <f t="shared" si="26"/>
        <v>0.37255769372557695</v>
      </c>
      <c r="F94" s="134">
        <f t="shared" si="26"/>
        <v>0.17175403671754036</v>
      </c>
      <c r="G94" s="18"/>
      <c r="H94" s="97" t="s">
        <v>21</v>
      </c>
      <c r="I94" s="33">
        <f>I93/I93</f>
        <v>1</v>
      </c>
      <c r="J94" s="33">
        <f>J93/$J$93</f>
        <v>1</v>
      </c>
      <c r="K94" s="9">
        <f>K93/$J$93</f>
        <v>0.64311133706151502</v>
      </c>
      <c r="L94" s="9">
        <f t="shared" ref="L94:M94" si="27">L93/$J$93</f>
        <v>0.34977122521606507</v>
      </c>
      <c r="M94" s="9">
        <f t="shared" si="27"/>
        <v>7.1174377224199285E-3</v>
      </c>
      <c r="N94" s="33">
        <f>N93/$N$93</f>
        <v>1</v>
      </c>
      <c r="O94" s="9">
        <f>O93/$N$93</f>
        <v>0.23333333333333334</v>
      </c>
      <c r="P94" s="9">
        <f t="shared" ref="P94:Q94" si="28">P93/$N$93</f>
        <v>0.76666666666666672</v>
      </c>
      <c r="Q94" s="9">
        <f t="shared" si="28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7" t="s">
        <v>113</v>
      </c>
      <c r="I95" s="167"/>
      <c r="J95" s="167"/>
      <c r="K95" s="167"/>
      <c r="L95" s="167"/>
      <c r="M95" s="167"/>
      <c r="N95" s="167"/>
      <c r="O95" s="167"/>
      <c r="P95" s="167"/>
      <c r="Q95" s="167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5" t="s">
        <v>1</v>
      </c>
      <c r="C99" s="104" t="s">
        <v>69</v>
      </c>
      <c r="D99" s="104" t="s">
        <v>68</v>
      </c>
      <c r="E99" s="104" t="s">
        <v>67</v>
      </c>
      <c r="F99" s="104" t="s">
        <v>66</v>
      </c>
      <c r="G99" s="104" t="s">
        <v>65</v>
      </c>
      <c r="H99" s="104" t="s">
        <v>64</v>
      </c>
      <c r="I99" s="104" t="s">
        <v>63</v>
      </c>
      <c r="J99" s="104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06" t="s">
        <v>52</v>
      </c>
      <c r="B100" s="96">
        <f>SUM(C100:J100)</f>
        <v>95</v>
      </c>
      <c r="C100" s="130">
        <v>9</v>
      </c>
      <c r="D100" s="130">
        <v>7</v>
      </c>
      <c r="E100" s="130">
        <v>7</v>
      </c>
      <c r="F100" s="130">
        <v>3</v>
      </c>
      <c r="G100" s="130">
        <v>14</v>
      </c>
      <c r="H100" s="130">
        <v>15</v>
      </c>
      <c r="I100" s="130">
        <v>11</v>
      </c>
      <c r="J100" s="130">
        <v>29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58" t="s">
        <v>27</v>
      </c>
      <c r="B101" s="96">
        <f t="shared" ref="B101:B103" si="29">SUM(C101:J101)</f>
        <v>12266</v>
      </c>
      <c r="C101" s="130">
        <v>1096</v>
      </c>
      <c r="D101" s="130">
        <v>1676</v>
      </c>
      <c r="E101" s="130">
        <v>1369</v>
      </c>
      <c r="F101" s="130">
        <v>1022</v>
      </c>
      <c r="G101" s="130">
        <v>2334</v>
      </c>
      <c r="H101" s="130">
        <v>2178</v>
      </c>
      <c r="I101" s="130">
        <v>1490</v>
      </c>
      <c r="J101" s="130">
        <v>1101</v>
      </c>
      <c r="K101" s="2"/>
      <c r="L101" s="2" t="s">
        <v>27</v>
      </c>
      <c r="M101" s="8">
        <f>SUM(C101:D101)</f>
        <v>2772</v>
      </c>
      <c r="N101" s="8">
        <f>E101</f>
        <v>1369</v>
      </c>
      <c r="O101" s="8">
        <f>SUM(F101:I101)</f>
        <v>7024</v>
      </c>
      <c r="P101" s="8">
        <f>J101</f>
        <v>1101</v>
      </c>
      <c r="Q101" s="2"/>
    </row>
    <row r="102" spans="1:17" ht="18" customHeight="1" x14ac:dyDescent="0.25">
      <c r="A102" s="23" t="s">
        <v>26</v>
      </c>
      <c r="B102" s="96">
        <f t="shared" si="29"/>
        <v>10106</v>
      </c>
      <c r="C102" s="130">
        <v>445</v>
      </c>
      <c r="D102" s="130">
        <v>844</v>
      </c>
      <c r="E102" s="130">
        <v>1133</v>
      </c>
      <c r="F102" s="130">
        <v>1771</v>
      </c>
      <c r="G102" s="130">
        <v>2526</v>
      </c>
      <c r="H102" s="130">
        <v>1768</v>
      </c>
      <c r="I102" s="130">
        <v>982</v>
      </c>
      <c r="J102" s="130">
        <v>637</v>
      </c>
      <c r="K102" s="2"/>
      <c r="L102" s="2" t="s">
        <v>26</v>
      </c>
      <c r="M102" s="8">
        <f>SUM(C102:D102)</f>
        <v>1289</v>
      </c>
      <c r="N102" s="8">
        <f t="shared" ref="N102" si="30">E102</f>
        <v>1133</v>
      </c>
      <c r="O102" s="8">
        <f t="shared" ref="O102:O103" si="31">SUM(F102:I102)</f>
        <v>7047</v>
      </c>
      <c r="P102" s="8">
        <f>J102</f>
        <v>637</v>
      </c>
      <c r="Q102" s="2"/>
    </row>
    <row r="103" spans="1:17" ht="18" customHeight="1" x14ac:dyDescent="0.25">
      <c r="A103" s="23" t="s">
        <v>25</v>
      </c>
      <c r="B103" s="96">
        <f t="shared" si="29"/>
        <v>4659</v>
      </c>
      <c r="C103" s="130">
        <v>161</v>
      </c>
      <c r="D103" s="130">
        <v>712</v>
      </c>
      <c r="E103" s="130">
        <v>2023</v>
      </c>
      <c r="F103" s="130">
        <v>816</v>
      </c>
      <c r="G103" s="130">
        <v>513</v>
      </c>
      <c r="H103" s="130">
        <v>276</v>
      </c>
      <c r="I103" s="130">
        <v>130</v>
      </c>
      <c r="J103" s="130">
        <v>28</v>
      </c>
      <c r="K103" s="2"/>
      <c r="L103" s="2" t="s">
        <v>25</v>
      </c>
      <c r="M103" s="8">
        <f>SUM(C103:D103)</f>
        <v>873</v>
      </c>
      <c r="N103" s="8">
        <f>E103</f>
        <v>2023</v>
      </c>
      <c r="O103" s="8">
        <f t="shared" si="31"/>
        <v>1735</v>
      </c>
      <c r="P103" s="8">
        <f>J103</f>
        <v>28</v>
      </c>
      <c r="Q103" s="2"/>
    </row>
    <row r="104" spans="1:17" ht="18" customHeight="1" x14ac:dyDescent="0.25">
      <c r="A104" s="35" t="s">
        <v>1</v>
      </c>
      <c r="B104" s="35">
        <f t="shared" ref="B104:J104" si="32">SUM(B100:B103)</f>
        <v>27126</v>
      </c>
      <c r="C104" s="35">
        <f t="shared" si="32"/>
        <v>1711</v>
      </c>
      <c r="D104" s="35">
        <f t="shared" si="32"/>
        <v>3239</v>
      </c>
      <c r="E104" s="35">
        <f t="shared" si="32"/>
        <v>4532</v>
      </c>
      <c r="F104" s="35">
        <f t="shared" si="32"/>
        <v>3612</v>
      </c>
      <c r="G104" s="35">
        <f t="shared" si="32"/>
        <v>5387</v>
      </c>
      <c r="H104" s="35">
        <f t="shared" si="32"/>
        <v>4237</v>
      </c>
      <c r="I104" s="35">
        <f t="shared" si="32"/>
        <v>2613</v>
      </c>
      <c r="J104" s="35">
        <f t="shared" si="32"/>
        <v>1795</v>
      </c>
      <c r="K104" s="2"/>
      <c r="L104" s="2" t="s">
        <v>24</v>
      </c>
      <c r="M104" s="8">
        <f>SUM(C100:D100)</f>
        <v>16</v>
      </c>
      <c r="N104" s="8">
        <f>SUM(E100)</f>
        <v>7</v>
      </c>
      <c r="O104" s="8">
        <f>SUM(F100:I100)</f>
        <v>43</v>
      </c>
      <c r="P104" s="8">
        <f>J100</f>
        <v>29</v>
      </c>
      <c r="Q104" s="2"/>
    </row>
    <row r="105" spans="1:17" ht="18" customHeight="1" thickBot="1" x14ac:dyDescent="0.3">
      <c r="A105" s="10" t="s">
        <v>21</v>
      </c>
      <c r="B105" s="33">
        <f t="shared" ref="B105" si="33">B104/$B104</f>
        <v>1</v>
      </c>
      <c r="C105" s="9">
        <f>C104/$B$104</f>
        <v>6.3076015630760152E-2</v>
      </c>
      <c r="D105" s="9">
        <f t="shared" ref="D105:J105" si="34">D104/$B$104</f>
        <v>0.11940573619405737</v>
      </c>
      <c r="E105" s="9">
        <f t="shared" si="34"/>
        <v>0.16707218167072183</v>
      </c>
      <c r="F105" s="9">
        <f t="shared" si="34"/>
        <v>0.13315638133156382</v>
      </c>
      <c r="G105" s="9">
        <f t="shared" si="34"/>
        <v>0.19859175698591758</v>
      </c>
      <c r="H105" s="9">
        <f t="shared" si="34"/>
        <v>0.15619700656197005</v>
      </c>
      <c r="I105" s="9">
        <f t="shared" si="34"/>
        <v>9.6328245963282461E-2</v>
      </c>
      <c r="J105" s="9">
        <f t="shared" si="34"/>
        <v>6.6172675661726757E-2</v>
      </c>
      <c r="K105" s="7"/>
      <c r="L105" s="7"/>
      <c r="M105" s="8">
        <f>SUM(M101:M104)</f>
        <v>4950</v>
      </c>
      <c r="N105" s="8">
        <f t="shared" ref="N105:P105" si="35">SUM(N101:N104)</f>
        <v>4532</v>
      </c>
      <c r="O105" s="8">
        <f t="shared" si="35"/>
        <v>15849</v>
      </c>
      <c r="P105" s="8">
        <f t="shared" si="35"/>
        <v>1795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62" t="s">
        <v>111</v>
      </c>
      <c r="B109" s="162"/>
      <c r="C109" s="162"/>
      <c r="D109" s="162"/>
      <c r="E109" s="162"/>
      <c r="F109" s="95"/>
      <c r="G109" s="95"/>
      <c r="H109" s="95"/>
      <c r="I109" s="95"/>
      <c r="J109" s="59"/>
      <c r="K109" s="162" t="s">
        <v>110</v>
      </c>
      <c r="L109" s="162"/>
      <c r="M109" s="162"/>
      <c r="N109" s="162"/>
      <c r="O109" s="162"/>
      <c r="P109" s="95"/>
      <c r="Q109" s="95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55" t="s">
        <v>109</v>
      </c>
      <c r="B111" s="155"/>
      <c r="C111" s="104" t="s">
        <v>108</v>
      </c>
      <c r="D111" s="104" t="s">
        <v>22</v>
      </c>
      <c r="E111" s="104" t="s">
        <v>23</v>
      </c>
      <c r="F111" s="2"/>
      <c r="G111" s="2"/>
      <c r="H111" s="2"/>
      <c r="I111" s="2"/>
      <c r="J111" s="2"/>
      <c r="K111" s="155" t="s">
        <v>109</v>
      </c>
      <c r="L111" s="155"/>
      <c r="M111" s="104" t="s">
        <v>108</v>
      </c>
      <c r="N111" s="104" t="s">
        <v>22</v>
      </c>
      <c r="O111" s="104" t="s">
        <v>23</v>
      </c>
      <c r="P111" s="2"/>
      <c r="Q111" s="2"/>
    </row>
    <row r="112" spans="1:17" ht="18" customHeight="1" x14ac:dyDescent="0.25">
      <c r="A112" s="163" t="s">
        <v>107</v>
      </c>
      <c r="B112" s="163"/>
      <c r="C112" s="13">
        <f t="shared" ref="C112:C117" si="36">SUM(D112:E112)</f>
        <v>18996</v>
      </c>
      <c r="D112" s="12">
        <v>3248</v>
      </c>
      <c r="E112" s="12">
        <v>15748</v>
      </c>
      <c r="F112" s="2"/>
      <c r="G112" s="2"/>
      <c r="H112" s="2"/>
      <c r="I112" s="2"/>
      <c r="J112" s="2"/>
      <c r="K112" s="163" t="s">
        <v>107</v>
      </c>
      <c r="L112" s="163"/>
      <c r="M112" s="13">
        <f t="shared" ref="M112:M117" si="37">SUM(N112:O112)</f>
        <v>25793</v>
      </c>
      <c r="N112" s="12">
        <v>21434</v>
      </c>
      <c r="O112" s="12">
        <v>4359</v>
      </c>
      <c r="P112" s="2"/>
      <c r="Q112" s="2"/>
    </row>
    <row r="113" spans="1:17" ht="18" customHeight="1" x14ac:dyDescent="0.25">
      <c r="A113" s="163" t="s">
        <v>106</v>
      </c>
      <c r="B113" s="163"/>
      <c r="C113" s="13">
        <f t="shared" si="36"/>
        <v>7481</v>
      </c>
      <c r="D113" s="12">
        <v>361</v>
      </c>
      <c r="E113" s="12">
        <v>7120</v>
      </c>
      <c r="G113" s="2"/>
      <c r="H113" s="2"/>
      <c r="I113" s="2"/>
      <c r="J113" s="2"/>
      <c r="K113" s="163" t="s">
        <v>91</v>
      </c>
      <c r="L113" s="163"/>
      <c r="M113" s="13">
        <f t="shared" si="37"/>
        <v>1255</v>
      </c>
      <c r="N113" s="12">
        <v>1179</v>
      </c>
      <c r="O113" s="12">
        <v>76</v>
      </c>
      <c r="Q113" s="2"/>
    </row>
    <row r="114" spans="1:17" ht="18" customHeight="1" x14ac:dyDescent="0.25">
      <c r="A114" s="163" t="s">
        <v>105</v>
      </c>
      <c r="B114" s="163"/>
      <c r="C114" s="13">
        <f t="shared" si="36"/>
        <v>343</v>
      </c>
      <c r="D114" s="12">
        <v>10</v>
      </c>
      <c r="E114" s="12">
        <v>333</v>
      </c>
      <c r="G114" s="2"/>
      <c r="H114" s="2"/>
      <c r="I114" s="2"/>
      <c r="J114" s="2"/>
      <c r="K114" s="163" t="s">
        <v>105</v>
      </c>
      <c r="L114" s="163"/>
      <c r="M114" s="13">
        <f t="shared" si="37"/>
        <v>46</v>
      </c>
      <c r="N114" s="12">
        <v>42</v>
      </c>
      <c r="O114" s="12">
        <v>4</v>
      </c>
      <c r="Q114" s="2"/>
    </row>
    <row r="115" spans="1:17" ht="18" customHeight="1" x14ac:dyDescent="0.25">
      <c r="A115" s="164" t="s">
        <v>104</v>
      </c>
      <c r="B115" s="164"/>
      <c r="C115" s="93">
        <f t="shared" si="36"/>
        <v>306</v>
      </c>
      <c r="D115" s="69">
        <v>11</v>
      </c>
      <c r="E115" s="69">
        <v>295</v>
      </c>
      <c r="G115" s="2"/>
      <c r="H115" s="2"/>
      <c r="I115" s="2"/>
      <c r="J115" s="2"/>
      <c r="K115" s="164" t="s">
        <v>104</v>
      </c>
      <c r="L115" s="164"/>
      <c r="M115" s="93">
        <f t="shared" si="37"/>
        <v>32</v>
      </c>
      <c r="N115" s="69">
        <v>24</v>
      </c>
      <c r="O115" s="69">
        <v>8</v>
      </c>
      <c r="P115" s="2"/>
      <c r="Q115" s="2"/>
    </row>
    <row r="116" spans="1:17" ht="18" customHeight="1" x14ac:dyDescent="0.25">
      <c r="A116" s="153" t="s">
        <v>1</v>
      </c>
      <c r="B116" s="153"/>
      <c r="C116" s="35">
        <f t="shared" si="36"/>
        <v>27126</v>
      </c>
      <c r="D116" s="35">
        <f>SUM(D112:D115)</f>
        <v>3630</v>
      </c>
      <c r="E116" s="35">
        <f>SUM(E112:E115)</f>
        <v>23496</v>
      </c>
      <c r="F116" s="2"/>
      <c r="G116" s="2"/>
      <c r="H116" s="2"/>
      <c r="I116" s="2"/>
      <c r="J116" s="2"/>
      <c r="K116" s="153" t="s">
        <v>1</v>
      </c>
      <c r="L116" s="153"/>
      <c r="M116" s="35">
        <f t="shared" si="37"/>
        <v>27126</v>
      </c>
      <c r="N116" s="35">
        <f>SUM(N112:N115)</f>
        <v>22679</v>
      </c>
      <c r="O116" s="35">
        <f>SUM(O112:O115)</f>
        <v>4447</v>
      </c>
      <c r="P116" s="2"/>
      <c r="Q116" s="2"/>
    </row>
    <row r="117" spans="1:17" ht="18" customHeight="1" thickBot="1" x14ac:dyDescent="0.3">
      <c r="A117" s="154" t="s">
        <v>21</v>
      </c>
      <c r="B117" s="154"/>
      <c r="C117" s="135">
        <f t="shared" si="36"/>
        <v>1</v>
      </c>
      <c r="D117" s="135">
        <f>+D116/$C$116</f>
        <v>0.13381995133819952</v>
      </c>
      <c r="E117" s="135">
        <f>+E116/$C$116</f>
        <v>0.86618004866180054</v>
      </c>
      <c r="F117" s="7"/>
      <c r="G117" s="7"/>
      <c r="H117" s="7"/>
      <c r="I117" s="7"/>
      <c r="J117" s="7"/>
      <c r="K117" s="154" t="s">
        <v>21</v>
      </c>
      <c r="L117" s="154"/>
      <c r="M117" s="135">
        <f t="shared" si="37"/>
        <v>1</v>
      </c>
      <c r="N117" s="135">
        <f>+N116/$M$116</f>
        <v>0.83606134336061344</v>
      </c>
      <c r="O117" s="135">
        <f>+O116/$M$116</f>
        <v>0.16393865663938656</v>
      </c>
      <c r="P117" s="7"/>
      <c r="Q117" s="7"/>
    </row>
    <row r="118" spans="1:17" x14ac:dyDescent="0.25">
      <c r="A118" s="88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88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88"/>
      <c r="B119" s="2"/>
      <c r="C119" s="2"/>
      <c r="D119" s="2"/>
      <c r="E119" s="2"/>
      <c r="F119" s="2"/>
      <c r="G119" s="2"/>
      <c r="H119" s="2"/>
      <c r="I119" s="2"/>
      <c r="J119" s="2"/>
      <c r="K119" s="88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4" t="s">
        <v>70</v>
      </c>
      <c r="B122" s="105" t="s">
        <v>1</v>
      </c>
      <c r="C122" s="104" t="s">
        <v>102</v>
      </c>
      <c r="D122" s="104" t="s">
        <v>101</v>
      </c>
      <c r="E122" s="104" t="s">
        <v>127</v>
      </c>
      <c r="F122" s="104" t="s">
        <v>128</v>
      </c>
      <c r="G122" s="109" t="s">
        <v>129</v>
      </c>
      <c r="H122" s="104" t="s">
        <v>100</v>
      </c>
      <c r="I122" s="104" t="s">
        <v>99</v>
      </c>
      <c r="J122" s="104" t="s">
        <v>20</v>
      </c>
      <c r="K122" s="104" t="s">
        <v>131</v>
      </c>
      <c r="L122" s="2"/>
      <c r="M122" s="2"/>
      <c r="N122" s="2"/>
      <c r="O122" s="2"/>
      <c r="P122" s="2"/>
      <c r="Q122" s="89"/>
    </row>
    <row r="123" spans="1:17" ht="18" customHeight="1" x14ac:dyDescent="0.25">
      <c r="A123" s="106" t="s">
        <v>52</v>
      </c>
      <c r="B123" s="13">
        <f>SUM(C123:K123)</f>
        <v>79</v>
      </c>
      <c r="C123" s="12">
        <v>7</v>
      </c>
      <c r="D123" s="12">
        <v>3</v>
      </c>
      <c r="E123" s="12">
        <v>1</v>
      </c>
      <c r="F123" s="12">
        <v>0</v>
      </c>
      <c r="G123" s="12">
        <v>0</v>
      </c>
      <c r="H123" s="12">
        <v>0</v>
      </c>
      <c r="I123" s="12">
        <v>68</v>
      </c>
      <c r="J123" s="12">
        <v>0</v>
      </c>
      <c r="K123" s="12">
        <v>0</v>
      </c>
      <c r="L123" s="2"/>
      <c r="M123" s="2"/>
      <c r="N123" s="2"/>
      <c r="O123" s="2"/>
      <c r="P123" s="2"/>
      <c r="Q123" s="89"/>
    </row>
    <row r="124" spans="1:17" ht="18" customHeight="1" x14ac:dyDescent="0.25">
      <c r="A124" s="58" t="s">
        <v>27</v>
      </c>
      <c r="B124" s="13">
        <f t="shared" ref="B124:B126" si="38">SUM(C124:K124)</f>
        <v>9494</v>
      </c>
      <c r="C124" s="12">
        <v>921</v>
      </c>
      <c r="D124" s="12">
        <v>89</v>
      </c>
      <c r="E124" s="12">
        <v>16</v>
      </c>
      <c r="F124" s="12">
        <v>0</v>
      </c>
      <c r="G124" s="12">
        <v>21</v>
      </c>
      <c r="H124" s="12">
        <v>187</v>
      </c>
      <c r="I124" s="12">
        <v>8075</v>
      </c>
      <c r="J124" s="12">
        <v>5</v>
      </c>
      <c r="K124" s="12">
        <v>180</v>
      </c>
      <c r="L124" s="2"/>
      <c r="M124" s="2"/>
      <c r="N124" s="2"/>
      <c r="O124" s="2"/>
      <c r="P124" s="2"/>
      <c r="Q124" s="89"/>
    </row>
    <row r="125" spans="1:17" ht="18" customHeight="1" x14ac:dyDescent="0.25">
      <c r="A125" s="23" t="s">
        <v>26</v>
      </c>
      <c r="B125" s="13">
        <f t="shared" si="38"/>
        <v>8817</v>
      </c>
      <c r="C125" s="12">
        <v>925</v>
      </c>
      <c r="D125" s="12">
        <v>155</v>
      </c>
      <c r="E125" s="12">
        <v>69</v>
      </c>
      <c r="F125" s="12">
        <v>0</v>
      </c>
      <c r="G125" s="12">
        <v>14</v>
      </c>
      <c r="H125" s="12">
        <v>131</v>
      </c>
      <c r="I125" s="12">
        <v>7369</v>
      </c>
      <c r="J125" s="12">
        <v>2</v>
      </c>
      <c r="K125" s="12">
        <v>152</v>
      </c>
      <c r="L125" s="2"/>
      <c r="M125" s="2"/>
      <c r="N125" s="2"/>
      <c r="O125" s="2"/>
      <c r="P125" s="2"/>
      <c r="Q125" s="89"/>
    </row>
    <row r="126" spans="1:17" ht="18" customHeight="1" x14ac:dyDescent="0.25">
      <c r="A126" s="94" t="s">
        <v>25</v>
      </c>
      <c r="B126" s="13">
        <f t="shared" si="38"/>
        <v>3786</v>
      </c>
      <c r="C126" s="69">
        <v>208</v>
      </c>
      <c r="D126" s="69">
        <v>37</v>
      </c>
      <c r="E126" s="69">
        <v>39</v>
      </c>
      <c r="F126" s="69">
        <v>0</v>
      </c>
      <c r="G126" s="69">
        <v>8</v>
      </c>
      <c r="H126" s="69">
        <v>71</v>
      </c>
      <c r="I126" s="69">
        <v>3319</v>
      </c>
      <c r="J126" s="69">
        <v>0</v>
      </c>
      <c r="K126" s="69">
        <v>104</v>
      </c>
      <c r="L126" s="2"/>
      <c r="M126" s="2"/>
      <c r="N126" s="2"/>
      <c r="O126" s="2"/>
      <c r="P126" s="2"/>
      <c r="Q126" s="89"/>
    </row>
    <row r="127" spans="1:17" ht="18" customHeight="1" x14ac:dyDescent="0.25">
      <c r="A127" s="92" t="s">
        <v>1</v>
      </c>
      <c r="B127" s="91">
        <f t="shared" ref="B127:J127" si="39">SUM(B123:B126)</f>
        <v>22176</v>
      </c>
      <c r="C127" s="91">
        <f t="shared" si="39"/>
        <v>2061</v>
      </c>
      <c r="D127" s="91">
        <f t="shared" si="39"/>
        <v>284</v>
      </c>
      <c r="E127" s="91">
        <f t="shared" si="39"/>
        <v>125</v>
      </c>
      <c r="F127" s="91">
        <f t="shared" si="39"/>
        <v>0</v>
      </c>
      <c r="G127" s="91">
        <f t="shared" si="39"/>
        <v>43</v>
      </c>
      <c r="H127" s="91">
        <f t="shared" si="39"/>
        <v>389</v>
      </c>
      <c r="I127" s="91">
        <f t="shared" si="39"/>
        <v>18831</v>
      </c>
      <c r="J127" s="91">
        <f t="shared" si="39"/>
        <v>7</v>
      </c>
      <c r="K127" s="91">
        <f t="shared" ref="K127" si="40">SUM(K123:K126)</f>
        <v>436</v>
      </c>
      <c r="L127" s="2"/>
      <c r="M127" s="2"/>
      <c r="N127" s="2"/>
      <c r="O127" s="2"/>
      <c r="P127" s="2"/>
      <c r="Q127" s="89"/>
    </row>
    <row r="128" spans="1:17" ht="18" customHeight="1" thickBot="1" x14ac:dyDescent="0.3">
      <c r="A128" s="10" t="s">
        <v>21</v>
      </c>
      <c r="B128" s="90">
        <f>B127/$B127</f>
        <v>1</v>
      </c>
      <c r="C128" s="9">
        <f>C127/$B$127</f>
        <v>9.2938311688311695E-2</v>
      </c>
      <c r="D128" s="9">
        <f t="shared" ref="D128:J128" si="41">D127/$B$127</f>
        <v>1.2806637806637806E-2</v>
      </c>
      <c r="E128" s="9">
        <f t="shared" si="41"/>
        <v>5.636724386724387E-3</v>
      </c>
      <c r="F128" s="9">
        <f t="shared" si="41"/>
        <v>0</v>
      </c>
      <c r="G128" s="9">
        <f t="shared" si="41"/>
        <v>1.939033189033189E-3</v>
      </c>
      <c r="H128" s="9">
        <f t="shared" si="41"/>
        <v>1.7541486291486292E-2</v>
      </c>
      <c r="I128" s="9">
        <f t="shared" si="41"/>
        <v>0.84916125541125542</v>
      </c>
      <c r="J128" s="9">
        <f t="shared" si="41"/>
        <v>3.1565656565656568E-4</v>
      </c>
      <c r="K128" s="9">
        <f t="shared" ref="K128" si="42">K127/$B$127</f>
        <v>1.966089466089466E-2</v>
      </c>
      <c r="L128" s="2"/>
      <c r="M128" s="2"/>
      <c r="N128" s="2"/>
      <c r="O128" s="2"/>
      <c r="P128" s="2"/>
      <c r="Q128" s="89"/>
    </row>
    <row r="129" spans="1:17" ht="15" customHeight="1" x14ac:dyDescent="0.25">
      <c r="A129" s="159" t="s">
        <v>132</v>
      </c>
      <c r="B129" s="159"/>
      <c r="C129" s="159"/>
      <c r="D129" s="159"/>
      <c r="E129" s="159"/>
      <c r="F129" s="159"/>
      <c r="G129" s="159"/>
      <c r="H129" s="159"/>
      <c r="I129" s="159"/>
      <c r="J129" s="159"/>
      <c r="K129" s="2"/>
      <c r="L129" s="2"/>
      <c r="M129" s="2"/>
      <c r="N129" s="2"/>
      <c r="O129" s="2"/>
      <c r="P129" s="2"/>
      <c r="Q129" s="89"/>
    </row>
    <row r="130" spans="1:17" x14ac:dyDescent="0.25">
      <c r="A130" s="160"/>
      <c r="B130" s="160"/>
      <c r="C130" s="160"/>
      <c r="D130" s="160"/>
      <c r="E130" s="160"/>
      <c r="F130" s="160"/>
      <c r="G130" s="160"/>
      <c r="H130" s="160"/>
      <c r="I130" s="160"/>
      <c r="J130" s="160"/>
      <c r="K130" s="2"/>
      <c r="L130" s="2"/>
      <c r="M130" s="2"/>
      <c r="N130" s="2"/>
      <c r="O130" s="2"/>
      <c r="P130" s="2"/>
      <c r="Q130" s="89"/>
    </row>
    <row r="131" spans="1:17" x14ac:dyDescent="0.25">
      <c r="A131" s="160"/>
      <c r="B131" s="160"/>
      <c r="C131" s="160"/>
      <c r="D131" s="160"/>
      <c r="E131" s="160"/>
      <c r="F131" s="160"/>
      <c r="G131" s="160"/>
      <c r="H131" s="160"/>
      <c r="I131" s="160"/>
      <c r="J131" s="160"/>
      <c r="K131" s="2"/>
      <c r="L131" s="2"/>
      <c r="M131" s="2"/>
      <c r="N131" s="2"/>
      <c r="O131" s="2"/>
      <c r="P131" s="2"/>
      <c r="Q131" s="89"/>
    </row>
    <row r="132" spans="1:17" x14ac:dyDescent="0.25">
      <c r="A132" s="113"/>
      <c r="B132" s="113"/>
      <c r="C132" s="113"/>
      <c r="D132" s="113"/>
      <c r="E132" s="113"/>
      <c r="F132" s="113"/>
      <c r="G132" s="113"/>
      <c r="H132" s="113"/>
      <c r="I132" s="113"/>
      <c r="J132" s="113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145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4" t="s">
        <v>0</v>
      </c>
      <c r="B135" s="104">
        <v>2025</v>
      </c>
      <c r="C135" s="104">
        <v>2026</v>
      </c>
      <c r="D135" s="104" t="s">
        <v>94</v>
      </c>
      <c r="E135" s="2"/>
      <c r="F135" s="2"/>
      <c r="G135" s="29"/>
      <c r="H135" s="2"/>
      <c r="I135" s="2"/>
      <c r="J135" s="2"/>
      <c r="K135" s="81"/>
      <c r="L135" s="2"/>
      <c r="M135" s="2"/>
      <c r="N135" s="2"/>
      <c r="O135" s="2"/>
      <c r="P135" s="2"/>
      <c r="Q135" s="2"/>
    </row>
    <row r="136" spans="1:17" ht="19.5" customHeight="1" x14ac:dyDescent="0.25">
      <c r="A136" s="40" t="s">
        <v>2</v>
      </c>
      <c r="B136" s="12">
        <v>14723</v>
      </c>
      <c r="C136" s="12">
        <v>13671</v>
      </c>
      <c r="D136" s="85">
        <f t="shared" ref="D136:D147" si="43">C136/B136-1</f>
        <v>-7.1452828907152099E-2</v>
      </c>
      <c r="E136" s="2"/>
      <c r="F136" s="115"/>
      <c r="G136" s="29"/>
      <c r="H136" s="29" t="s">
        <v>14</v>
      </c>
      <c r="I136" s="82"/>
      <c r="J136" s="2"/>
      <c r="K136" s="81"/>
      <c r="L136" s="2"/>
      <c r="M136" s="2"/>
      <c r="N136" s="2"/>
      <c r="O136" s="2"/>
      <c r="P136" s="2"/>
      <c r="Q136" s="2"/>
    </row>
    <row r="137" spans="1:17" ht="19.5" customHeight="1" x14ac:dyDescent="0.25">
      <c r="A137" s="14" t="s">
        <v>3</v>
      </c>
      <c r="B137" s="86">
        <v>13616</v>
      </c>
      <c r="C137" s="86">
        <v>13455</v>
      </c>
      <c r="D137" s="85">
        <f t="shared" si="43"/>
        <v>-1.1824324324324342E-2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hidden="1" customHeight="1" x14ac:dyDescent="0.25">
      <c r="A138" s="14" t="s">
        <v>4</v>
      </c>
      <c r="B138" s="86"/>
      <c r="C138" s="86"/>
      <c r="D138" s="85" t="e">
        <f t="shared" si="43"/>
        <v>#DIV/0!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hidden="1" customHeight="1" x14ac:dyDescent="0.25">
      <c r="A139" s="14" t="s">
        <v>5</v>
      </c>
      <c r="B139" s="86"/>
      <c r="C139" s="86"/>
      <c r="D139" s="85" t="e">
        <f t="shared" si="43"/>
        <v>#DIV/0!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hidden="1" customHeight="1" x14ac:dyDescent="0.25">
      <c r="A140" s="14" t="s">
        <v>6</v>
      </c>
      <c r="B140" s="86"/>
      <c r="C140" s="86"/>
      <c r="D140" s="85" t="e">
        <f t="shared" si="43"/>
        <v>#DIV/0!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hidden="1" customHeight="1" x14ac:dyDescent="0.25">
      <c r="A141" s="14" t="s">
        <v>7</v>
      </c>
      <c r="B141" s="86"/>
      <c r="C141" s="86"/>
      <c r="D141" s="85" t="e">
        <f t="shared" si="43"/>
        <v>#DIV/0!</v>
      </c>
      <c r="E141" s="2"/>
      <c r="F141" s="2"/>
      <c r="G141" s="87"/>
      <c r="H141" s="29" t="s">
        <v>15</v>
      </c>
      <c r="I141" s="82"/>
      <c r="J141" s="2"/>
      <c r="K141" s="81"/>
      <c r="L141" s="81"/>
      <c r="M141" s="81"/>
      <c r="N141" s="2"/>
      <c r="O141" s="2"/>
      <c r="P141" s="2"/>
      <c r="Q141" s="2"/>
    </row>
    <row r="142" spans="1:17" ht="19.5" hidden="1" customHeight="1" x14ac:dyDescent="0.25">
      <c r="A142" s="14" t="s">
        <v>8</v>
      </c>
      <c r="B142" s="86"/>
      <c r="C142" s="86"/>
      <c r="D142" s="85" t="e">
        <f t="shared" si="43"/>
        <v>#DIV/0!</v>
      </c>
      <c r="E142" s="2"/>
      <c r="F142" s="2"/>
      <c r="G142" s="87"/>
      <c r="H142" s="29" t="s">
        <v>16</v>
      </c>
      <c r="I142" s="82"/>
      <c r="J142" s="2"/>
      <c r="K142" s="81"/>
      <c r="L142" s="81"/>
      <c r="M142" s="81"/>
      <c r="N142" s="2"/>
      <c r="O142" s="2"/>
      <c r="P142" s="2"/>
      <c r="Q142" s="2"/>
    </row>
    <row r="143" spans="1:17" ht="19.5" hidden="1" customHeight="1" x14ac:dyDescent="0.25">
      <c r="A143" s="14" t="s">
        <v>9</v>
      </c>
      <c r="B143" s="86"/>
      <c r="C143" s="86"/>
      <c r="D143" s="85" t="e">
        <f t="shared" si="43"/>
        <v>#DIV/0!</v>
      </c>
      <c r="E143" s="2"/>
      <c r="F143" s="2"/>
      <c r="G143" s="87"/>
      <c r="H143" s="29" t="s">
        <v>17</v>
      </c>
      <c r="I143" s="82"/>
      <c r="J143" s="2"/>
      <c r="K143" s="81"/>
      <c r="L143" s="81"/>
      <c r="M143" s="81"/>
      <c r="N143" s="2"/>
      <c r="O143" s="2"/>
      <c r="P143" s="2"/>
      <c r="Q143" s="2"/>
    </row>
    <row r="144" spans="1:17" ht="19.5" hidden="1" customHeight="1" x14ac:dyDescent="0.25">
      <c r="A144" s="14" t="s">
        <v>10</v>
      </c>
      <c r="B144" s="86"/>
      <c r="C144" s="86"/>
      <c r="D144" s="85" t="e">
        <f t="shared" si="43"/>
        <v>#DIV/0!</v>
      </c>
      <c r="E144" s="2"/>
      <c r="F144" s="2"/>
      <c r="G144" s="29"/>
      <c r="H144" s="29" t="s">
        <v>28</v>
      </c>
      <c r="I144" s="82"/>
      <c r="J144" s="2"/>
      <c r="K144" s="81"/>
      <c r="L144" s="81"/>
      <c r="M144" s="81"/>
      <c r="N144" s="2"/>
      <c r="O144" s="2"/>
      <c r="P144" s="2"/>
      <c r="Q144" s="2"/>
    </row>
    <row r="145" spans="1:17" ht="19.5" hidden="1" customHeight="1" x14ac:dyDescent="0.25">
      <c r="A145" s="14" t="s">
        <v>11</v>
      </c>
      <c r="B145" s="86"/>
      <c r="C145" s="86"/>
      <c r="D145" s="85" t="e">
        <f t="shared" si="43"/>
        <v>#DIV/0!</v>
      </c>
      <c r="E145" s="2"/>
      <c r="F145" s="2"/>
      <c r="G145" s="29"/>
      <c r="H145" s="29" t="s">
        <v>18</v>
      </c>
      <c r="I145" s="82"/>
      <c r="J145" s="2"/>
      <c r="K145" s="81"/>
      <c r="L145" s="81"/>
      <c r="M145" s="81"/>
      <c r="N145" s="2"/>
      <c r="O145" s="2"/>
      <c r="P145" s="2"/>
      <c r="Q145" s="2"/>
    </row>
    <row r="146" spans="1:17" ht="19.5" hidden="1" customHeight="1" x14ac:dyDescent="0.25">
      <c r="A146" s="14" t="s">
        <v>12</v>
      </c>
      <c r="B146" s="86"/>
      <c r="C146" s="86"/>
      <c r="D146" s="85" t="e">
        <f t="shared" si="43"/>
        <v>#DIV/0!</v>
      </c>
      <c r="E146" s="2"/>
      <c r="F146" s="2"/>
      <c r="G146" s="29"/>
      <c r="H146" s="29" t="s">
        <v>19</v>
      </c>
      <c r="I146" s="82"/>
      <c r="J146" s="2"/>
      <c r="K146" s="81"/>
      <c r="L146" s="2"/>
      <c r="M146" s="2"/>
      <c r="N146" s="2"/>
      <c r="O146" s="2"/>
      <c r="P146" s="2"/>
      <c r="Q146" s="2"/>
    </row>
    <row r="147" spans="1:17" ht="19.5" hidden="1" customHeight="1" x14ac:dyDescent="0.25">
      <c r="A147" s="107" t="s">
        <v>13</v>
      </c>
      <c r="B147" s="69"/>
      <c r="C147" s="69"/>
      <c r="D147" s="85" t="e">
        <f t="shared" si="43"/>
        <v>#DIV/0!</v>
      </c>
      <c r="E147" s="2"/>
      <c r="F147" s="2"/>
      <c r="G147" s="29"/>
      <c r="H147" s="29"/>
      <c r="I147" s="82"/>
      <c r="J147" s="2"/>
      <c r="K147" s="81"/>
      <c r="L147" s="2"/>
      <c r="M147" s="2"/>
      <c r="N147" s="2"/>
      <c r="O147" s="2"/>
      <c r="P147" s="2"/>
      <c r="Q147" s="2"/>
    </row>
    <row r="148" spans="1:17" ht="19.5" customHeight="1" x14ac:dyDescent="0.25">
      <c r="A148" s="108" t="s">
        <v>1</v>
      </c>
      <c r="B148" s="35">
        <f>SUM(B136:B147)</f>
        <v>28339</v>
      </c>
      <c r="C148" s="35">
        <f>SUM(C136:C147)</f>
        <v>27126</v>
      </c>
      <c r="D148" s="84">
        <f>C148/B148-1</f>
        <v>-4.2803204065069322E-2</v>
      </c>
      <c r="E148" s="2"/>
      <c r="F148" s="2"/>
      <c r="G148" s="29"/>
      <c r="H148" s="83" t="s">
        <v>98</v>
      </c>
      <c r="I148" s="82"/>
      <c r="J148" s="2"/>
      <c r="K148" s="81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61" t="s">
        <v>126</v>
      </c>
      <c r="B150" s="161"/>
      <c r="C150" s="161"/>
      <c r="D150" s="161"/>
      <c r="E150" s="161"/>
      <c r="F150" s="161"/>
      <c r="G150" s="161"/>
      <c r="H150" s="161"/>
      <c r="I150" s="161"/>
      <c r="J150" s="161"/>
      <c r="K150" s="161"/>
      <c r="L150" s="161"/>
      <c r="M150" s="161"/>
      <c r="N150" s="161"/>
      <c r="O150" s="2"/>
      <c r="P150" s="2"/>
      <c r="Q150" s="2"/>
    </row>
    <row r="151" spans="1:17" ht="27.75" customHeight="1" thickBot="1" x14ac:dyDescent="0.3">
      <c r="A151" s="162"/>
      <c r="B151" s="162"/>
      <c r="C151" s="162"/>
      <c r="D151" s="162"/>
      <c r="E151" s="162"/>
      <c r="F151" s="162"/>
      <c r="G151" s="162"/>
      <c r="H151" s="162"/>
      <c r="I151" s="162"/>
      <c r="J151" s="162"/>
      <c r="K151" s="162"/>
      <c r="L151" s="162"/>
      <c r="M151" s="162"/>
      <c r="N151" s="162"/>
      <c r="O151" s="6"/>
      <c r="P151" s="6"/>
      <c r="Q151" s="80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55" t="s">
        <v>87</v>
      </c>
      <c r="B153" s="155" t="s">
        <v>97</v>
      </c>
      <c r="C153" s="156" t="s">
        <v>96</v>
      </c>
      <c r="D153" s="156"/>
      <c r="E153" s="157"/>
      <c r="F153" s="155" t="s">
        <v>139</v>
      </c>
      <c r="G153" s="158"/>
      <c r="H153" s="155" t="s">
        <v>140</v>
      </c>
      <c r="I153" s="158"/>
      <c r="J153" s="79"/>
      <c r="K153" s="79"/>
      <c r="L153" s="7"/>
    </row>
    <row r="154" spans="1:17" ht="54.75" customHeight="1" thickTop="1" x14ac:dyDescent="0.25">
      <c r="A154" s="155"/>
      <c r="B154" s="155"/>
      <c r="C154" s="78" t="s">
        <v>54</v>
      </c>
      <c r="D154" s="78" t="s">
        <v>53</v>
      </c>
      <c r="E154" s="77" t="s">
        <v>95</v>
      </c>
      <c r="F154" s="76" t="s">
        <v>50</v>
      </c>
      <c r="G154" s="75" t="s">
        <v>51</v>
      </c>
      <c r="H154" s="76" t="s">
        <v>50</v>
      </c>
      <c r="I154" s="75" t="s">
        <v>51</v>
      </c>
      <c r="J154" s="7"/>
      <c r="K154" s="74"/>
      <c r="L154" s="7"/>
    </row>
    <row r="155" spans="1:17" ht="18.75" customHeight="1" x14ac:dyDescent="0.25">
      <c r="A155" s="73" t="s">
        <v>74</v>
      </c>
      <c r="B155" s="72">
        <f t="shared" ref="B155:B179" si="44">SUM(C155:E155)</f>
        <v>375</v>
      </c>
      <c r="C155" s="114">
        <v>27</v>
      </c>
      <c r="D155" s="114">
        <v>166</v>
      </c>
      <c r="E155" s="114">
        <v>182</v>
      </c>
      <c r="F155" s="114">
        <v>72</v>
      </c>
      <c r="G155" s="114">
        <v>303</v>
      </c>
      <c r="H155" s="114">
        <v>71</v>
      </c>
      <c r="I155" s="114">
        <v>304</v>
      </c>
      <c r="J155" s="68"/>
      <c r="K155" s="68"/>
      <c r="L155" s="7"/>
    </row>
    <row r="156" spans="1:17" ht="18.75" customHeight="1" x14ac:dyDescent="0.25">
      <c r="A156" s="73" t="s">
        <v>82</v>
      </c>
      <c r="B156" s="72">
        <f t="shared" si="44"/>
        <v>1183</v>
      </c>
      <c r="C156" s="114">
        <v>230</v>
      </c>
      <c r="D156" s="114">
        <v>566</v>
      </c>
      <c r="E156" s="114">
        <v>387</v>
      </c>
      <c r="F156" s="114">
        <v>194</v>
      </c>
      <c r="G156" s="114">
        <v>989</v>
      </c>
      <c r="H156" s="114">
        <v>102</v>
      </c>
      <c r="I156" s="114">
        <v>1081</v>
      </c>
      <c r="J156" s="68"/>
      <c r="K156" s="68"/>
      <c r="L156" s="7"/>
    </row>
    <row r="157" spans="1:17" ht="18.75" customHeight="1" x14ac:dyDescent="0.25">
      <c r="A157" s="73" t="s">
        <v>77</v>
      </c>
      <c r="B157" s="72">
        <f t="shared" si="44"/>
        <v>484</v>
      </c>
      <c r="C157" s="114">
        <v>92</v>
      </c>
      <c r="D157" s="114">
        <v>272</v>
      </c>
      <c r="E157" s="114">
        <v>120</v>
      </c>
      <c r="F157" s="114">
        <v>54</v>
      </c>
      <c r="G157" s="114">
        <v>430</v>
      </c>
      <c r="H157" s="114">
        <v>16</v>
      </c>
      <c r="I157" s="114">
        <v>468</v>
      </c>
      <c r="J157" s="68"/>
      <c r="K157" s="68"/>
      <c r="L157" s="7"/>
    </row>
    <row r="158" spans="1:17" ht="18.75" customHeight="1" x14ac:dyDescent="0.25">
      <c r="A158" s="73" t="s">
        <v>60</v>
      </c>
      <c r="B158" s="72">
        <f t="shared" si="44"/>
        <v>2494</v>
      </c>
      <c r="C158" s="114">
        <v>526</v>
      </c>
      <c r="D158" s="114">
        <v>1477</v>
      </c>
      <c r="E158" s="114">
        <v>491</v>
      </c>
      <c r="F158" s="114">
        <v>248</v>
      </c>
      <c r="G158" s="114">
        <v>2246</v>
      </c>
      <c r="H158" s="114">
        <v>256</v>
      </c>
      <c r="I158" s="114">
        <v>2238</v>
      </c>
      <c r="J158" s="68"/>
      <c r="K158" s="68"/>
      <c r="L158" s="7"/>
    </row>
    <row r="159" spans="1:17" ht="18.75" customHeight="1" x14ac:dyDescent="0.25">
      <c r="A159" s="73" t="s">
        <v>59</v>
      </c>
      <c r="B159" s="72">
        <f t="shared" si="44"/>
        <v>924</v>
      </c>
      <c r="C159" s="114">
        <v>94</v>
      </c>
      <c r="D159" s="114">
        <v>383</v>
      </c>
      <c r="E159" s="114">
        <v>447</v>
      </c>
      <c r="F159" s="114">
        <v>196</v>
      </c>
      <c r="G159" s="114">
        <v>728</v>
      </c>
      <c r="H159" s="114">
        <v>82</v>
      </c>
      <c r="I159" s="114">
        <v>842</v>
      </c>
      <c r="J159" s="68"/>
      <c r="K159" s="68"/>
      <c r="L159" s="7"/>
    </row>
    <row r="160" spans="1:17" ht="18.75" customHeight="1" x14ac:dyDescent="0.25">
      <c r="A160" s="73" t="s">
        <v>81</v>
      </c>
      <c r="B160" s="72">
        <f t="shared" si="44"/>
        <v>640</v>
      </c>
      <c r="C160" s="114">
        <v>154</v>
      </c>
      <c r="D160" s="114">
        <v>286</v>
      </c>
      <c r="E160" s="114">
        <v>200</v>
      </c>
      <c r="F160" s="114">
        <v>44</v>
      </c>
      <c r="G160" s="114">
        <v>596</v>
      </c>
      <c r="H160" s="114">
        <v>71</v>
      </c>
      <c r="I160" s="114">
        <v>569</v>
      </c>
      <c r="J160" s="68"/>
      <c r="K160" s="68"/>
      <c r="L160" s="7"/>
    </row>
    <row r="161" spans="1:12" ht="18.75" customHeight="1" x14ac:dyDescent="0.25">
      <c r="A161" s="73" t="s">
        <v>90</v>
      </c>
      <c r="B161" s="72">
        <f t="shared" si="44"/>
        <v>844</v>
      </c>
      <c r="C161" s="114">
        <v>199</v>
      </c>
      <c r="D161" s="114">
        <v>455</v>
      </c>
      <c r="E161" s="114">
        <v>190</v>
      </c>
      <c r="F161" s="114">
        <v>93</v>
      </c>
      <c r="G161" s="114">
        <v>751</v>
      </c>
      <c r="H161" s="114">
        <v>69</v>
      </c>
      <c r="I161" s="114">
        <v>775</v>
      </c>
      <c r="J161" s="68"/>
      <c r="K161" s="68"/>
      <c r="L161" s="7"/>
    </row>
    <row r="162" spans="1:12" ht="18.75" customHeight="1" x14ac:dyDescent="0.25">
      <c r="A162" s="73" t="s">
        <v>58</v>
      </c>
      <c r="B162" s="72">
        <f t="shared" si="44"/>
        <v>1749</v>
      </c>
      <c r="C162" s="114">
        <v>510</v>
      </c>
      <c r="D162" s="114">
        <v>946</v>
      </c>
      <c r="E162" s="114">
        <v>293</v>
      </c>
      <c r="F162" s="114">
        <v>164</v>
      </c>
      <c r="G162" s="114">
        <v>1585</v>
      </c>
      <c r="H162" s="114">
        <v>115</v>
      </c>
      <c r="I162" s="114">
        <v>1634</v>
      </c>
      <c r="J162" s="68"/>
      <c r="K162" s="68"/>
      <c r="L162" s="7"/>
    </row>
    <row r="163" spans="1:12" ht="18.75" customHeight="1" x14ac:dyDescent="0.25">
      <c r="A163" s="73" t="s">
        <v>73</v>
      </c>
      <c r="B163" s="72">
        <f t="shared" si="44"/>
        <v>386</v>
      </c>
      <c r="C163" s="114">
        <v>112</v>
      </c>
      <c r="D163" s="114">
        <v>160</v>
      </c>
      <c r="E163" s="114">
        <v>114</v>
      </c>
      <c r="F163" s="114">
        <v>140</v>
      </c>
      <c r="G163" s="114">
        <v>246</v>
      </c>
      <c r="H163" s="114">
        <v>59</v>
      </c>
      <c r="I163" s="114">
        <v>327</v>
      </c>
      <c r="J163" s="68"/>
      <c r="K163" s="68"/>
      <c r="L163" s="7"/>
    </row>
    <row r="164" spans="1:12" ht="18.75" customHeight="1" x14ac:dyDescent="0.25">
      <c r="A164" s="73" t="s">
        <v>80</v>
      </c>
      <c r="B164" s="72">
        <f t="shared" si="44"/>
        <v>965</v>
      </c>
      <c r="C164" s="114">
        <v>294</v>
      </c>
      <c r="D164" s="114">
        <v>494</v>
      </c>
      <c r="E164" s="114">
        <v>177</v>
      </c>
      <c r="F164" s="114">
        <v>199</v>
      </c>
      <c r="G164" s="114">
        <v>766</v>
      </c>
      <c r="H164" s="114">
        <v>57</v>
      </c>
      <c r="I164" s="114">
        <v>908</v>
      </c>
      <c r="J164" s="68"/>
      <c r="K164" s="68"/>
      <c r="L164" s="7"/>
    </row>
    <row r="165" spans="1:12" ht="18.75" customHeight="1" x14ac:dyDescent="0.25">
      <c r="A165" s="73" t="s">
        <v>83</v>
      </c>
      <c r="B165" s="72">
        <f t="shared" si="44"/>
        <v>1123</v>
      </c>
      <c r="C165" s="114">
        <v>233</v>
      </c>
      <c r="D165" s="114">
        <v>469</v>
      </c>
      <c r="E165" s="114">
        <v>421</v>
      </c>
      <c r="F165" s="114">
        <v>50</v>
      </c>
      <c r="G165" s="114">
        <v>1073</v>
      </c>
      <c r="H165" s="114">
        <v>64</v>
      </c>
      <c r="I165" s="114">
        <v>1059</v>
      </c>
      <c r="J165" s="68"/>
      <c r="K165" s="68"/>
      <c r="L165" s="7"/>
    </row>
    <row r="166" spans="1:12" ht="18.75" customHeight="1" x14ac:dyDescent="0.25">
      <c r="A166" s="73" t="s">
        <v>84</v>
      </c>
      <c r="B166" s="72">
        <f t="shared" si="44"/>
        <v>1135</v>
      </c>
      <c r="C166" s="114">
        <v>283</v>
      </c>
      <c r="D166" s="114">
        <v>561</v>
      </c>
      <c r="E166" s="114">
        <v>291</v>
      </c>
      <c r="F166" s="114">
        <v>183</v>
      </c>
      <c r="G166" s="114">
        <v>952</v>
      </c>
      <c r="H166" s="114">
        <v>234</v>
      </c>
      <c r="I166" s="114">
        <v>901</v>
      </c>
      <c r="J166" s="68"/>
      <c r="K166" s="68"/>
      <c r="L166" s="7"/>
    </row>
    <row r="167" spans="1:12" ht="18.75" customHeight="1" x14ac:dyDescent="0.25">
      <c r="A167" s="73" t="s">
        <v>57</v>
      </c>
      <c r="B167" s="72">
        <f t="shared" si="44"/>
        <v>1317</v>
      </c>
      <c r="C167" s="114">
        <v>237</v>
      </c>
      <c r="D167" s="114">
        <v>559</v>
      </c>
      <c r="E167" s="114">
        <v>521</v>
      </c>
      <c r="F167" s="114">
        <v>325</v>
      </c>
      <c r="G167" s="114">
        <v>992</v>
      </c>
      <c r="H167" s="114">
        <v>111</v>
      </c>
      <c r="I167" s="114">
        <v>1206</v>
      </c>
      <c r="J167" s="68"/>
      <c r="K167" s="68"/>
      <c r="L167" s="7"/>
    </row>
    <row r="168" spans="1:12" ht="18.75" customHeight="1" x14ac:dyDescent="0.25">
      <c r="A168" s="73" t="s">
        <v>85</v>
      </c>
      <c r="B168" s="72">
        <f t="shared" si="44"/>
        <v>689</v>
      </c>
      <c r="C168" s="114">
        <v>93</v>
      </c>
      <c r="D168" s="114">
        <v>368</v>
      </c>
      <c r="E168" s="114">
        <v>228</v>
      </c>
      <c r="F168" s="114">
        <v>25</v>
      </c>
      <c r="G168" s="114">
        <v>664</v>
      </c>
      <c r="H168" s="114">
        <v>60</v>
      </c>
      <c r="I168" s="114">
        <v>629</v>
      </c>
      <c r="J168" s="68"/>
      <c r="K168" s="68"/>
      <c r="L168" s="7"/>
    </row>
    <row r="169" spans="1:12" ht="18.75" customHeight="1" x14ac:dyDescent="0.25">
      <c r="A169" s="73" t="s">
        <v>56</v>
      </c>
      <c r="B169" s="72">
        <f t="shared" si="44"/>
        <v>7396</v>
      </c>
      <c r="C169" s="114">
        <v>1126</v>
      </c>
      <c r="D169" s="114">
        <v>3929</v>
      </c>
      <c r="E169" s="114">
        <v>2341</v>
      </c>
      <c r="F169" s="114">
        <v>825</v>
      </c>
      <c r="G169" s="114">
        <v>6571</v>
      </c>
      <c r="H169" s="114">
        <v>529</v>
      </c>
      <c r="I169" s="114">
        <v>6867</v>
      </c>
      <c r="J169" s="68"/>
      <c r="K169" s="68"/>
      <c r="L169" s="7"/>
    </row>
    <row r="170" spans="1:12" ht="18.75" customHeight="1" x14ac:dyDescent="0.25">
      <c r="A170" s="73" t="s">
        <v>76</v>
      </c>
      <c r="B170" s="72">
        <f t="shared" si="44"/>
        <v>505</v>
      </c>
      <c r="C170" s="114">
        <v>56</v>
      </c>
      <c r="D170" s="114">
        <v>198</v>
      </c>
      <c r="E170" s="114">
        <v>251</v>
      </c>
      <c r="F170" s="114">
        <v>72</v>
      </c>
      <c r="G170" s="114">
        <v>433</v>
      </c>
      <c r="H170" s="114">
        <v>61</v>
      </c>
      <c r="I170" s="114">
        <v>444</v>
      </c>
      <c r="J170" s="68"/>
      <c r="K170" s="68"/>
      <c r="L170" s="7"/>
    </row>
    <row r="171" spans="1:12" ht="18.75" customHeight="1" x14ac:dyDescent="0.25">
      <c r="A171" s="73" t="s">
        <v>89</v>
      </c>
      <c r="B171" s="72">
        <f t="shared" si="44"/>
        <v>223</v>
      </c>
      <c r="C171" s="114">
        <v>10</v>
      </c>
      <c r="D171" s="114">
        <v>188</v>
      </c>
      <c r="E171" s="114">
        <v>25</v>
      </c>
      <c r="F171" s="114">
        <v>42</v>
      </c>
      <c r="G171" s="114">
        <v>181</v>
      </c>
      <c r="H171" s="114">
        <v>10</v>
      </c>
      <c r="I171" s="114">
        <v>213</v>
      </c>
      <c r="J171" s="68"/>
      <c r="K171" s="68"/>
      <c r="L171" s="7"/>
    </row>
    <row r="172" spans="1:12" ht="18.75" customHeight="1" x14ac:dyDescent="0.25">
      <c r="A172" s="73" t="s">
        <v>88</v>
      </c>
      <c r="B172" s="72">
        <f t="shared" si="44"/>
        <v>270</v>
      </c>
      <c r="C172" s="114">
        <v>70</v>
      </c>
      <c r="D172" s="114">
        <v>126</v>
      </c>
      <c r="E172" s="114">
        <v>74</v>
      </c>
      <c r="F172" s="114">
        <v>35</v>
      </c>
      <c r="G172" s="114">
        <v>235</v>
      </c>
      <c r="H172" s="114">
        <v>31</v>
      </c>
      <c r="I172" s="114">
        <v>239</v>
      </c>
      <c r="J172" s="68"/>
      <c r="K172" s="68"/>
      <c r="L172" s="7"/>
    </row>
    <row r="173" spans="1:12" ht="18.75" customHeight="1" x14ac:dyDescent="0.25">
      <c r="A173" s="73" t="s">
        <v>72</v>
      </c>
      <c r="B173" s="72">
        <f t="shared" si="44"/>
        <v>225</v>
      </c>
      <c r="C173" s="114">
        <v>60</v>
      </c>
      <c r="D173" s="114">
        <v>106</v>
      </c>
      <c r="E173" s="114">
        <v>59</v>
      </c>
      <c r="F173" s="114">
        <v>64</v>
      </c>
      <c r="G173" s="114">
        <v>161</v>
      </c>
      <c r="H173" s="114">
        <v>40</v>
      </c>
      <c r="I173" s="114">
        <v>185</v>
      </c>
      <c r="J173" s="68"/>
      <c r="K173" s="68"/>
      <c r="L173" s="7"/>
    </row>
    <row r="174" spans="1:12" ht="18.75" customHeight="1" x14ac:dyDescent="0.25">
      <c r="A174" s="73" t="s">
        <v>86</v>
      </c>
      <c r="B174" s="72">
        <f t="shared" si="44"/>
        <v>1237</v>
      </c>
      <c r="C174" s="114">
        <v>269</v>
      </c>
      <c r="D174" s="114">
        <v>660</v>
      </c>
      <c r="E174" s="114">
        <v>308</v>
      </c>
      <c r="F174" s="114">
        <v>157</v>
      </c>
      <c r="G174" s="114">
        <v>1080</v>
      </c>
      <c r="H174" s="114">
        <v>92</v>
      </c>
      <c r="I174" s="114">
        <v>1145</v>
      </c>
      <c r="J174" s="68"/>
      <c r="K174" s="68"/>
      <c r="L174" s="7"/>
    </row>
    <row r="175" spans="1:12" ht="18.75" customHeight="1" x14ac:dyDescent="0.25">
      <c r="A175" s="73" t="s">
        <v>55</v>
      </c>
      <c r="B175" s="72">
        <f t="shared" si="44"/>
        <v>726</v>
      </c>
      <c r="C175" s="114">
        <v>161</v>
      </c>
      <c r="D175" s="114">
        <v>408</v>
      </c>
      <c r="E175" s="114">
        <v>157</v>
      </c>
      <c r="F175" s="114">
        <v>108</v>
      </c>
      <c r="G175" s="114">
        <v>618</v>
      </c>
      <c r="H175" s="114">
        <v>90</v>
      </c>
      <c r="I175" s="114">
        <v>636</v>
      </c>
      <c r="J175" s="68"/>
      <c r="K175" s="68"/>
      <c r="L175" s="7"/>
    </row>
    <row r="176" spans="1:12" ht="18.75" customHeight="1" x14ac:dyDescent="0.25">
      <c r="A176" s="73" t="s">
        <v>78</v>
      </c>
      <c r="B176" s="72">
        <f t="shared" si="44"/>
        <v>1019</v>
      </c>
      <c r="C176" s="114">
        <v>202</v>
      </c>
      <c r="D176" s="114">
        <v>524</v>
      </c>
      <c r="E176" s="114">
        <v>293</v>
      </c>
      <c r="F176" s="114">
        <v>96</v>
      </c>
      <c r="G176" s="114">
        <v>923</v>
      </c>
      <c r="H176" s="114">
        <v>121</v>
      </c>
      <c r="I176" s="114">
        <v>898</v>
      </c>
      <c r="J176" s="68"/>
      <c r="K176" s="68"/>
      <c r="L176" s="7"/>
    </row>
    <row r="177" spans="1:17" ht="18.75" customHeight="1" x14ac:dyDescent="0.25">
      <c r="A177" s="73" t="s">
        <v>79</v>
      </c>
      <c r="B177" s="72">
        <f t="shared" si="44"/>
        <v>524</v>
      </c>
      <c r="C177" s="114">
        <v>55</v>
      </c>
      <c r="D177" s="114">
        <v>276</v>
      </c>
      <c r="E177" s="114">
        <v>193</v>
      </c>
      <c r="F177" s="114">
        <v>31</v>
      </c>
      <c r="G177" s="114">
        <v>493</v>
      </c>
      <c r="H177" s="114">
        <v>76</v>
      </c>
      <c r="I177" s="114">
        <v>448</v>
      </c>
      <c r="J177" s="68"/>
      <c r="K177" s="68"/>
      <c r="L177" s="7"/>
    </row>
    <row r="178" spans="1:17" ht="18.75" customHeight="1" x14ac:dyDescent="0.25">
      <c r="A178" s="73" t="s">
        <v>71</v>
      </c>
      <c r="B178" s="72">
        <f t="shared" si="44"/>
        <v>318</v>
      </c>
      <c r="C178" s="114">
        <v>37</v>
      </c>
      <c r="D178" s="114">
        <v>123</v>
      </c>
      <c r="E178" s="114">
        <v>158</v>
      </c>
      <c r="F178" s="114">
        <v>52</v>
      </c>
      <c r="G178" s="114">
        <v>266</v>
      </c>
      <c r="H178" s="114">
        <v>16</v>
      </c>
      <c r="I178" s="114">
        <v>302</v>
      </c>
      <c r="J178" s="68"/>
      <c r="K178" s="68"/>
      <c r="L178" s="7"/>
    </row>
    <row r="179" spans="1:17" ht="18.75" customHeight="1" x14ac:dyDescent="0.25">
      <c r="A179" s="71" t="s">
        <v>75</v>
      </c>
      <c r="B179" s="70">
        <f t="shared" si="44"/>
        <v>375</v>
      </c>
      <c r="C179" s="114">
        <v>64</v>
      </c>
      <c r="D179" s="114">
        <v>164</v>
      </c>
      <c r="E179" s="114">
        <v>147</v>
      </c>
      <c r="F179" s="114">
        <v>43</v>
      </c>
      <c r="G179" s="114">
        <v>332</v>
      </c>
      <c r="H179" s="114">
        <v>23</v>
      </c>
      <c r="I179" s="114">
        <v>352</v>
      </c>
      <c r="J179" s="68"/>
      <c r="K179" s="68"/>
      <c r="L179" s="7"/>
    </row>
    <row r="180" spans="1:17" ht="18.75" customHeight="1" x14ac:dyDescent="0.25">
      <c r="A180" s="108" t="s">
        <v>1</v>
      </c>
      <c r="B180" s="35">
        <f t="shared" ref="B180:I180" si="45">SUM(B155:B179)</f>
        <v>27126</v>
      </c>
      <c r="C180" s="35">
        <f t="shared" si="45"/>
        <v>5194</v>
      </c>
      <c r="D180" s="35">
        <f t="shared" si="45"/>
        <v>13864</v>
      </c>
      <c r="E180" s="35">
        <f t="shared" si="45"/>
        <v>8068</v>
      </c>
      <c r="F180" s="35">
        <f t="shared" si="45"/>
        <v>3512</v>
      </c>
      <c r="G180" s="35">
        <f t="shared" si="45"/>
        <v>23614</v>
      </c>
      <c r="H180" s="35">
        <f t="shared" si="45"/>
        <v>2456</v>
      </c>
      <c r="I180" s="35">
        <f t="shared" si="45"/>
        <v>24670</v>
      </c>
    </row>
    <row r="181" spans="1:17" ht="18.75" customHeight="1" x14ac:dyDescent="0.25">
      <c r="A181" s="13" t="s">
        <v>21</v>
      </c>
      <c r="B181" s="67">
        <f t="shared" ref="B181" si="46">B180/$B$180</f>
        <v>1</v>
      </c>
      <c r="C181" s="136">
        <f>C180/$B$180</f>
        <v>0.19147681191476812</v>
      </c>
      <c r="D181" s="136">
        <f t="shared" ref="D181:I181" si="47">D180/$B$180</f>
        <v>0.51109636511096368</v>
      </c>
      <c r="E181" s="136">
        <f t="shared" si="47"/>
        <v>0.29742682297426826</v>
      </c>
      <c r="F181" s="136">
        <f t="shared" si="47"/>
        <v>0.1294698812946988</v>
      </c>
      <c r="G181" s="136">
        <f t="shared" si="47"/>
        <v>0.87053011870530117</v>
      </c>
      <c r="H181" s="136">
        <f t="shared" si="47"/>
        <v>9.0540440905404404E-2</v>
      </c>
      <c r="I181" s="136">
        <f t="shared" si="47"/>
        <v>0.90945955909459564</v>
      </c>
    </row>
    <row r="182" spans="1:17" ht="23.25" customHeight="1" x14ac:dyDescent="0.25">
      <c r="A182" s="145"/>
      <c r="B182" s="127"/>
      <c r="C182" s="127"/>
      <c r="D182" s="127"/>
      <c r="E182" s="127"/>
      <c r="F182" s="127"/>
      <c r="G182" s="127"/>
      <c r="H182" s="127"/>
      <c r="I182" s="127"/>
      <c r="P182" s="2"/>
      <c r="Q182" s="2"/>
    </row>
    <row r="183" spans="1:17" ht="23.25" customHeight="1" x14ac:dyDescent="0.25">
      <c r="A183" s="145"/>
      <c r="B183" s="146"/>
      <c r="C183" s="146"/>
      <c r="D183" s="146"/>
      <c r="E183" s="146"/>
      <c r="F183" s="146"/>
      <c r="G183" s="146"/>
      <c r="H183" s="146"/>
      <c r="I183" s="146"/>
      <c r="P183" s="2"/>
      <c r="Q183" s="2"/>
    </row>
    <row r="184" spans="1:17" x14ac:dyDescent="0.25">
      <c r="A184" s="128" t="s">
        <v>141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3"/>
      <c r="F185" s="1"/>
      <c r="G185" s="1"/>
      <c r="H185" s="1"/>
      <c r="I185" s="1"/>
      <c r="J185" s="1"/>
      <c r="K185" s="1"/>
    </row>
  </sheetData>
  <mergeCells count="43"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A113:B113"/>
    <mergeCell ref="K113:L113"/>
    <mergeCell ref="A114:B114"/>
    <mergeCell ref="K114:L114"/>
    <mergeCell ref="A115:B115"/>
    <mergeCell ref="K115:L115"/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Juan José Vigo Cotrina</cp:lastModifiedBy>
  <cp:lastPrinted>2020-12-11T16:41:24Z</cp:lastPrinted>
  <dcterms:created xsi:type="dcterms:W3CDTF">2020-08-10T14:14:51Z</dcterms:created>
  <dcterms:modified xsi:type="dcterms:W3CDTF">2026-03-16T17:15:59Z</dcterms:modified>
</cp:coreProperties>
</file>