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Julio 2026\REPORTES SAU VIOLACION Y VOLENCIA SEXUAL\"/>
    </mc:Choice>
  </mc:AlternateContent>
  <xr:revisionPtr revIDLastSave="0" documentId="13_ncr:1_{33858AF1-9F93-4F5A-8C2F-5218C64B32AC}" xr6:coauthVersionLast="47" xr6:coauthVersionMax="47" xr10:uidLastSave="{00000000-0000-0000-0000-000000000000}"/>
  <bookViews>
    <workbookView xWindow="-120" yWindow="-120" windowWidth="29040" windowHeight="15720" tabRatio="707" xr2:uid="{00000000-000D-0000-FFFF-FFFF00000000}"/>
  </bookViews>
  <sheets>
    <sheet name="Casos del SAU" sheetId="2" r:id="rId1"/>
  </sheets>
  <definedNames>
    <definedName name="_xlnm._FilterDatabase" localSheetId="0" hidden="1">'Casos del SAU'!$M$177:$N$177</definedName>
    <definedName name="_xlnm.Print_Area" localSheetId="0">'Casos del SAU'!$A$1:$T$225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24" i="2" l="1"/>
  <c r="E224" i="2"/>
  <c r="M115" i="2"/>
  <c r="N123" i="2" l="1"/>
  <c r="O123" i="2"/>
  <c r="M122" i="2"/>
  <c r="C76" i="2" l="1"/>
  <c r="C77" i="2"/>
  <c r="C78" i="2"/>
  <c r="C79" i="2"/>
  <c r="C80" i="2"/>
  <c r="C81" i="2"/>
  <c r="C82" i="2"/>
  <c r="C83" i="2"/>
  <c r="C84" i="2"/>
  <c r="C85" i="2"/>
  <c r="C86" i="2"/>
  <c r="C36" i="2" l="1"/>
  <c r="C37" i="2"/>
  <c r="C38" i="2"/>
  <c r="C39" i="2"/>
  <c r="C40" i="2"/>
  <c r="C41" i="2"/>
  <c r="C42" i="2"/>
  <c r="C43" i="2"/>
  <c r="C44" i="2"/>
  <c r="C45" i="2"/>
  <c r="C46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D28" i="2"/>
  <c r="E28" i="2"/>
  <c r="F223" i="2"/>
  <c r="C27" i="2"/>
  <c r="F222" i="2"/>
  <c r="C26" i="2"/>
  <c r="F224" i="2" l="1"/>
  <c r="F221" i="2"/>
  <c r="D66" i="2"/>
  <c r="E66" i="2"/>
  <c r="F66" i="2"/>
  <c r="D47" i="2"/>
  <c r="C25" i="2"/>
  <c r="F220" i="2" l="1"/>
  <c r="C24" i="2"/>
  <c r="F213" i="2" l="1"/>
  <c r="F214" i="2"/>
  <c r="F215" i="2"/>
  <c r="F216" i="2"/>
  <c r="F217" i="2"/>
  <c r="F218" i="2"/>
  <c r="F219" i="2"/>
  <c r="P103" i="2"/>
  <c r="P100" i="2"/>
  <c r="P98" i="2"/>
  <c r="P104" i="2"/>
  <c r="P101" i="2"/>
  <c r="P102" i="2"/>
  <c r="P105" i="2"/>
  <c r="P99" i="2"/>
  <c r="H99" i="2"/>
  <c r="H98" i="2"/>
  <c r="H101" i="2"/>
  <c r="H102" i="2"/>
  <c r="H103" i="2"/>
  <c r="H104" i="2"/>
  <c r="H105" i="2"/>
  <c r="H100" i="2"/>
  <c r="E147" i="2" l="1"/>
  <c r="F147" i="2"/>
  <c r="D87" i="2" l="1"/>
  <c r="E87" i="2"/>
  <c r="F87" i="2"/>
  <c r="G87" i="2"/>
  <c r="H87" i="2"/>
  <c r="I87" i="2"/>
  <c r="J87" i="2"/>
  <c r="K87" i="2"/>
  <c r="L87" i="2"/>
  <c r="C75" i="2"/>
  <c r="D146" i="2" l="1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M121" i="2"/>
  <c r="D121" i="2"/>
  <c r="M120" i="2"/>
  <c r="D120" i="2"/>
  <c r="M119" i="2"/>
  <c r="D119" i="2"/>
  <c r="M118" i="2"/>
  <c r="D118" i="2"/>
  <c r="M117" i="2"/>
  <c r="D117" i="2"/>
  <c r="M116" i="2"/>
  <c r="D116" i="2"/>
  <c r="D115" i="2"/>
  <c r="M123" i="2" l="1"/>
  <c r="D147" i="2"/>
  <c r="E172" i="2" l="1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C35" i="2"/>
  <c r="C165" i="2"/>
  <c r="C166" i="2"/>
  <c r="C167" i="2"/>
  <c r="C168" i="2"/>
  <c r="C169" i="2"/>
  <c r="C170" i="2"/>
  <c r="C171" i="2"/>
  <c r="C164" i="2"/>
  <c r="D172" i="2"/>
  <c r="D106" i="2"/>
  <c r="E106" i="2"/>
  <c r="F204" i="2"/>
  <c r="E204" i="2"/>
  <c r="D204" i="2"/>
  <c r="J186" i="2"/>
  <c r="I186" i="2"/>
  <c r="H186" i="2"/>
  <c r="G186" i="2"/>
  <c r="F186" i="2"/>
  <c r="E186" i="2"/>
  <c r="D186" i="2"/>
  <c r="C185" i="2"/>
  <c r="H203" i="2" s="1"/>
  <c r="C203" i="2" s="1"/>
  <c r="C184" i="2"/>
  <c r="H202" i="2" s="1"/>
  <c r="C202" i="2" s="1"/>
  <c r="C183" i="2"/>
  <c r="H201" i="2" s="1"/>
  <c r="C201" i="2" s="1"/>
  <c r="C182" i="2"/>
  <c r="H200" i="2" s="1"/>
  <c r="C200" i="2" s="1"/>
  <c r="C181" i="2"/>
  <c r="H199" i="2" s="1"/>
  <c r="C199" i="2" s="1"/>
  <c r="C180" i="2"/>
  <c r="H198" i="2" s="1"/>
  <c r="C198" i="2" s="1"/>
  <c r="C179" i="2"/>
  <c r="H197" i="2" s="1"/>
  <c r="C197" i="2" s="1"/>
  <c r="C178" i="2"/>
  <c r="H196" i="2" s="1"/>
  <c r="C105" i="2"/>
  <c r="C104" i="2"/>
  <c r="C103" i="2"/>
  <c r="C102" i="2"/>
  <c r="C101" i="2"/>
  <c r="C100" i="2"/>
  <c r="C99" i="2"/>
  <c r="C98" i="2"/>
  <c r="C65" i="2"/>
  <c r="C64" i="2"/>
  <c r="C63" i="2"/>
  <c r="C62" i="2"/>
  <c r="C61" i="2"/>
  <c r="C60" i="2"/>
  <c r="C59" i="2"/>
  <c r="C58" i="2"/>
  <c r="C57" i="2"/>
  <c r="C56" i="2"/>
  <c r="C55" i="2"/>
  <c r="C54" i="2"/>
  <c r="C23" i="2"/>
  <c r="C22" i="2"/>
  <c r="C21" i="2"/>
  <c r="C20" i="2"/>
  <c r="C19" i="2"/>
  <c r="C18" i="2"/>
  <c r="C17" i="2"/>
  <c r="C16" i="2"/>
  <c r="H204" i="2" l="1"/>
  <c r="C196" i="2"/>
  <c r="C28" i="2"/>
  <c r="N184" i="2"/>
  <c r="K202" i="2"/>
  <c r="N178" i="2"/>
  <c r="K196" i="2"/>
  <c r="N181" i="2"/>
  <c r="K199" i="2"/>
  <c r="N182" i="2"/>
  <c r="K200" i="2"/>
  <c r="N183" i="2"/>
  <c r="K201" i="2"/>
  <c r="N179" i="2"/>
  <c r="K197" i="2"/>
  <c r="N180" i="2"/>
  <c r="K198" i="2"/>
  <c r="N185" i="2"/>
  <c r="K203" i="2"/>
  <c r="F212" i="2"/>
  <c r="S114" i="2"/>
  <c r="S112" i="2"/>
  <c r="C172" i="2"/>
  <c r="P173" i="2" s="1"/>
  <c r="S111" i="2"/>
  <c r="S113" i="2"/>
  <c r="C47" i="2"/>
  <c r="C87" i="2"/>
  <c r="C66" i="2"/>
  <c r="E67" i="2" s="1"/>
  <c r="C106" i="2"/>
  <c r="C186" i="2"/>
  <c r="G187" i="2" s="1"/>
  <c r="R173" i="2" l="1"/>
  <c r="S173" i="2"/>
  <c r="M173" i="2"/>
  <c r="G173" i="2"/>
  <c r="L173" i="2"/>
  <c r="H173" i="2"/>
  <c r="O173" i="2"/>
  <c r="I173" i="2"/>
  <c r="E173" i="2"/>
  <c r="J173" i="2"/>
  <c r="Q173" i="2"/>
  <c r="N173" i="2"/>
  <c r="D173" i="2"/>
  <c r="K173" i="2"/>
  <c r="F173" i="2"/>
  <c r="P48" i="2"/>
  <c r="G48" i="2"/>
  <c r="N48" i="2"/>
  <c r="R48" i="2"/>
  <c r="M48" i="2"/>
  <c r="F48" i="2"/>
  <c r="O48" i="2"/>
  <c r="K48" i="2"/>
  <c r="I48" i="2"/>
  <c r="J48" i="2"/>
  <c r="Q48" i="2"/>
  <c r="E48" i="2"/>
  <c r="H48" i="2"/>
  <c r="S48" i="2"/>
  <c r="L48" i="2"/>
  <c r="D48" i="2"/>
  <c r="J88" i="2"/>
  <c r="L88" i="2"/>
  <c r="C204" i="2"/>
  <c r="F67" i="2"/>
  <c r="E187" i="2"/>
  <c r="D187" i="2"/>
  <c r="D67" i="2"/>
  <c r="C67" i="2"/>
  <c r="F187" i="2"/>
  <c r="J187" i="2"/>
  <c r="D107" i="2"/>
  <c r="E107" i="2"/>
  <c r="D29" i="2"/>
  <c r="G88" i="2"/>
  <c r="D88" i="2"/>
  <c r="E88" i="2"/>
  <c r="H88" i="2"/>
  <c r="F88" i="2"/>
  <c r="K88" i="2"/>
  <c r="C29" i="2"/>
  <c r="I187" i="2"/>
  <c r="I88" i="2"/>
  <c r="H187" i="2"/>
  <c r="E29" i="2"/>
  <c r="G204" i="2"/>
  <c r="S115" i="2"/>
  <c r="S27" i="2" s="1"/>
  <c r="E205" i="2" l="1"/>
  <c r="G205" i="2"/>
  <c r="D205" i="2"/>
  <c r="F205" i="2"/>
  <c r="H205" i="2"/>
  <c r="C173" i="2"/>
  <c r="C48" i="2"/>
  <c r="C88" i="2"/>
  <c r="C187" i="2"/>
  <c r="C107" i="2"/>
  <c r="S28" i="2"/>
  <c r="S31" i="2"/>
  <c r="S30" i="2"/>
  <c r="C205" i="2" l="1"/>
  <c r="S32" i="2"/>
  <c r="M124" i="2" l="1"/>
  <c r="N124" i="2"/>
  <c r="O124" i="2"/>
</calcChain>
</file>

<file path=xl/sharedStrings.xml><?xml version="1.0" encoding="utf-8"?>
<sst xmlns="http://schemas.openxmlformats.org/spreadsheetml/2006/main" count="315" uniqueCount="94">
  <si>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</si>
  <si>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</si>
  <si>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</si>
  <si>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</si>
  <si>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</si>
  <si>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</si>
  <si>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</si>
  <si>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</si>
  <si>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</si>
  <si>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</si>
  <si>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</si>
  <si>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</si>
  <si>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</si>
  <si>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</si>
  <si>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</si>
  <si>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</si>
  <si>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</si>
  <si>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Niños y niñas</t>
  </si>
  <si>
    <t>Adolescentes</t>
  </si>
  <si>
    <t>Personas Adultas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</si>
  <si>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</si>
  <si>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</si>
  <si>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</si>
  <si>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</si>
  <si>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</si>
  <si>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</si>
  <si>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</si>
  <si>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</si>
  <si>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</si>
  <si>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Personas Adultas Mayores</t>
  </si>
  <si>
    <t>Nuevo</t>
  </si>
  <si>
    <t>Reingreso</t>
  </si>
  <si>
    <t>Reincidente</t>
  </si>
  <si>
    <t>Quechua</t>
  </si>
  <si>
    <t>Aimara</t>
  </si>
  <si>
    <t>Indígena u originario de la Amazonía</t>
  </si>
  <si>
    <t>Perteneciente o parte de otro pueblo indígena u originario</t>
  </si>
  <si>
    <t>Negro, moreno, zambo, mulato o afrodescendiente</t>
  </si>
  <si>
    <t>Blanco</t>
  </si>
  <si>
    <t>Mestizo</t>
  </si>
  <si>
    <t>Otro</t>
  </si>
  <si>
    <t>Departamento</t>
  </si>
  <si>
    <t>Sexo</t>
  </si>
  <si>
    <t>Arequipa</t>
  </si>
  <si>
    <t>Ayacucho</t>
  </si>
  <si>
    <t>Cusco</t>
  </si>
  <si>
    <t>Huanuco</t>
  </si>
  <si>
    <t>La Libertad</t>
  </si>
  <si>
    <t>Lima</t>
  </si>
  <si>
    <t>Madre De Dios</t>
  </si>
  <si>
    <t>Puno</t>
  </si>
  <si>
    <t>Valoración del riesgo para la integridad de la persona usuaria</t>
  </si>
  <si>
    <t>Leve</t>
  </si>
  <si>
    <t>Moderado</t>
  </si>
  <si>
    <t>Severo</t>
  </si>
  <si>
    <t>No</t>
  </si>
  <si>
    <t>Si</t>
  </si>
  <si>
    <t>Variación porcentual</t>
  </si>
  <si>
    <t>Región</t>
  </si>
  <si>
    <t>Edades</t>
  </si>
  <si>
    <t>0 a 5 años</t>
  </si>
  <si>
    <t>6 a 11 años</t>
  </si>
  <si>
    <t>12 a 17 años</t>
  </si>
  <si>
    <t>Huánuco</t>
  </si>
  <si>
    <t>No sabe/ No responde</t>
  </si>
  <si>
    <t>SAU</t>
  </si>
  <si>
    <t>Madre de Dios</t>
  </si>
  <si>
    <t>Persona usuaria Está interesado/a en recibir patrocinio legal del SAU</t>
  </si>
  <si>
    <t>Persona usuaria interpuso denuncia por el último hecho de violencia previa a la intervención del SAU</t>
  </si>
  <si>
    <r>
      <t xml:space="preserve"> REPORTE ESTADÍSTICO DE CASOS DE </t>
    </r>
    <r>
      <rPr>
        <b/>
        <sz val="24"/>
        <color rgb="FFFFFF00"/>
        <rFont val="Arial"/>
        <family val="2"/>
      </rPr>
      <t>VIOLENCIA SEXUAL</t>
    </r>
    <r>
      <rPr>
        <b/>
        <sz val="18"/>
        <color theme="0"/>
        <rFont val="Arial"/>
        <family val="2"/>
      </rPr>
      <t xml:space="preserve"> ATENDIDOS</t>
    </r>
    <r>
      <rPr>
        <b/>
        <sz val="18"/>
        <color indexed="9"/>
        <rFont val="Arial"/>
        <family val="2"/>
      </rPr>
      <t xml:space="preserve"> </t>
    </r>
    <r>
      <rPr>
        <b/>
        <sz val="18"/>
        <color theme="0"/>
        <rFont val="Arial"/>
        <family val="2"/>
      </rPr>
      <t>EN LOS SERVICIOS DE ATENCIÓN URGENTE (SAU)</t>
    </r>
  </si>
  <si>
    <t>Septiembre</t>
  </si>
  <si>
    <t>a</t>
  </si>
  <si>
    <t>b</t>
  </si>
  <si>
    <t>e</t>
  </si>
  <si>
    <t>d</t>
  </si>
  <si>
    <t>p</t>
  </si>
  <si>
    <t>q</t>
  </si>
  <si>
    <t>x</t>
  </si>
  <si>
    <t>y</t>
  </si>
  <si>
    <t>Vinculo de la presunta persona agresora con el/la NNA</t>
  </si>
  <si>
    <t>Sexo de NNA</t>
  </si>
  <si>
    <t>Desconocido</t>
  </si>
  <si>
    <t>Tío</t>
  </si>
  <si>
    <t>Padrastro</t>
  </si>
  <si>
    <t>Vecino</t>
  </si>
  <si>
    <t>Otro*</t>
  </si>
  <si>
    <r>
      <rPr>
        <b/>
        <sz val="8"/>
        <color theme="1"/>
        <rFont val="Arial"/>
        <family val="2"/>
      </rPr>
      <t>Fuente:</t>
    </r>
    <r>
      <rPr>
        <sz val="8"/>
        <color theme="1"/>
        <rFont val="Arial"/>
        <family val="2"/>
      </rPr>
      <t xml:space="preserve"> Registro de Casos del Servicio de Atención Urgente -SAU / SGIC / WARMI ÑAN / MIMP</t>
    </r>
  </si>
  <si>
    <t>Primo</t>
  </si>
  <si>
    <t>2026*</t>
  </si>
  <si>
    <t>Padre</t>
  </si>
  <si>
    <t>Periodo: Enero a Julio, 2026 (Preliminar)</t>
  </si>
  <si>
    <t>* Informacón estadística correspondiente al periodo de enero a julio 2026 (Preliminar)</t>
  </si>
  <si>
    <t>Docente</t>
  </si>
  <si>
    <t>*Otro, Enamorado, Compañero de estudios, Ex enamorado, Otro familiar, Hermano, Abuelo, Hermanastro, Habita en el mismo hogar, Cuñado, Ex conviviente, Sobrino, Conviviente, Tío - abuelo, Empleador de trabajo, Progenitor de su hijo, Otro tipo de relación sexo-afectiva, Bisabuelo, Concuñado y Empleado de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</si>
</sst>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b/>
      <sz val="12"/>
      <color rgb="FFFF8080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name val="Univers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24"/>
      <color rgb="FFFFFF0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5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Arial Narrow"/>
      <family val="2"/>
    </font>
    <font>
      <sz val="11"/>
      <color theme="5" tint="-0.249977111117893"/>
      <name val="Calibri"/>
      <family val="2"/>
      <scheme val="minor"/>
    </font>
    <font>
      <b/>
      <sz val="9"/>
      <color theme="0"/>
      <name val="Arial"/>
      <family val="2"/>
    </font>
    <font>
      <sz val="8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46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/>
      <right style="thin">
        <color theme="0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/>
      <bottom/>
      <diagonal/>
    </border>
    <border>
      <left/>
      <right style="dotted">
        <color theme="2" tint="-9.9978637043366805E-2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/>
      <right style="hair">
        <color rgb="FFFF0000"/>
      </right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 style="hair">
        <color rgb="FFE60008"/>
      </left>
      <right/>
      <top/>
      <bottom style="medium">
        <color theme="1" tint="0.34998626667073579"/>
      </bottom>
      <diagonal/>
    </border>
    <border>
      <left/>
      <right style="hair">
        <color rgb="FFE60008"/>
      </right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theme="2" tint="-9.9978637043366805E-2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</borders>
  <cellStyleXfs count="36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7" fillId="0" borderId="0" applyBorder="0"/>
    <xf numFmtId="0" fontId="29" fillId="0" borderId="0"/>
    <xf numFmtId="0" fontId="1" fillId="0" borderId="0"/>
    <xf numFmtId="0" fontId="3" fillId="0" borderId="0"/>
    <xf numFmtId="0" fontId="27" fillId="0" borderId="0" applyBorder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7" fillId="0" borderId="0" applyBorder="0"/>
    <xf numFmtId="0" fontId="31" fillId="0" borderId="0"/>
    <xf numFmtId="43" fontId="1" fillId="0" borderId="0" applyFont="0" applyFill="0" applyBorder="0" applyAlignment="0" applyProtection="0"/>
    <xf numFmtId="0" fontId="31" fillId="0" borderId="0"/>
    <xf numFmtId="0" fontId="29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4">
    <xf numFmtId="0" fontId="0" fillId="0" borderId="0" xfId="0"/>
    <xf numFmtId="0" fontId="3" fillId="2" borderId="0" xfId="2" applyFill="1" applyAlignment="1">
      <alignment vertical="center"/>
    </xf>
    <xf numFmtId="0" fontId="0" fillId="0" borderId="0" xfId="0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0" fontId="5" fillId="2" borderId="0" xfId="3" applyFont="1" applyFill="1" applyAlignment="1">
      <alignment horizontal="centerContinuous" vertical="center"/>
    </xf>
    <xf numFmtId="0" fontId="3" fillId="2" borderId="0" xfId="2" applyFill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3" fillId="4" borderId="0" xfId="2" applyFill="1" applyAlignment="1">
      <alignment vertical="center"/>
    </xf>
    <xf numFmtId="0" fontId="14" fillId="2" borderId="0" xfId="2" applyFont="1" applyFill="1" applyAlignment="1">
      <alignment vertical="center"/>
    </xf>
    <xf numFmtId="0" fontId="14" fillId="4" borderId="0" xfId="2" applyFont="1" applyFill="1" applyAlignment="1">
      <alignment vertical="center"/>
    </xf>
    <xf numFmtId="3" fontId="3" fillId="2" borderId="0" xfId="2" applyNumberFormat="1" applyFill="1" applyAlignment="1">
      <alignment vertical="center"/>
    </xf>
    <xf numFmtId="0" fontId="5" fillId="2" borderId="0" xfId="2" applyFont="1" applyFill="1" applyAlignment="1">
      <alignment vertical="center"/>
    </xf>
    <xf numFmtId="0" fontId="15" fillId="5" borderId="1" xfId="2" applyFont="1" applyFill="1" applyBorder="1" applyAlignment="1">
      <alignment horizontal="center" vertical="center"/>
    </xf>
    <xf numFmtId="0" fontId="15" fillId="6" borderId="2" xfId="2" applyFont="1" applyFill="1" applyBorder="1" applyAlignment="1">
      <alignment horizontal="center" vertical="center"/>
    </xf>
    <xf numFmtId="0" fontId="15" fillId="5" borderId="2" xfId="2" applyFont="1" applyFill="1" applyBorder="1" applyAlignment="1">
      <alignment horizontal="center" vertical="center"/>
    </xf>
    <xf numFmtId="0" fontId="15" fillId="5" borderId="0" xfId="2" applyFont="1" applyFill="1" applyAlignment="1">
      <alignment horizontal="center" vertical="center"/>
    </xf>
    <xf numFmtId="0" fontId="16" fillId="4" borderId="0" xfId="2" applyFont="1" applyFill="1" applyAlignment="1">
      <alignment vertical="center"/>
    </xf>
    <xf numFmtId="0" fontId="12" fillId="4" borderId="0" xfId="2" applyFont="1" applyFill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7" fillId="0" borderId="5" xfId="2" applyFont="1" applyBorder="1" applyAlignment="1">
      <alignment horizontal="left" vertical="center"/>
    </xf>
    <xf numFmtId="3" fontId="18" fillId="0" borderId="5" xfId="2" applyNumberFormat="1" applyFont="1" applyBorder="1" applyAlignment="1">
      <alignment horizontal="center" vertical="center"/>
    </xf>
    <xf numFmtId="3" fontId="19" fillId="0" borderId="5" xfId="2" applyNumberFormat="1" applyFont="1" applyBorder="1" applyAlignment="1">
      <alignment horizontal="center" vertical="center"/>
    </xf>
    <xf numFmtId="3" fontId="3" fillId="4" borderId="0" xfId="2" applyNumberFormat="1" applyFill="1" applyAlignment="1">
      <alignment horizontal="center" vertical="center"/>
    </xf>
    <xf numFmtId="0" fontId="20" fillId="4" borderId="0" xfId="2" applyFont="1" applyFill="1" applyAlignment="1">
      <alignment horizontal="left" vertical="center"/>
    </xf>
    <xf numFmtId="3" fontId="17" fillId="0" borderId="5" xfId="2" applyNumberFormat="1" applyFont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3" fillId="4" borderId="0" xfId="2" applyFill="1" applyAlignment="1">
      <alignment horizontal="center" vertical="center"/>
    </xf>
    <xf numFmtId="3" fontId="17" fillId="0" borderId="6" xfId="2" applyNumberFormat="1" applyFont="1" applyBorder="1" applyAlignment="1">
      <alignment horizontal="left" vertical="center"/>
    </xf>
    <xf numFmtId="3" fontId="19" fillId="0" borderId="6" xfId="2" applyNumberFormat="1" applyFont="1" applyBorder="1" applyAlignment="1">
      <alignment horizontal="center" vertical="center"/>
    </xf>
    <xf numFmtId="0" fontId="17" fillId="7" borderId="7" xfId="2" applyFont="1" applyFill="1" applyBorder="1" applyAlignment="1">
      <alignment horizontal="center" vertical="center"/>
    </xf>
    <xf numFmtId="3" fontId="18" fillId="8" borderId="7" xfId="2" applyNumberFormat="1" applyFont="1" applyFill="1" applyBorder="1" applyAlignment="1">
      <alignment horizontal="center" vertical="center"/>
    </xf>
    <xf numFmtId="0" fontId="17" fillId="4" borderId="0" xfId="2" applyFont="1" applyFill="1" applyAlignment="1">
      <alignment horizontal="center" vertical="center"/>
    </xf>
    <xf numFmtId="0" fontId="18" fillId="7" borderId="7" xfId="2" applyFont="1" applyFill="1" applyBorder="1" applyAlignment="1">
      <alignment horizontal="center" vertical="center"/>
    </xf>
    <xf numFmtId="0" fontId="18" fillId="8" borderId="8" xfId="2" applyFont="1" applyFill="1" applyBorder="1" applyAlignment="1">
      <alignment horizontal="center" vertical="center"/>
    </xf>
    <xf numFmtId="164" fontId="18" fillId="0" borderId="8" xfId="4" applyNumberFormat="1" applyFont="1" applyFill="1" applyBorder="1" applyAlignment="1">
      <alignment horizontal="center" vertical="center"/>
    </xf>
    <xf numFmtId="164" fontId="18" fillId="9" borderId="8" xfId="4" applyNumberFormat="1" applyFont="1" applyFill="1" applyBorder="1" applyAlignment="1">
      <alignment horizontal="center" vertical="center"/>
    </xf>
    <xf numFmtId="0" fontId="21" fillId="2" borderId="0" xfId="2" applyFont="1" applyFill="1" applyAlignment="1">
      <alignment vertical="center"/>
    </xf>
    <xf numFmtId="0" fontId="15" fillId="5" borderId="1" xfId="2" applyFont="1" applyFill="1" applyBorder="1" applyAlignment="1">
      <alignment horizontal="center" vertical="center" wrapText="1"/>
    </xf>
    <xf numFmtId="3" fontId="19" fillId="0" borderId="9" xfId="2" applyNumberFormat="1" applyFont="1" applyBorder="1" applyAlignment="1">
      <alignment horizontal="center" vertical="center"/>
    </xf>
    <xf numFmtId="0" fontId="23" fillId="2" borderId="0" xfId="2" applyFont="1" applyFill="1" applyAlignment="1">
      <alignment vertical="center"/>
    </xf>
    <xf numFmtId="0" fontId="23" fillId="4" borderId="0" xfId="2" applyFont="1" applyFill="1" applyAlignment="1">
      <alignment vertical="center"/>
    </xf>
    <xf numFmtId="0" fontId="23" fillId="2" borderId="0" xfId="2" applyFont="1" applyFill="1" applyAlignment="1">
      <alignment horizontal="left" vertical="center"/>
    </xf>
    <xf numFmtId="0" fontId="23" fillId="4" borderId="0" xfId="2" applyFont="1" applyFill="1" applyAlignment="1">
      <alignment horizontal="left" vertical="center"/>
    </xf>
    <xf numFmtId="0" fontId="12" fillId="4" borderId="0" xfId="2" applyFont="1" applyFill="1" applyAlignment="1">
      <alignment vertical="center" wrapText="1"/>
    </xf>
    <xf numFmtId="0" fontId="15" fillId="4" borderId="0" xfId="2" applyFont="1" applyFill="1" applyAlignment="1">
      <alignment horizontal="center" vertical="center" wrapText="1"/>
    </xf>
    <xf numFmtId="0" fontId="15" fillId="4" borderId="0" xfId="2" applyFont="1" applyFill="1" applyAlignment="1">
      <alignment horizontal="center" vertical="center"/>
    </xf>
    <xf numFmtId="0" fontId="18" fillId="4" borderId="0" xfId="2" applyFont="1" applyFill="1" applyAlignment="1">
      <alignment horizontal="left" vertical="center"/>
    </xf>
    <xf numFmtId="3" fontId="19" fillId="4" borderId="0" xfId="2" applyNumberFormat="1" applyFont="1" applyFill="1" applyAlignment="1">
      <alignment horizontal="center" vertical="center"/>
    </xf>
    <xf numFmtId="3" fontId="18" fillId="4" borderId="0" xfId="2" applyNumberFormat="1" applyFont="1" applyFill="1" applyAlignment="1">
      <alignment horizontal="center" vertical="center"/>
    </xf>
    <xf numFmtId="164" fontId="19" fillId="4" borderId="0" xfId="1" applyNumberFormat="1" applyFont="1" applyFill="1" applyBorder="1" applyAlignment="1">
      <alignment horizontal="center" vertical="center"/>
    </xf>
    <xf numFmtId="0" fontId="3" fillId="2" borderId="0" xfId="2" applyFill="1" applyAlignment="1">
      <alignment horizontal="center" vertical="center"/>
    </xf>
    <xf numFmtId="164" fontId="18" fillId="4" borderId="0" xfId="1" applyNumberFormat="1" applyFont="1" applyFill="1" applyBorder="1" applyAlignment="1">
      <alignment horizontal="center" vertical="center"/>
    </xf>
    <xf numFmtId="3" fontId="5" fillId="4" borderId="0" xfId="2" applyNumberFormat="1" applyFont="1" applyFill="1" applyAlignment="1">
      <alignment horizontal="center" vertical="center"/>
    </xf>
    <xf numFmtId="9" fontId="3" fillId="2" borderId="0" xfId="4" applyFill="1" applyAlignment="1">
      <alignment horizontal="center" vertical="center"/>
    </xf>
    <xf numFmtId="0" fontId="5" fillId="8" borderId="8" xfId="2" applyFont="1" applyFill="1" applyBorder="1" applyAlignment="1">
      <alignment horizontal="center" vertical="center"/>
    </xf>
    <xf numFmtId="164" fontId="5" fillId="9" borderId="8" xfId="4" applyNumberFormat="1" applyFont="1" applyFill="1" applyBorder="1" applyAlignment="1">
      <alignment horizontal="center" vertical="center"/>
    </xf>
    <xf numFmtId="0" fontId="16" fillId="2" borderId="0" xfId="2" applyFont="1" applyFill="1" applyAlignment="1">
      <alignment vertical="center"/>
    </xf>
    <xf numFmtId="0" fontId="15" fillId="5" borderId="11" xfId="2" applyFont="1" applyFill="1" applyBorder="1" applyAlignment="1">
      <alignment horizontal="center" vertical="center" wrapText="1"/>
    </xf>
    <xf numFmtId="0" fontId="15" fillId="5" borderId="12" xfId="2" applyFont="1" applyFill="1" applyBorder="1" applyAlignment="1">
      <alignment horizontal="center" vertical="center" wrapText="1"/>
    </xf>
    <xf numFmtId="3" fontId="17" fillId="0" borderId="13" xfId="2" applyNumberFormat="1" applyFont="1" applyBorder="1" applyAlignment="1">
      <alignment horizontal="left" vertical="center"/>
    </xf>
    <xf numFmtId="3" fontId="18" fillId="0" borderId="13" xfId="2" applyNumberFormat="1" applyFont="1" applyBorder="1" applyAlignment="1">
      <alignment horizontal="center" vertical="center"/>
    </xf>
    <xf numFmtId="0" fontId="18" fillId="7" borderId="0" xfId="2" applyFont="1" applyFill="1" applyAlignment="1">
      <alignment horizontal="center" vertical="center"/>
    </xf>
    <xf numFmtId="3" fontId="18" fillId="8" borderId="0" xfId="2" applyNumberFormat="1" applyFont="1" applyFill="1" applyAlignment="1">
      <alignment horizontal="center" vertical="center"/>
    </xf>
    <xf numFmtId="3" fontId="18" fillId="7" borderId="0" xfId="2" applyNumberFormat="1" applyFont="1" applyFill="1" applyAlignment="1">
      <alignment horizontal="center" vertical="center"/>
    </xf>
    <xf numFmtId="0" fontId="21" fillId="4" borderId="0" xfId="2" applyFont="1" applyFill="1" applyAlignment="1">
      <alignment vertical="center"/>
    </xf>
    <xf numFmtId="0" fontId="24" fillId="4" borderId="0" xfId="2" applyFont="1" applyFill="1" applyAlignment="1">
      <alignment vertical="center"/>
    </xf>
    <xf numFmtId="0" fontId="15" fillId="6" borderId="1" xfId="2" applyFont="1" applyFill="1" applyBorder="1" applyAlignment="1">
      <alignment horizontal="center" vertical="center"/>
    </xf>
    <xf numFmtId="0" fontId="12" fillId="5" borderId="1" xfId="2" applyFont="1" applyFill="1" applyBorder="1" applyAlignment="1">
      <alignment horizontal="center" vertical="center" wrapText="1"/>
    </xf>
    <xf numFmtId="0" fontId="15" fillId="4" borderId="0" xfId="2" applyFont="1" applyFill="1" applyAlignment="1">
      <alignment vertical="center" wrapText="1"/>
    </xf>
    <xf numFmtId="0" fontId="3" fillId="4" borderId="0" xfId="5" applyFill="1" applyAlignment="1">
      <alignment vertical="center"/>
    </xf>
    <xf numFmtId="3" fontId="17" fillId="4" borderId="0" xfId="2" applyNumberFormat="1" applyFont="1" applyFill="1" applyAlignment="1">
      <alignment vertical="center"/>
    </xf>
    <xf numFmtId="3" fontId="17" fillId="4" borderId="0" xfId="2" applyNumberFormat="1" applyFont="1" applyFill="1" applyAlignment="1">
      <alignment horizontal="left" vertical="center"/>
    </xf>
    <xf numFmtId="0" fontId="22" fillId="4" borderId="0" xfId="2" applyFont="1" applyFill="1" applyAlignment="1">
      <alignment vertical="center"/>
    </xf>
    <xf numFmtId="10" fontId="18" fillId="9" borderId="8" xfId="4" applyNumberFormat="1" applyFont="1" applyFill="1" applyBorder="1" applyAlignment="1">
      <alignment horizontal="center" vertical="center"/>
    </xf>
    <xf numFmtId="0" fontId="25" fillId="2" borderId="14" xfId="2" applyFont="1" applyFill="1" applyBorder="1" applyAlignment="1">
      <alignment vertical="center" wrapText="1"/>
    </xf>
    <xf numFmtId="0" fontId="25" fillId="2" borderId="0" xfId="2" applyFont="1" applyFill="1" applyAlignment="1">
      <alignment vertical="center" wrapText="1"/>
    </xf>
    <xf numFmtId="0" fontId="17" fillId="4" borderId="0" xfId="2" applyFont="1" applyFill="1" applyAlignment="1">
      <alignment horizontal="left" vertical="center"/>
    </xf>
    <xf numFmtId="3" fontId="3" fillId="2" borderId="0" xfId="2" applyNumberFormat="1" applyFill="1" applyAlignment="1">
      <alignment horizontal="center" vertical="center"/>
    </xf>
    <xf numFmtId="0" fontId="5" fillId="4" borderId="0" xfId="2" applyFont="1" applyFill="1" applyAlignment="1">
      <alignment vertical="center"/>
    </xf>
    <xf numFmtId="0" fontId="15" fillId="6" borderId="4" xfId="2" applyFont="1" applyFill="1" applyBorder="1" applyAlignment="1">
      <alignment horizontal="center" vertical="center" wrapText="1"/>
    </xf>
    <xf numFmtId="0" fontId="15" fillId="6" borderId="2" xfId="2" applyFont="1" applyFill="1" applyBorder="1" applyAlignment="1">
      <alignment horizontal="center" vertical="center" wrapText="1"/>
    </xf>
    <xf numFmtId="0" fontId="15" fillId="5" borderId="17" xfId="2" applyFont="1" applyFill="1" applyBorder="1" applyAlignment="1">
      <alignment horizontal="center" vertical="center" wrapText="1"/>
    </xf>
    <xf numFmtId="0" fontId="15" fillId="5" borderId="18" xfId="2" applyFont="1" applyFill="1" applyBorder="1" applyAlignment="1">
      <alignment horizontal="center" vertical="center" wrapText="1"/>
    </xf>
    <xf numFmtId="0" fontId="15" fillId="6" borderId="3" xfId="2" applyFont="1" applyFill="1" applyBorder="1" applyAlignment="1">
      <alignment horizontal="center" vertical="center" wrapText="1"/>
    </xf>
    <xf numFmtId="0" fontId="15" fillId="5" borderId="19" xfId="2" applyFont="1" applyFill="1" applyBorder="1" applyAlignment="1">
      <alignment horizontal="center" vertical="center" wrapText="1"/>
    </xf>
    <xf numFmtId="3" fontId="19" fillId="0" borderId="0" xfId="2" applyNumberFormat="1" applyFont="1" applyAlignment="1">
      <alignment horizontal="center" vertical="center"/>
    </xf>
    <xf numFmtId="3" fontId="18" fillId="8" borderId="8" xfId="2" applyNumberFormat="1" applyFont="1" applyFill="1" applyBorder="1" applyAlignment="1">
      <alignment horizontal="center" vertical="center"/>
    </xf>
    <xf numFmtId="164" fontId="18" fillId="9" borderId="8" xfId="1" applyNumberFormat="1" applyFont="1" applyFill="1" applyBorder="1" applyAlignment="1">
      <alignment horizontal="center" vertical="center"/>
    </xf>
    <xf numFmtId="0" fontId="26" fillId="2" borderId="0" xfId="2" applyFont="1" applyFill="1" applyAlignment="1">
      <alignment horizontal="left" vertical="center" wrapText="1"/>
    </xf>
    <xf numFmtId="0" fontId="28" fillId="0" borderId="0" xfId="6" applyFont="1"/>
    <xf numFmtId="0" fontId="3" fillId="4" borderId="20" xfId="2" applyFill="1" applyBorder="1" applyAlignment="1">
      <alignment vertical="center"/>
    </xf>
    <xf numFmtId="0" fontId="0" fillId="0" borderId="20" xfId="0" applyBorder="1" applyAlignment="1">
      <alignment vertical="center"/>
    </xf>
    <xf numFmtId="3" fontId="18" fillId="4" borderId="0" xfId="2" applyNumberFormat="1" applyFont="1" applyFill="1" applyAlignment="1">
      <alignment vertical="center"/>
    </xf>
    <xf numFmtId="164" fontId="18" fillId="4" borderId="0" xfId="2" applyNumberFormat="1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30" fillId="2" borderId="0" xfId="2" applyFont="1" applyFill="1" applyAlignment="1">
      <alignment vertical="center"/>
    </xf>
    <xf numFmtId="0" fontId="3" fillId="2" borderId="0" xfId="2" applyFill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0" fontId="15" fillId="5" borderId="3" xfId="2" applyFont="1" applyFill="1" applyBorder="1" applyAlignment="1">
      <alignment vertical="center" wrapText="1"/>
    </xf>
    <xf numFmtId="0" fontId="28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26" fillId="4" borderId="0" xfId="2" applyFont="1" applyFill="1" applyAlignment="1">
      <alignment vertical="center"/>
    </xf>
    <xf numFmtId="164" fontId="17" fillId="0" borderId="23" xfId="1" applyNumberFormat="1" applyFont="1" applyFill="1" applyBorder="1" applyAlignment="1">
      <alignment horizontal="center" vertical="center"/>
    </xf>
    <xf numFmtId="3" fontId="17" fillId="8" borderId="0" xfId="2" applyNumberFormat="1" applyFont="1" applyFill="1" applyAlignment="1">
      <alignment horizontal="center" vertical="center"/>
    </xf>
    <xf numFmtId="0" fontId="12" fillId="4" borderId="0" xfId="2" applyFont="1" applyFill="1" applyAlignment="1">
      <alignment horizontal="center" vertical="center"/>
    </xf>
    <xf numFmtId="3" fontId="17" fillId="4" borderId="0" xfId="2" applyNumberFormat="1" applyFont="1" applyFill="1" applyAlignment="1">
      <alignment vertical="center" wrapText="1"/>
    </xf>
    <xf numFmtId="3" fontId="0" fillId="2" borderId="0" xfId="0" applyNumberFormat="1" applyFill="1" applyAlignment="1">
      <alignment vertical="center"/>
    </xf>
    <xf numFmtId="3" fontId="17" fillId="0" borderId="26" xfId="2" applyNumberFormat="1" applyFont="1" applyBorder="1" applyAlignment="1">
      <alignment horizontal="left" vertical="center"/>
    </xf>
    <xf numFmtId="3" fontId="19" fillId="0" borderId="26" xfId="2" applyNumberFormat="1" applyFont="1" applyBorder="1" applyAlignment="1">
      <alignment horizontal="center" vertical="center"/>
    </xf>
    <xf numFmtId="0" fontId="15" fillId="5" borderId="30" xfId="2" applyFont="1" applyFill="1" applyBorder="1" applyAlignment="1">
      <alignment horizontal="center" vertical="center" wrapText="1"/>
    </xf>
    <xf numFmtId="0" fontId="15" fillId="5" borderId="31" xfId="2" applyFont="1" applyFill="1" applyBorder="1" applyAlignment="1">
      <alignment horizontal="center" vertical="center" wrapText="1"/>
    </xf>
    <xf numFmtId="0" fontId="15" fillId="6" borderId="30" xfId="2" applyFont="1" applyFill="1" applyBorder="1" applyAlignment="1">
      <alignment horizontal="center" vertical="center" wrapText="1"/>
    </xf>
    <xf numFmtId="0" fontId="15" fillId="6" borderId="31" xfId="2" applyFont="1" applyFill="1" applyBorder="1" applyAlignment="1">
      <alignment horizontal="center" vertical="center" wrapText="1"/>
    </xf>
    <xf numFmtId="3" fontId="18" fillId="8" borderId="32" xfId="2" applyNumberFormat="1" applyFont="1" applyFill="1" applyBorder="1" applyAlignment="1">
      <alignment horizontal="center" vertical="center"/>
    </xf>
    <xf numFmtId="3" fontId="18" fillId="8" borderId="33" xfId="2" applyNumberFormat="1" applyFont="1" applyFill="1" applyBorder="1" applyAlignment="1">
      <alignment horizontal="center" vertical="center"/>
    </xf>
    <xf numFmtId="164" fontId="18" fillId="9" borderId="34" xfId="4" applyNumberFormat="1" applyFont="1" applyFill="1" applyBorder="1" applyAlignment="1">
      <alignment horizontal="center" vertical="center"/>
    </xf>
    <xf numFmtId="164" fontId="18" fillId="9" borderId="35" xfId="1" applyNumberFormat="1" applyFont="1" applyFill="1" applyBorder="1" applyAlignment="1">
      <alignment horizontal="center" vertical="center"/>
    </xf>
    <xf numFmtId="164" fontId="18" fillId="9" borderId="36" xfId="1" applyNumberFormat="1" applyFont="1" applyFill="1" applyBorder="1" applyAlignment="1">
      <alignment horizontal="center" vertical="center"/>
    </xf>
    <xf numFmtId="0" fontId="6" fillId="2" borderId="0" xfId="2" applyFont="1" applyFill="1" applyAlignment="1">
      <alignment horizontal="left" vertical="center"/>
    </xf>
    <xf numFmtId="3" fontId="6" fillId="2" borderId="0" xfId="2" applyNumberFormat="1" applyFont="1" applyFill="1" applyAlignment="1">
      <alignment horizontal="center" vertical="center"/>
    </xf>
    <xf numFmtId="9" fontId="6" fillId="2" borderId="0" xfId="4" applyFont="1" applyFill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164" fontId="6" fillId="2" borderId="0" xfId="4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2" fillId="5" borderId="37" xfId="2" applyFont="1" applyFill="1" applyBorder="1" applyAlignment="1">
      <alignment horizontal="center" vertical="center" wrapText="1"/>
    </xf>
    <xf numFmtId="0" fontId="12" fillId="5" borderId="38" xfId="2" applyFont="1" applyFill="1" applyBorder="1" applyAlignment="1">
      <alignment horizontal="center" vertical="center" wrapText="1"/>
    </xf>
    <xf numFmtId="3" fontId="34" fillId="0" borderId="40" xfId="2" applyNumberFormat="1" applyFont="1" applyBorder="1" applyAlignment="1">
      <alignment horizontal="left" vertical="center"/>
    </xf>
    <xf numFmtId="3" fontId="5" fillId="0" borderId="40" xfId="2" applyNumberFormat="1" applyFont="1" applyBorder="1" applyAlignment="1">
      <alignment horizontal="center" vertical="center"/>
    </xf>
    <xf numFmtId="3" fontId="3" fillId="0" borderId="40" xfId="2" applyNumberFormat="1" applyBorder="1" applyAlignment="1">
      <alignment horizontal="center" vertical="center"/>
    </xf>
    <xf numFmtId="3" fontId="18" fillId="0" borderId="42" xfId="2" applyNumberFormat="1" applyFont="1" applyBorder="1" applyAlignment="1">
      <alignment horizontal="center" vertical="center"/>
    </xf>
    <xf numFmtId="3" fontId="19" fillId="0" borderId="42" xfId="2" applyNumberFormat="1" applyFont="1" applyBorder="1" applyAlignment="1">
      <alignment horizontal="center" vertical="center"/>
    </xf>
    <xf numFmtId="3" fontId="34" fillId="10" borderId="40" xfId="2" applyNumberFormat="1" applyFont="1" applyFill="1" applyBorder="1" applyAlignment="1">
      <alignment vertical="center"/>
    </xf>
    <xf numFmtId="3" fontId="5" fillId="10" borderId="40" xfId="2" applyNumberFormat="1" applyFont="1" applyFill="1" applyBorder="1" applyAlignment="1">
      <alignment horizontal="center" vertical="center"/>
    </xf>
    <xf numFmtId="3" fontId="12" fillId="11" borderId="45" xfId="2" applyNumberFormat="1" applyFont="1" applyFill="1" applyBorder="1" applyAlignment="1">
      <alignment horizontal="center" vertical="center"/>
    </xf>
    <xf numFmtId="0" fontId="13" fillId="2" borderId="0" xfId="2" applyFont="1" applyFill="1" applyAlignment="1">
      <alignment horizontal="center" vertical="center" wrapText="1"/>
    </xf>
    <xf numFmtId="0" fontId="2" fillId="4" borderId="0" xfId="0" applyFont="1" applyFill="1" applyAlignment="1">
      <alignment vertical="center"/>
    </xf>
    <xf numFmtId="3" fontId="2" fillId="4" borderId="0" xfId="0" applyNumberFormat="1" applyFont="1" applyFill="1" applyAlignment="1">
      <alignment vertical="center"/>
    </xf>
    <xf numFmtId="0" fontId="36" fillId="0" borderId="0" xfId="0" applyFont="1" applyAlignment="1">
      <alignment vertical="center"/>
    </xf>
    <xf numFmtId="0" fontId="37" fillId="4" borderId="0" xfId="0" applyFont="1" applyFill="1"/>
    <xf numFmtId="0" fontId="12" fillId="4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0" fontId="6" fillId="4" borderId="0" xfId="2" applyFont="1" applyFill="1" applyAlignment="1">
      <alignment vertical="center"/>
    </xf>
    <xf numFmtId="0" fontId="3" fillId="0" borderId="0" xfId="2" applyAlignment="1">
      <alignment vertical="center"/>
    </xf>
    <xf numFmtId="0" fontId="39" fillId="0" borderId="0" xfId="0" applyFont="1" applyAlignment="1">
      <alignment vertical="center"/>
    </xf>
    <xf numFmtId="164" fontId="18" fillId="7" borderId="7" xfId="1" applyNumberFormat="1" applyFont="1" applyFill="1" applyBorder="1" applyAlignment="1">
      <alignment horizontal="center" vertical="center"/>
    </xf>
    <xf numFmtId="0" fontId="15" fillId="5" borderId="17" xfId="2" applyFont="1" applyFill="1" applyBorder="1" applyAlignment="1">
      <alignment horizontal="center" vertical="center"/>
    </xf>
    <xf numFmtId="3" fontId="18" fillId="0" borderId="0" xfId="2" applyNumberFormat="1" applyFont="1" applyAlignment="1">
      <alignment horizontal="center" vertical="center"/>
    </xf>
    <xf numFmtId="0" fontId="42" fillId="0" borderId="0" xfId="0" applyFont="1" applyAlignment="1">
      <alignment vertical="center"/>
    </xf>
    <xf numFmtId="0" fontId="43" fillId="4" borderId="0" xfId="2" applyFont="1" applyFill="1" applyAlignment="1">
      <alignment vertical="center" wrapText="1"/>
    </xf>
    <xf numFmtId="3" fontId="15" fillId="4" borderId="0" xfId="2" applyNumberFormat="1" applyFont="1" applyFill="1" applyAlignment="1">
      <alignment vertical="center"/>
    </xf>
    <xf numFmtId="0" fontId="44" fillId="2" borderId="0" xfId="2" applyFont="1" applyFill="1" applyAlignment="1">
      <alignment horizontal="left" vertical="center" wrapText="1"/>
    </xf>
    <xf numFmtId="0" fontId="36" fillId="2" borderId="0" xfId="0" applyFont="1" applyFill="1" applyAlignment="1">
      <alignment vertical="center"/>
    </xf>
    <xf numFmtId="0" fontId="22" fillId="2" borderId="0" xfId="2" applyFont="1" applyFill="1" applyAlignment="1">
      <alignment horizontal="left" vertical="center" wrapText="1"/>
    </xf>
    <xf numFmtId="3" fontId="15" fillId="4" borderId="0" xfId="2" applyNumberFormat="1" applyFont="1" applyFill="1" applyAlignment="1">
      <alignment horizontal="center" vertical="center"/>
    </xf>
    <xf numFmtId="164" fontId="15" fillId="4" borderId="0" xfId="1" applyNumberFormat="1" applyFont="1" applyFill="1" applyBorder="1" applyAlignment="1">
      <alignment horizontal="center" vertical="center"/>
    </xf>
    <xf numFmtId="3" fontId="19" fillId="0" borderId="24" xfId="2" applyNumberFormat="1" applyFont="1" applyBorder="1" applyAlignment="1">
      <alignment horizontal="center" vertical="center"/>
    </xf>
    <xf numFmtId="3" fontId="19" fillId="0" borderId="25" xfId="2" applyNumberFormat="1" applyFont="1" applyBorder="1" applyAlignment="1">
      <alignment horizontal="center" vertical="center"/>
    </xf>
    <xf numFmtId="3" fontId="18" fillId="0" borderId="26" xfId="2" applyNumberFormat="1" applyFont="1" applyBorder="1" applyAlignment="1">
      <alignment horizontal="center" vertical="center"/>
    </xf>
    <xf numFmtId="0" fontId="15" fillId="6" borderId="28" xfId="2" applyFont="1" applyFill="1" applyBorder="1" applyAlignment="1">
      <alignment horizontal="center" vertical="center" wrapText="1"/>
    </xf>
    <xf numFmtId="0" fontId="15" fillId="6" borderId="29" xfId="2" applyFont="1" applyFill="1" applyBorder="1" applyAlignment="1">
      <alignment horizontal="center" vertical="center" wrapText="1"/>
    </xf>
    <xf numFmtId="0" fontId="15" fillId="6" borderId="0" xfId="2" applyFont="1" applyFill="1" applyAlignment="1">
      <alignment horizontal="center" vertical="center" wrapText="1"/>
    </xf>
    <xf numFmtId="0" fontId="15" fillId="6" borderId="27" xfId="2" applyFont="1" applyFill="1" applyBorder="1" applyAlignment="1">
      <alignment horizontal="center" vertical="center" wrapText="1"/>
    </xf>
    <xf numFmtId="0" fontId="15" fillId="5" borderId="28" xfId="2" applyFont="1" applyFill="1" applyBorder="1" applyAlignment="1">
      <alignment horizontal="center" vertical="center" wrapText="1"/>
    </xf>
    <xf numFmtId="0" fontId="15" fillId="5" borderId="29" xfId="2" applyFont="1" applyFill="1" applyBorder="1" applyAlignment="1">
      <alignment horizontal="center" vertical="center" wrapText="1"/>
    </xf>
    <xf numFmtId="0" fontId="17" fillId="0" borderId="0" xfId="2" applyFont="1" applyAlignment="1">
      <alignment horizontal="left" vertical="center"/>
    </xf>
    <xf numFmtId="0" fontId="12" fillId="5" borderId="3" xfId="2" applyFont="1" applyFill="1" applyBorder="1" applyAlignment="1">
      <alignment horizontal="center" vertical="center" wrapText="1"/>
    </xf>
    <xf numFmtId="0" fontId="12" fillId="6" borderId="4" xfId="2" applyFont="1" applyFill="1" applyBorder="1" applyAlignment="1">
      <alignment horizontal="center" vertical="center" wrapText="1"/>
    </xf>
    <xf numFmtId="0" fontId="12" fillId="5" borderId="10" xfId="2" applyFont="1" applyFill="1" applyBorder="1" applyAlignment="1">
      <alignment horizontal="center" vertical="center" wrapText="1"/>
    </xf>
    <xf numFmtId="0" fontId="12" fillId="5" borderId="11" xfId="2" applyFont="1" applyFill="1" applyBorder="1" applyAlignment="1">
      <alignment horizontal="center" vertical="center" wrapText="1"/>
    </xf>
    <xf numFmtId="0" fontId="15" fillId="6" borderId="17" xfId="2" applyFont="1" applyFill="1" applyBorder="1" applyAlignment="1">
      <alignment horizontal="center" vertical="center"/>
    </xf>
    <xf numFmtId="0" fontId="17" fillId="0" borderId="41" xfId="2" applyFont="1" applyBorder="1" applyAlignment="1">
      <alignment horizontal="left" vertical="center"/>
    </xf>
    <xf numFmtId="0" fontId="15" fillId="5" borderId="17" xfId="2" applyFont="1" applyFill="1" applyBorder="1" applyAlignment="1">
      <alignment horizontal="center" vertical="center" wrapText="1"/>
    </xf>
    <xf numFmtId="0" fontId="10" fillId="3" borderId="0" xfId="2" applyFont="1" applyFill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3" fontId="17" fillId="0" borderId="21" xfId="2" applyNumberFormat="1" applyFont="1" applyBorder="1" applyAlignment="1">
      <alignment horizontal="left" vertical="center"/>
    </xf>
    <xf numFmtId="3" fontId="17" fillId="0" borderId="22" xfId="2" applyNumberFormat="1" applyFont="1" applyBorder="1" applyAlignment="1">
      <alignment horizontal="left" vertical="center"/>
    </xf>
    <xf numFmtId="0" fontId="25" fillId="0" borderId="39" xfId="2" applyFont="1" applyBorder="1" applyAlignment="1">
      <alignment horizontal="center" vertical="center" wrapText="1"/>
    </xf>
    <xf numFmtId="0" fontId="25" fillId="0" borderId="43" xfId="2" applyFont="1" applyBorder="1" applyAlignment="1">
      <alignment horizontal="center" vertical="center" wrapText="1"/>
    </xf>
    <xf numFmtId="0" fontId="25" fillId="0" borderId="44" xfId="2" applyFont="1" applyBorder="1" applyAlignment="1">
      <alignment horizontal="center" vertical="center" wrapText="1"/>
    </xf>
    <xf numFmtId="3" fontId="35" fillId="11" borderId="45" xfId="2" applyNumberFormat="1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horizontal="center" vertical="center" wrapText="1"/>
    </xf>
    <xf numFmtId="0" fontId="15" fillId="4" borderId="0" xfId="2" applyFont="1" applyFill="1" applyAlignment="1">
      <alignment horizontal="center" vertical="center" wrapText="1"/>
    </xf>
    <xf numFmtId="0" fontId="15" fillId="5" borderId="3" xfId="2" applyFont="1" applyFill="1" applyBorder="1" applyAlignment="1">
      <alignment horizontal="center" vertical="center" wrapText="1"/>
    </xf>
    <xf numFmtId="0" fontId="15" fillId="5" borderId="1" xfId="2" applyFont="1" applyFill="1" applyBorder="1" applyAlignment="1">
      <alignment horizontal="center" vertical="center" wrapText="1"/>
    </xf>
    <xf numFmtId="0" fontId="15" fillId="6" borderId="4" xfId="2" applyFont="1" applyFill="1" applyBorder="1" applyAlignment="1">
      <alignment horizontal="center" vertical="center" wrapText="1"/>
    </xf>
    <xf numFmtId="0" fontId="15" fillId="6" borderId="2" xfId="2" applyFont="1" applyFill="1" applyBorder="1" applyAlignment="1">
      <alignment horizontal="center" vertical="center" wrapText="1"/>
    </xf>
    <xf numFmtId="0" fontId="15" fillId="5" borderId="10" xfId="2" applyFont="1" applyFill="1" applyBorder="1" applyAlignment="1">
      <alignment horizontal="center" vertical="center" wrapText="1"/>
    </xf>
    <xf numFmtId="0" fontId="15" fillId="5" borderId="11" xfId="2" applyFont="1" applyFill="1" applyBorder="1" applyAlignment="1">
      <alignment horizontal="center" vertical="center" wrapText="1"/>
    </xf>
    <xf numFmtId="0" fontId="17" fillId="4" borderId="0" xfId="2" applyFont="1" applyFill="1" applyAlignment="1">
      <alignment horizontal="center" vertical="center"/>
    </xf>
    <xf numFmtId="0" fontId="15" fillId="5" borderId="0" xfId="2" applyFont="1" applyFill="1" applyAlignment="1">
      <alignment horizontal="center" vertical="center" wrapText="1"/>
    </xf>
    <xf numFmtId="0" fontId="15" fillId="5" borderId="27" xfId="2" applyFont="1" applyFill="1" applyBorder="1" applyAlignment="1">
      <alignment horizontal="center" vertical="center" wrapText="1"/>
    </xf>
    <xf numFmtId="0" fontId="7" fillId="3" borderId="0" xfId="2" applyFont="1" applyFill="1" applyAlignment="1">
      <alignment horizontal="center" vertical="center"/>
    </xf>
    <xf numFmtId="3" fontId="17" fillId="0" borderId="24" xfId="2" applyNumberFormat="1" applyFont="1" applyBorder="1" applyAlignment="1">
      <alignment horizontal="left" vertical="center"/>
    </xf>
    <xf numFmtId="3" fontId="17" fillId="0" borderId="25" xfId="2" applyNumberFormat="1" applyFont="1" applyBorder="1" applyAlignment="1">
      <alignment horizontal="left" vertical="center"/>
    </xf>
    <xf numFmtId="3" fontId="17" fillId="7" borderId="7" xfId="2" applyNumberFormat="1" applyFont="1" applyFill="1" applyBorder="1" applyAlignment="1">
      <alignment horizontal="center" vertical="center"/>
    </xf>
    <xf numFmtId="0" fontId="40" fillId="5" borderId="17" xfId="0" applyFont="1" applyFill="1" applyBorder="1" applyAlignment="1">
      <alignment horizontal="center" vertical="center"/>
    </xf>
    <xf numFmtId="0" fontId="15" fillId="5" borderId="15" xfId="2" applyFont="1" applyFill="1" applyBorder="1" applyAlignment="1">
      <alignment horizontal="center" vertical="center" wrapText="1"/>
    </xf>
    <xf numFmtId="0" fontId="15" fillId="5" borderId="16" xfId="2" applyFont="1" applyFill="1" applyBorder="1" applyAlignment="1">
      <alignment horizontal="center" vertical="center" wrapText="1"/>
    </xf>
    <xf numFmtId="0" fontId="41" fillId="0" borderId="14" xfId="2" applyFont="1" applyBorder="1" applyAlignment="1">
      <alignment horizontal="left" vertical="center" wrapText="1"/>
    </xf>
    <xf numFmtId="0" fontId="41" fillId="0" borderId="0" xfId="2" applyFont="1" applyAlignment="1">
      <alignment horizontal="left" vertical="center" wrapText="1"/>
    </xf>
    <xf numFmtId="0" fontId="15" fillId="6" borderId="10" xfId="2" applyFont="1" applyFill="1" applyBorder="1" applyAlignment="1">
      <alignment horizontal="center" vertical="center" wrapText="1"/>
    </xf>
    <xf numFmtId="0" fontId="15" fillId="6" borderId="11" xfId="2" applyFont="1" applyFill="1" applyBorder="1" applyAlignment="1">
      <alignment horizontal="center" vertical="center" wrapText="1"/>
    </xf>
  </cellXfs>
  <cellStyles count="36">
    <cellStyle name="Millares 2" xfId="17" xr:uid="{00000000-0005-0000-0000-000000000000}"/>
    <cellStyle name="Millares 3" xfId="20" xr:uid="{00000000-0005-0000-0000-000001000000}"/>
    <cellStyle name="Normal" xfId="0" builtinId="0"/>
    <cellStyle name="Normal 2" xfId="6" xr:uid="{00000000-0005-0000-0000-000003000000}"/>
    <cellStyle name="Normal 2 2" xfId="10" xr:uid="{00000000-0005-0000-0000-000004000000}"/>
    <cellStyle name="Normal 2 2 2" xfId="9" xr:uid="{00000000-0005-0000-0000-000005000000}"/>
    <cellStyle name="Normal 2 2 2 2" xfId="15" xr:uid="{00000000-0005-0000-0000-000006000000}"/>
    <cellStyle name="Normal 2 2 3" xfId="8" xr:uid="{00000000-0005-0000-0000-000007000000}"/>
    <cellStyle name="Normal 2 3" xfId="2" xr:uid="{00000000-0005-0000-0000-000008000000}"/>
    <cellStyle name="Normal 2 4" xfId="7" xr:uid="{00000000-0005-0000-0000-000009000000}"/>
    <cellStyle name="Normal 2 4 2" xfId="19" xr:uid="{00000000-0005-0000-0000-00000A000000}"/>
    <cellStyle name="Normal 2 4 3" xfId="18" xr:uid="{00000000-0005-0000-0000-00000B000000}"/>
    <cellStyle name="Normal 2 5" xfId="16" xr:uid="{00000000-0005-0000-0000-00000C000000}"/>
    <cellStyle name="Normal 3 2" xfId="5" xr:uid="{00000000-0005-0000-0000-00000D000000}"/>
    <cellStyle name="Normal_Directorio CEMs - agos - 2009 - UGTAI" xfId="3" xr:uid="{00000000-0005-0000-0000-00000E000000}"/>
    <cellStyle name="Porcentaje" xfId="1" builtinId="5"/>
    <cellStyle name="Porcentaje 10" xfId="13" xr:uid="{00000000-0005-0000-0000-000010000000}"/>
    <cellStyle name="Porcentaje 2" xfId="4" xr:uid="{00000000-0005-0000-0000-000011000000}"/>
    <cellStyle name="Porcentaje 2 2" xfId="11" xr:uid="{00000000-0005-0000-0000-000012000000}"/>
    <cellStyle name="Porcentaje 3 2" xfId="12" xr:uid="{00000000-0005-0000-0000-000013000000}"/>
    <cellStyle name="Porcentual 2" xfId="14" xr:uid="{00000000-0005-0000-0000-000014000000}"/>
    <cellStyle name="style1694703743634" xfId="21" xr:uid="{00000000-0005-0000-0000-000015000000}"/>
    <cellStyle name="style1694703743679" xfId="26" xr:uid="{00000000-0005-0000-0000-000016000000}"/>
    <cellStyle name="style1694703743717" xfId="22" xr:uid="{00000000-0005-0000-0000-000017000000}"/>
    <cellStyle name="style1694703743754" xfId="27" xr:uid="{00000000-0005-0000-0000-000018000000}"/>
    <cellStyle name="style1694703743869" xfId="31" xr:uid="{00000000-0005-0000-0000-000019000000}"/>
    <cellStyle name="style1694703743908" xfId="32" xr:uid="{00000000-0005-0000-0000-00001A000000}"/>
    <cellStyle name="style1694703743948" xfId="23" xr:uid="{00000000-0005-0000-0000-00001B000000}"/>
    <cellStyle name="style1694703743986" xfId="24" xr:uid="{00000000-0005-0000-0000-00001C000000}"/>
    <cellStyle name="style1694703744023" xfId="25" xr:uid="{00000000-0005-0000-0000-00001D000000}"/>
    <cellStyle name="style1694703744059" xfId="28" xr:uid="{00000000-0005-0000-0000-00001E000000}"/>
    <cellStyle name="style1694703744095" xfId="29" xr:uid="{00000000-0005-0000-0000-00001F000000}"/>
    <cellStyle name="style1694703744131" xfId="30" xr:uid="{00000000-0005-0000-0000-000020000000}"/>
    <cellStyle name="style1694703744257" xfId="33" xr:uid="{00000000-0005-0000-0000-000021000000}"/>
    <cellStyle name="style1694703744294" xfId="34" xr:uid="{00000000-0005-0000-0000-000022000000}"/>
    <cellStyle name="style1694703744330" xfId="35" xr:uid="{00000000-0005-0000-0000-000023000000}"/>
  </cellStyles>
  <dxfs count="0"/>
  <tableStyles count="0" defaultTableStyle="TableStyleMedium2" defaultPivotStyle="PivotStyleLight16"/>
  <colors>
    <mruColors>
      <color rgb="FF6F0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3798677376"/>
          <c:y val="0.20022338541001736"/>
          <c:w val="0.6852936623540359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E34E-463A-A383-47447512F7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E34E-463A-A383-47447512F75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E34E-463A-A383-47447512F75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E34E-463A-A383-47447512F755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34E-463A-A383-47447512F7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4"/>
              <c:pt idx="0">
                <c:v>Niños y niñas</c:v>
              </c:pt>
              <c:pt idx="1">
                <c:v>Adolescentes</c:v>
              </c:pt>
              <c:pt idx="2">
                <c:v>Personas Adultas</c:v>
              </c:pt>
              <c:pt idx="3">
                <c:v>Personas Adultas Mayores</c:v>
              </c:pt>
            </c:strLit>
          </c:cat>
          <c:val>
            <c:numRef>
              <c:f>'Casos del SAU'!$S$111:$S$114</c:f>
              <c:numCache>
                <c:formatCode>#,##0</c:formatCode>
                <c:ptCount val="4"/>
                <c:pt idx="0">
                  <c:v>214</c:v>
                </c:pt>
                <c:pt idx="1">
                  <c:v>568</c:v>
                </c:pt>
                <c:pt idx="2">
                  <c:v>510</c:v>
                </c:pt>
                <c:pt idx="3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4E-463A-A383-47447512F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Casos de violencia sexual atendidos según sexo de la persona usuaria (Porcentaje)</a:t>
            </a:r>
            <a:endParaRPr lang="es-PE" sz="14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3A1-4B2B-8F15-B7CF5FF8AAFF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3A1-4B2B-8F15-B7CF5FF8AAFF}"/>
              </c:ext>
            </c:extLst>
          </c:dPt>
          <c:dLbls>
            <c:dLbl>
              <c:idx val="0"/>
              <c:layout>
                <c:manualLayout>
                  <c:x val="0.15277777777777768"/>
                  <c:y val="-5.09259259259259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A1-4B2B-8F15-B7CF5FF8AAFF}"/>
                </c:ext>
              </c:extLst>
            </c:dLbl>
            <c:dLbl>
              <c:idx val="1"/>
              <c:layout>
                <c:manualLayout>
                  <c:x val="-0.21147756853261696"/>
                  <c:y val="0.1591910336113628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A1-4B2B-8F15-B7CF5FF8AAFF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'Casos del SAU'!$D$15:$E$15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'Casos del SAU'!$D$28:$E$28</c:f>
              <c:numCache>
                <c:formatCode>#,##0</c:formatCode>
                <c:ptCount val="2"/>
                <c:pt idx="0">
                  <c:v>1222</c:v>
                </c:pt>
                <c:pt idx="1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1-4B2B-8F15-B7CF5FF8A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6: Ranking de casos de violencia sexual según departamento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numFmt formatCode="#,##0;[Red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SAU'!$M$178:$M$185</c:f>
              <c:strCache>
                <c:ptCount val="8"/>
                <c:pt idx="0">
                  <c:v>Puno</c:v>
                </c:pt>
                <c:pt idx="1">
                  <c:v>La Libertad</c:v>
                </c:pt>
                <c:pt idx="2">
                  <c:v>Madre De Dios</c:v>
                </c:pt>
                <c:pt idx="3">
                  <c:v>Cusco</c:v>
                </c:pt>
                <c:pt idx="4">
                  <c:v>Huánuco</c:v>
                </c:pt>
                <c:pt idx="5">
                  <c:v>Ayacucho</c:v>
                </c:pt>
                <c:pt idx="6">
                  <c:v>Arequipa</c:v>
                </c:pt>
                <c:pt idx="7">
                  <c:v>Lima</c:v>
                </c:pt>
              </c:strCache>
            </c:strRef>
          </c:cat>
          <c:val>
            <c:numRef>
              <c:f>'Casos del SAU'!$N$178:$N$185</c:f>
              <c:numCache>
                <c:formatCode>#,##0</c:formatCode>
                <c:ptCount val="8"/>
                <c:pt idx="0">
                  <c:v>75</c:v>
                </c:pt>
                <c:pt idx="1">
                  <c:v>82</c:v>
                </c:pt>
                <c:pt idx="2">
                  <c:v>116</c:v>
                </c:pt>
                <c:pt idx="3">
                  <c:v>147</c:v>
                </c:pt>
                <c:pt idx="4">
                  <c:v>190</c:v>
                </c:pt>
                <c:pt idx="5">
                  <c:v>210</c:v>
                </c:pt>
                <c:pt idx="6">
                  <c:v>230</c:v>
                </c:pt>
                <c:pt idx="7">
                  <c:v>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FA-40CA-A833-4A64584E5D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>
                <a:latin typeface="Arial Narrow" panose="020B0606020202030204" pitchFamily="34" charset="0"/>
              </a:rPr>
              <a:t>Gráfico N° 3: Casos de violencia sexual atendidos según condición</a:t>
            </a:r>
            <a:r>
              <a:rPr lang="es-PE" sz="1400" b="1" baseline="0">
                <a:latin typeface="Arial Narrow" panose="020B0606020202030204" pitchFamily="34" charset="0"/>
              </a:rPr>
              <a:t> del caso</a:t>
            </a:r>
            <a:endParaRPr lang="es-PE" sz="14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20D7-4B53-B71C-9DA76E640F9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20D7-4B53-B71C-9DA76E640F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20D7-4B53-B71C-9DA76E640F9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SAU'!$D$53:$F$53</c:f>
              <c:strCache>
                <c:ptCount val="3"/>
                <c:pt idx="0">
                  <c:v>Nuevo</c:v>
                </c:pt>
                <c:pt idx="1">
                  <c:v>Reingreso</c:v>
                </c:pt>
                <c:pt idx="2">
                  <c:v>Reincidente</c:v>
                </c:pt>
              </c:strCache>
            </c:strRef>
          </c:cat>
          <c:val>
            <c:numRef>
              <c:f>'Casos del SAU'!$D$66:$F$66</c:f>
              <c:numCache>
                <c:formatCode>#,##0</c:formatCode>
                <c:ptCount val="3"/>
                <c:pt idx="0">
                  <c:v>1198</c:v>
                </c:pt>
                <c:pt idx="1">
                  <c:v>93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0D7-4B53-B71C-9DA76E640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7199392"/>
        <c:axId val="347197824"/>
      </c:barChart>
      <c:catAx>
        <c:axId val="34719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7824"/>
        <c:crosses val="autoZero"/>
        <c:auto val="1"/>
        <c:lblAlgn val="ctr"/>
        <c:lblOffset val="100"/>
        <c:noMultiLvlLbl val="0"/>
      </c:catAx>
      <c:valAx>
        <c:axId val="347197824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34719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7: Ranking de casos de violencia sexual atendidos en los últimos cinco años según departamento. Periodo: 2022 - 2026*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6189388909322802"/>
          <c:y val="0.3381159961279791"/>
          <c:w val="0.81509531362135423"/>
          <c:h val="0.6618840038720208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SAU'!$J$196:$J$203</c:f>
              <c:strCache>
                <c:ptCount val="8"/>
                <c:pt idx="0">
                  <c:v>Puno</c:v>
                </c:pt>
                <c:pt idx="1">
                  <c:v>La Libertad</c:v>
                </c:pt>
                <c:pt idx="2">
                  <c:v>Madre De Dios</c:v>
                </c:pt>
                <c:pt idx="3">
                  <c:v>Cusco</c:v>
                </c:pt>
                <c:pt idx="4">
                  <c:v>Huánuco</c:v>
                </c:pt>
                <c:pt idx="5">
                  <c:v>Ayacucho</c:v>
                </c:pt>
                <c:pt idx="6">
                  <c:v>Arequipa</c:v>
                </c:pt>
                <c:pt idx="7">
                  <c:v>Lima</c:v>
                </c:pt>
              </c:strCache>
            </c:strRef>
          </c:cat>
          <c:val>
            <c:numRef>
              <c:f>'Casos del SAU'!$K$196:$K$203</c:f>
              <c:numCache>
                <c:formatCode>#,##0</c:formatCode>
                <c:ptCount val="8"/>
                <c:pt idx="0">
                  <c:v>624</c:v>
                </c:pt>
                <c:pt idx="1">
                  <c:v>670</c:v>
                </c:pt>
                <c:pt idx="2">
                  <c:v>731</c:v>
                </c:pt>
                <c:pt idx="3">
                  <c:v>1167</c:v>
                </c:pt>
                <c:pt idx="4">
                  <c:v>1425</c:v>
                </c:pt>
                <c:pt idx="5">
                  <c:v>1899</c:v>
                </c:pt>
                <c:pt idx="6">
                  <c:v>1944</c:v>
                </c:pt>
                <c:pt idx="7">
                  <c:v>2491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9-48AA-B1AA-FBEBAE1B1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4: Ranking de casos de violencia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SAU'!$G$98:$G$105</c:f>
              <c:strCache>
                <c:ptCount val="8"/>
                <c:pt idx="0">
                  <c:v>Puno</c:v>
                </c:pt>
                <c:pt idx="1">
                  <c:v>La Libertad</c:v>
                </c:pt>
                <c:pt idx="2">
                  <c:v>Madre De Dios</c:v>
                </c:pt>
                <c:pt idx="3">
                  <c:v>Cusco</c:v>
                </c:pt>
                <c:pt idx="4">
                  <c:v>Huánuco</c:v>
                </c:pt>
                <c:pt idx="5">
                  <c:v>Ayacucho</c:v>
                </c:pt>
                <c:pt idx="6">
                  <c:v>Arequipa</c:v>
                </c:pt>
                <c:pt idx="7">
                  <c:v>Lima</c:v>
                </c:pt>
              </c:strCache>
            </c:strRef>
          </c:cat>
          <c:val>
            <c:numRef>
              <c:f>'Casos del SAU'!$H$98:$H$105</c:f>
              <c:numCache>
                <c:formatCode>#,##0</c:formatCode>
                <c:ptCount val="8"/>
                <c:pt idx="0">
                  <c:v>70</c:v>
                </c:pt>
                <c:pt idx="1">
                  <c:v>77</c:v>
                </c:pt>
                <c:pt idx="2">
                  <c:v>110</c:v>
                </c:pt>
                <c:pt idx="3">
                  <c:v>135</c:v>
                </c:pt>
                <c:pt idx="4">
                  <c:v>177</c:v>
                </c:pt>
                <c:pt idx="5">
                  <c:v>201</c:v>
                </c:pt>
                <c:pt idx="6">
                  <c:v>220</c:v>
                </c:pt>
                <c:pt idx="7">
                  <c:v>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EF-4858-B054-4E4812DF22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5864"/>
        <c:axId val="629515424"/>
      </c:barChart>
      <c:catAx>
        <c:axId val="629525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15424"/>
        <c:crosses val="autoZero"/>
        <c:auto val="1"/>
        <c:lblAlgn val="ctr"/>
        <c:lblOffset val="100"/>
        <c:noMultiLvlLbl val="0"/>
      </c:catAx>
      <c:valAx>
        <c:axId val="629515424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629525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5: Ranking de casos de violencia sexual hacia hombres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7131537215348364"/>
          <c:y val="0.22729335433979739"/>
          <c:w val="0.8046320910873983"/>
          <c:h val="0.7349084029470054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SAU'!$O$98:$O$105</c:f>
              <c:strCache>
                <c:ptCount val="8"/>
                <c:pt idx="0">
                  <c:v>La Libertad</c:v>
                </c:pt>
                <c:pt idx="1">
                  <c:v>Puno</c:v>
                </c:pt>
                <c:pt idx="2">
                  <c:v>Madre De Dios</c:v>
                </c:pt>
                <c:pt idx="3">
                  <c:v>Ayacucho</c:v>
                </c:pt>
                <c:pt idx="4">
                  <c:v>Arequipa</c:v>
                </c:pt>
                <c:pt idx="5">
                  <c:v>Cusco</c:v>
                </c:pt>
                <c:pt idx="6">
                  <c:v>Huánuco</c:v>
                </c:pt>
                <c:pt idx="7">
                  <c:v>Lima</c:v>
                </c:pt>
              </c:strCache>
            </c:strRef>
          </c:cat>
          <c:val>
            <c:numRef>
              <c:f>'Casos del SAU'!$P$98:$P$105</c:f>
              <c:numCache>
                <c:formatCode>General</c:formatCode>
                <c:ptCount val="8"/>
                <c:pt idx="0">
                  <c:v>5</c:v>
                </c:pt>
                <c:pt idx="1">
                  <c:v>5</c:v>
                </c:pt>
                <c:pt idx="2">
                  <c:v>6</c:v>
                </c:pt>
                <c:pt idx="3">
                  <c:v>9</c:v>
                </c:pt>
                <c:pt idx="4">
                  <c:v>10</c:v>
                </c:pt>
                <c:pt idx="5">
                  <c:v>12</c:v>
                </c:pt>
                <c:pt idx="6">
                  <c:v>13</c:v>
                </c:pt>
                <c:pt idx="7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28-4591-A933-D4B788E7A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9529464"/>
        <c:axId val="629527664"/>
      </c:barChart>
      <c:catAx>
        <c:axId val="6295294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29527664"/>
        <c:crosses val="autoZero"/>
        <c:auto val="1"/>
        <c:lblAlgn val="ctr"/>
        <c:lblOffset val="100"/>
        <c:noMultiLvlLbl val="0"/>
      </c:catAx>
      <c:valAx>
        <c:axId val="62952766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2952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image" Target="../media/image1.png"/><Relationship Id="rId7" Type="http://schemas.openxmlformats.org/officeDocument/2006/relationships/chart" Target="../charts/chart5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10" Type="http://schemas.openxmlformats.org/officeDocument/2006/relationships/image" Target="../media/image3.png"/><Relationship Id="rId4" Type="http://schemas.openxmlformats.org/officeDocument/2006/relationships/image" Target="../media/image2.png"/><Relationship Id="rId9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61234</xdr:colOff>
      <xdr:row>68</xdr:row>
      <xdr:rowOff>0</xdr:rowOff>
    </xdr:from>
    <xdr:to>
      <xdr:col>18</xdr:col>
      <xdr:colOff>2</xdr:colOff>
      <xdr:row>70</xdr:row>
      <xdr:rowOff>175189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29819D3-80CB-447A-B985-CB7A44908514}"/>
            </a:ext>
          </a:extLst>
        </xdr:cNvPr>
        <xdr:cNvSpPr txBox="1"/>
      </xdr:nvSpPr>
      <xdr:spPr>
        <a:xfrm>
          <a:off x="61234" y="15760131"/>
          <a:ext cx="15777482" cy="661987"/>
        </a:xfrm>
        <a:prstGeom prst="rect">
          <a:avLst/>
        </a:prstGeom>
        <a:noFill/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Nuevo: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es atendida por primera vez en un SAU a nivel nacional;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Reingreso: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ha sido agredida por otra presunta persona agresora, distinta</a:t>
          </a:r>
          <a:r>
            <a:rPr lang="es-MX" i="0" baseline="0">
              <a:solidFill>
                <a:schemeClr val="tx1"/>
              </a:solidFill>
            </a:rPr>
            <a:t> a la vez anterior y </a:t>
          </a:r>
          <a:r>
            <a:rPr lang="es-MX" b="1" i="0">
              <a:solidFill>
                <a:schemeClr val="tx1"/>
              </a:solidFill>
            </a:rPr>
            <a:t>Reincidente: </a:t>
          </a:r>
          <a:r>
            <a:rPr lang="es-MX" b="0" i="0">
              <a:solidFill>
                <a:schemeClr val="tx1"/>
              </a:solidFill>
            </a:rPr>
            <a:t>Es</a:t>
          </a:r>
          <a:r>
            <a:rPr lang="es-MX" b="0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aquella persona usuaria que ha sido agredida por segunda o más veces por la misma presunta persona agresora.</a:t>
          </a:r>
        </a:p>
      </xdr:txBody>
    </xdr:sp>
    <xdr:clientData/>
  </xdr:twoCellAnchor>
  <xdr:twoCellAnchor>
    <xdr:from>
      <xdr:col>6</xdr:col>
      <xdr:colOff>952500</xdr:colOff>
      <xdr:row>0</xdr:row>
      <xdr:rowOff>166686</xdr:rowOff>
    </xdr:from>
    <xdr:to>
      <xdr:col>17</xdr:col>
      <xdr:colOff>217715</xdr:colOff>
      <xdr:row>2</xdr:row>
      <xdr:rowOff>215899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B1DC6AA8-9F51-4CCC-826C-F8BDC39FE5F1}"/>
            </a:ext>
          </a:extLst>
        </xdr:cNvPr>
        <xdr:cNvSpPr/>
      </xdr:nvSpPr>
      <xdr:spPr>
        <a:xfrm>
          <a:off x="5851071" y="166686"/>
          <a:ext cx="9252858" cy="5662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346716</xdr:colOff>
      <xdr:row>10</xdr:row>
      <xdr:rowOff>705075</xdr:rowOff>
    </xdr:from>
    <xdr:to>
      <xdr:col>18</xdr:col>
      <xdr:colOff>551556</xdr:colOff>
      <xdr:row>29</xdr:row>
      <xdr:rowOff>71047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5BB60557-E04C-40E8-919C-AE86D56FADC8}"/>
            </a:ext>
          </a:extLst>
        </xdr:cNvPr>
        <xdr:cNvGrpSpPr/>
      </xdr:nvGrpSpPr>
      <xdr:grpSpPr>
        <a:xfrm>
          <a:off x="9310421" y="2822687"/>
          <a:ext cx="6157965" cy="4383606"/>
          <a:chOff x="10617765" y="6433193"/>
          <a:chExt cx="4798220" cy="4088199"/>
        </a:xfrm>
      </xdr:grpSpPr>
      <xdr:graphicFrame macro="">
        <xdr:nvGraphicFramePr>
          <xdr:cNvPr id="9" name="Chart 5">
            <a:extLst>
              <a:ext uri="{FF2B5EF4-FFF2-40B4-BE49-F238E27FC236}">
                <a16:creationId xmlns:a16="http://schemas.microsoft.com/office/drawing/2014/main" id="{5322AEEF-BFF8-6B01-7B36-B2FD449F39B5}"/>
              </a:ext>
            </a:extLst>
          </xdr:cNvPr>
          <xdr:cNvGraphicFramePr>
            <a:graphicFrameLocks/>
          </xdr:cNvGraphicFramePr>
        </xdr:nvGraphicFramePr>
        <xdr:xfrm>
          <a:off x="10617765" y="6572486"/>
          <a:ext cx="4798220" cy="39489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8E05A2D1-C32F-5CDC-C9FC-0D48EB7A389D}"/>
              </a:ext>
            </a:extLst>
          </xdr:cNvPr>
          <xdr:cNvSpPr txBox="1"/>
        </xdr:nvSpPr>
        <xdr:spPr>
          <a:xfrm>
            <a:off x="10925969" y="6433193"/>
            <a:ext cx="3976686" cy="96527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4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Casos de violencia sexual atendidos según grupos de edad de la persona usuaria</a:t>
            </a:r>
            <a:endParaRPr lang="es-PE" sz="14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36647</xdr:colOff>
      <xdr:row>9</xdr:row>
      <xdr:rowOff>53502</xdr:rowOff>
    </xdr:from>
    <xdr:to>
      <xdr:col>19</xdr:col>
      <xdr:colOff>37109</xdr:colOff>
      <xdr:row>11</xdr:row>
      <xdr:rowOff>19052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1F6676B2-67C7-476C-A1CB-E4D1D3A34884}"/>
            </a:ext>
          </a:extLst>
        </xdr:cNvPr>
        <xdr:cNvSpPr txBox="1"/>
      </xdr:nvSpPr>
      <xdr:spPr>
        <a:xfrm>
          <a:off x="135608" y="2082203"/>
          <a:ext cx="15710527" cy="78197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 acciones de naturaleza sexual que se cometen contra una persona sin su consentimiento o bajo coacción. Incluyen actos que no involucran penetración o contacto físico alguno. Asimismo, se consideran tales la exposición a material pornográfico y que vulneran el derecho de las personas a decidir voluntariamente acerca de su vida sexual o reproductiva, a través de amenazas, coerción, uso de la fuerza o intimidación.</a:t>
          </a:r>
          <a:endParaRPr lang="es-PE">
            <a:effectLst/>
          </a:endParaRPr>
        </a:p>
      </xdr:txBody>
    </xdr:sp>
    <xdr:clientData/>
  </xdr:twoCellAnchor>
  <xdr:twoCellAnchor>
    <xdr:from>
      <xdr:col>1</xdr:col>
      <xdr:colOff>847725</xdr:colOff>
      <xdr:row>12</xdr:row>
      <xdr:rowOff>113960</xdr:rowOff>
    </xdr:from>
    <xdr:to>
      <xdr:col>5</xdr:col>
      <xdr:colOff>0</xdr:colOff>
      <xdr:row>13</xdr:row>
      <xdr:rowOff>244928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D1D810E-9DC0-4E38-B340-58ECBE67A93D}"/>
            </a:ext>
          </a:extLst>
        </xdr:cNvPr>
        <xdr:cNvSpPr/>
      </xdr:nvSpPr>
      <xdr:spPr>
        <a:xfrm>
          <a:off x="956582" y="2794567"/>
          <a:ext cx="2894239" cy="36229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según mes</a:t>
          </a:r>
        </a:p>
      </xdr:txBody>
    </xdr:sp>
    <xdr:clientData/>
  </xdr:twoCellAnchor>
  <xdr:twoCellAnchor>
    <xdr:from>
      <xdr:col>1</xdr:col>
      <xdr:colOff>17318</xdr:colOff>
      <xdr:row>12</xdr:row>
      <xdr:rowOff>102054</xdr:rowOff>
    </xdr:from>
    <xdr:to>
      <xdr:col>1</xdr:col>
      <xdr:colOff>1000125</xdr:colOff>
      <xdr:row>13</xdr:row>
      <xdr:rowOff>160708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D8F13472-9D7F-4E97-9263-A9F9BA728455}"/>
            </a:ext>
          </a:extLst>
        </xdr:cNvPr>
        <xdr:cNvSpPr/>
      </xdr:nvSpPr>
      <xdr:spPr>
        <a:xfrm>
          <a:off x="126175" y="2782661"/>
          <a:ext cx="982807" cy="28997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30</xdr:row>
      <xdr:rowOff>136071</xdr:rowOff>
    </xdr:from>
    <xdr:to>
      <xdr:col>19</xdr:col>
      <xdr:colOff>13608</xdr:colOff>
      <xdr:row>31</xdr:row>
      <xdr:rowOff>217714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7DAE687C-B90D-4107-8611-105B7D3D1410}"/>
            </a:ext>
          </a:extLst>
        </xdr:cNvPr>
        <xdr:cNvSpPr/>
      </xdr:nvSpPr>
      <xdr:spPr>
        <a:xfrm>
          <a:off x="1047440" y="7102928"/>
          <a:ext cx="14627989" cy="38100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grupos de edad y sexo de la persona usuaria según mes</a:t>
          </a:r>
        </a:p>
      </xdr:txBody>
    </xdr:sp>
    <xdr:clientData/>
  </xdr:twoCellAnchor>
  <xdr:twoCellAnchor>
    <xdr:from>
      <xdr:col>1</xdr:col>
      <xdr:colOff>1</xdr:colOff>
      <xdr:row>30</xdr:row>
      <xdr:rowOff>138761</xdr:rowOff>
    </xdr:from>
    <xdr:to>
      <xdr:col>1</xdr:col>
      <xdr:colOff>1088573</xdr:colOff>
      <xdr:row>31</xdr:row>
      <xdr:rowOff>136071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71845810-94BE-4010-8BDC-4ED3FCB5B449}"/>
            </a:ext>
          </a:extLst>
        </xdr:cNvPr>
        <xdr:cNvSpPr/>
      </xdr:nvSpPr>
      <xdr:spPr>
        <a:xfrm>
          <a:off x="104776" y="7644461"/>
          <a:ext cx="1088572" cy="2925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830406</xdr:colOff>
      <xdr:row>50</xdr:row>
      <xdr:rowOff>28206</xdr:rowOff>
    </xdr:from>
    <xdr:to>
      <xdr:col>6</xdr:col>
      <xdr:colOff>61452</xdr:colOff>
      <xdr:row>51</xdr:row>
      <xdr:rowOff>122464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E87867C4-0C11-4C82-A71D-623496501C41}"/>
            </a:ext>
          </a:extLst>
        </xdr:cNvPr>
        <xdr:cNvSpPr/>
      </xdr:nvSpPr>
      <xdr:spPr>
        <a:xfrm>
          <a:off x="932825" y="10352077"/>
          <a:ext cx="3839917" cy="29909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condición del caso según mes</a:t>
          </a:r>
        </a:p>
      </xdr:txBody>
    </xdr:sp>
    <xdr:clientData/>
  </xdr:twoCellAnchor>
  <xdr:twoCellAnchor>
    <xdr:from>
      <xdr:col>1</xdr:col>
      <xdr:colOff>0</xdr:colOff>
      <xdr:row>50</xdr:row>
      <xdr:rowOff>28204</xdr:rowOff>
    </xdr:from>
    <xdr:to>
      <xdr:col>1</xdr:col>
      <xdr:colOff>974148</xdr:colOff>
      <xdr:row>51</xdr:row>
      <xdr:rowOff>70654</xdr:rowOff>
    </xdr:to>
    <xdr:sp macro="" textlink="">
      <xdr:nvSpPr>
        <xdr:cNvPr id="19" name="Rectángulo 51">
          <a:extLst>
            <a:ext uri="{FF2B5EF4-FFF2-40B4-BE49-F238E27FC236}">
              <a16:creationId xmlns:a16="http://schemas.microsoft.com/office/drawing/2014/main" id="{187EC9AF-D49A-49C7-91BF-5E77BAC672E3}"/>
            </a:ext>
          </a:extLst>
        </xdr:cNvPr>
        <xdr:cNvSpPr/>
      </xdr:nvSpPr>
      <xdr:spPr>
        <a:xfrm>
          <a:off x="108857" y="11267704"/>
          <a:ext cx="974148" cy="24655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0</xdr:col>
      <xdr:colOff>83344</xdr:colOff>
      <xdr:row>71</xdr:row>
      <xdr:rowOff>0</xdr:rowOff>
    </xdr:from>
    <xdr:to>
      <xdr:col>2</xdr:col>
      <xdr:colOff>257729</xdr:colOff>
      <xdr:row>71</xdr:row>
      <xdr:rowOff>0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D9C96346-2115-4918-A8D2-852572C99DBB}"/>
            </a:ext>
          </a:extLst>
        </xdr:cNvPr>
        <xdr:cNvSpPr/>
      </xdr:nvSpPr>
      <xdr:spPr>
        <a:xfrm>
          <a:off x="83344" y="22623556"/>
          <a:ext cx="1384060" cy="348363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B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843641</xdr:colOff>
      <xdr:row>71</xdr:row>
      <xdr:rowOff>69195</xdr:rowOff>
    </xdr:from>
    <xdr:to>
      <xdr:col>11</xdr:col>
      <xdr:colOff>819354</xdr:colOff>
      <xdr:row>72</xdr:row>
      <xdr:rowOff>61453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437141DC-F39A-4499-BEDB-F320208F9044}"/>
            </a:ext>
          </a:extLst>
        </xdr:cNvPr>
        <xdr:cNvSpPr/>
      </xdr:nvSpPr>
      <xdr:spPr>
        <a:xfrm>
          <a:off x="946060" y="14459114"/>
          <a:ext cx="8834988" cy="37121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mes</a:t>
          </a:r>
        </a:p>
      </xdr:txBody>
    </xdr:sp>
    <xdr:clientData/>
  </xdr:twoCellAnchor>
  <xdr:twoCellAnchor>
    <xdr:from>
      <xdr:col>1</xdr:col>
      <xdr:colOff>20286</xdr:colOff>
      <xdr:row>71</xdr:row>
      <xdr:rowOff>69193</xdr:rowOff>
    </xdr:from>
    <xdr:to>
      <xdr:col>1</xdr:col>
      <xdr:colOff>992899</xdr:colOff>
      <xdr:row>71</xdr:row>
      <xdr:rowOff>367392</xdr:rowOff>
    </xdr:to>
    <xdr:sp macro="" textlink="">
      <xdr:nvSpPr>
        <xdr:cNvPr id="29" name="Rectángulo 51">
          <a:extLst>
            <a:ext uri="{FF2B5EF4-FFF2-40B4-BE49-F238E27FC236}">
              <a16:creationId xmlns:a16="http://schemas.microsoft.com/office/drawing/2014/main" id="{ACFB3AA2-03B6-4691-91EE-6F848556425E}"/>
            </a:ext>
          </a:extLst>
        </xdr:cNvPr>
        <xdr:cNvSpPr/>
      </xdr:nvSpPr>
      <xdr:spPr>
        <a:xfrm>
          <a:off x="129143" y="16506622"/>
          <a:ext cx="972613" cy="298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</xdr:col>
      <xdr:colOff>37112</xdr:colOff>
      <xdr:row>88</xdr:row>
      <xdr:rowOff>72830</xdr:rowOff>
    </xdr:from>
    <xdr:to>
      <xdr:col>11</xdr:col>
      <xdr:colOff>37112</xdr:colOff>
      <xdr:row>91</xdr:row>
      <xdr:rowOff>144267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20D541E7-6363-44B6-9285-1CF7995E0A96}"/>
            </a:ext>
          </a:extLst>
        </xdr:cNvPr>
        <xdr:cNvSpPr txBox="1"/>
      </xdr:nvSpPr>
      <xdr:spPr>
        <a:xfrm>
          <a:off x="136073" y="24961531"/>
          <a:ext cx="8881753" cy="65283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  <a:endParaRPr lang="es-PE">
            <a:effectLst/>
          </a:endParaRPr>
        </a:p>
      </xdr:txBody>
    </xdr:sp>
    <xdr:clientData/>
  </xdr:twoCellAnchor>
  <xdr:twoCellAnchor>
    <xdr:from>
      <xdr:col>1</xdr:col>
      <xdr:colOff>862853</xdr:colOff>
      <xdr:row>174</xdr:row>
      <xdr:rowOff>22418</xdr:rowOff>
    </xdr:from>
    <xdr:to>
      <xdr:col>10</xdr:col>
      <xdr:colOff>1</xdr:colOff>
      <xdr:row>174</xdr:row>
      <xdr:rowOff>268945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234AE445-33ED-4C1A-A8CD-8D190ACDBFB6}"/>
            </a:ext>
          </a:extLst>
        </xdr:cNvPr>
        <xdr:cNvSpPr/>
      </xdr:nvSpPr>
      <xdr:spPr>
        <a:xfrm>
          <a:off x="967628" y="38474843"/>
          <a:ext cx="7538198" cy="24652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valoración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riesgo, denuncias interpuestas y patrocinio legal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departamento</a:t>
          </a:r>
        </a:p>
      </xdr:txBody>
    </xdr:sp>
    <xdr:clientData/>
  </xdr:twoCellAnchor>
  <xdr:twoCellAnchor>
    <xdr:from>
      <xdr:col>0</xdr:col>
      <xdr:colOff>89647</xdr:colOff>
      <xdr:row>174</xdr:row>
      <xdr:rowOff>22417</xdr:rowOff>
    </xdr:from>
    <xdr:to>
      <xdr:col>1</xdr:col>
      <xdr:colOff>961407</xdr:colOff>
      <xdr:row>174</xdr:row>
      <xdr:rowOff>274417</xdr:rowOff>
    </xdr:to>
    <xdr:sp macro="" textlink="">
      <xdr:nvSpPr>
        <xdr:cNvPr id="34" name="Rectángulo 51">
          <a:extLst>
            <a:ext uri="{FF2B5EF4-FFF2-40B4-BE49-F238E27FC236}">
              <a16:creationId xmlns:a16="http://schemas.microsoft.com/office/drawing/2014/main" id="{7212DBC3-705A-40C1-8315-253E2C1476A4}"/>
            </a:ext>
          </a:extLst>
        </xdr:cNvPr>
        <xdr:cNvSpPr/>
      </xdr:nvSpPr>
      <xdr:spPr>
        <a:xfrm>
          <a:off x="89647" y="38474842"/>
          <a:ext cx="97653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1</xdr:col>
      <xdr:colOff>11907</xdr:colOff>
      <xdr:row>187</xdr:row>
      <xdr:rowOff>83344</xdr:rowOff>
    </xdr:from>
    <xdr:to>
      <xdr:col>10</xdr:col>
      <xdr:colOff>11906</xdr:colOff>
      <xdr:row>190</xdr:row>
      <xdr:rowOff>119062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45F6177E-5CC4-4169-B307-9B62CD6555E1}"/>
            </a:ext>
          </a:extLst>
        </xdr:cNvPr>
        <xdr:cNvSpPr txBox="1"/>
      </xdr:nvSpPr>
      <xdr:spPr>
        <a:xfrm>
          <a:off x="116682" y="46089094"/>
          <a:ext cx="8401049" cy="60721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Valoración de riesgo:</a:t>
          </a:r>
          <a:r>
            <a:rPr lang="es-MX" i="0">
              <a:solidFill>
                <a:schemeClr val="tx1"/>
              </a:solidFill>
            </a:rPr>
            <a:t> Tiene por objetivo estimar la probabilidad de recurrencia de un hecho de violencia o un hecho que ponga en peligro la vida y la salud de la persona, a partir de la presencia y la interrelación de uno o más factores de riesgo que incrementan la posibilidad de aparición del hecho, prediciendo el tiempo en el que podría ocurrir y la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gravedad del mismo</a:t>
          </a:r>
        </a:p>
      </xdr:txBody>
    </xdr:sp>
    <xdr:clientData/>
  </xdr:twoCellAnchor>
  <xdr:twoCellAnchor>
    <xdr:from>
      <xdr:col>1</xdr:col>
      <xdr:colOff>1026319</xdr:colOff>
      <xdr:row>207</xdr:row>
      <xdr:rowOff>13607</xdr:rowOff>
    </xdr:from>
    <xdr:to>
      <xdr:col>6</xdr:col>
      <xdr:colOff>11906</xdr:colOff>
      <xdr:row>209</xdr:row>
      <xdr:rowOff>142328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44DBA5E5-67E6-4B46-9517-D12A32EA6008}"/>
            </a:ext>
          </a:extLst>
        </xdr:cNvPr>
        <xdr:cNvSpPr/>
      </xdr:nvSpPr>
      <xdr:spPr>
        <a:xfrm>
          <a:off x="1135802" y="49401279"/>
          <a:ext cx="3572914" cy="52285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 casos atendidos del año 2026 en relación al año 2025</a:t>
          </a:r>
        </a:p>
      </xdr:txBody>
    </xdr:sp>
    <xdr:clientData/>
  </xdr:twoCellAnchor>
  <xdr:twoCellAnchor>
    <xdr:from>
      <xdr:col>1</xdr:col>
      <xdr:colOff>13607</xdr:colOff>
      <xdr:row>207</xdr:row>
      <xdr:rowOff>13609</xdr:rowOff>
    </xdr:from>
    <xdr:to>
      <xdr:col>2</xdr:col>
      <xdr:colOff>73138</xdr:colOff>
      <xdr:row>208</xdr:row>
      <xdr:rowOff>149679</xdr:rowOff>
    </xdr:to>
    <xdr:sp macro="" textlink="">
      <xdr:nvSpPr>
        <xdr:cNvPr id="47" name="Rectángulo 51">
          <a:extLst>
            <a:ext uri="{FF2B5EF4-FFF2-40B4-BE49-F238E27FC236}">
              <a16:creationId xmlns:a16="http://schemas.microsoft.com/office/drawing/2014/main" id="{B1850E4C-2AD3-4B45-A60E-C34F2857C2E5}"/>
            </a:ext>
          </a:extLst>
        </xdr:cNvPr>
        <xdr:cNvSpPr/>
      </xdr:nvSpPr>
      <xdr:spPr>
        <a:xfrm>
          <a:off x="122464" y="75750966"/>
          <a:ext cx="1161710" cy="32657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11</a:t>
          </a:r>
        </a:p>
      </xdr:txBody>
    </xdr:sp>
    <xdr:clientData/>
  </xdr:twoCellAnchor>
  <xdr:twoCellAnchor>
    <xdr:from>
      <xdr:col>9</xdr:col>
      <xdr:colOff>372543</xdr:colOff>
      <xdr:row>211</xdr:row>
      <xdr:rowOff>23737</xdr:rowOff>
    </xdr:from>
    <xdr:to>
      <xdr:col>14</xdr:col>
      <xdr:colOff>233823</xdr:colOff>
      <xdr:row>215</xdr:row>
      <xdr:rowOff>213624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EDD4F6C5-4636-43FA-8F14-DD92DF7D230F}"/>
            </a:ext>
          </a:extLst>
        </xdr:cNvPr>
        <xdr:cNvSpPr txBox="1"/>
      </xdr:nvSpPr>
      <xdr:spPr>
        <a:xfrm>
          <a:off x="7621068" y="49172737"/>
          <a:ext cx="4099905" cy="1180487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los</a:t>
          </a:r>
          <a:r>
            <a:rPr lang="es-PE" sz="1100" b="0" i="1"/>
            <a:t> casos de violencia sexual atendidos en</a:t>
          </a:r>
          <a:r>
            <a:rPr lang="es-PE" sz="1100" b="0" i="1" baseline="0"/>
            <a:t> </a:t>
          </a:r>
          <a:r>
            <a:rPr lang="es-PE" sz="1100" b="0" i="1"/>
            <a:t>los SAU, se observa una</a:t>
          </a:r>
          <a:r>
            <a:rPr lang="es-PE" sz="1100" b="0" i="1" baseline="0"/>
            <a:t> disminución</a:t>
          </a:r>
          <a:r>
            <a:rPr lang="es-PE" sz="1100" b="0" i="1"/>
            <a:t> de 5,4 puntos porcentuales en el periodo de enero a julio </a:t>
          </a:r>
          <a:r>
            <a:rPr lang="es-PE" sz="1100" b="0" i="1" baseline="0"/>
            <a:t>2026</a:t>
          </a:r>
          <a:r>
            <a:rPr lang="es-PE" sz="1100" b="0" i="1"/>
            <a:t>,</a:t>
          </a:r>
          <a:r>
            <a:rPr lang="es-PE" sz="1100" b="0" i="1" baseline="0"/>
            <a:t> </a:t>
          </a:r>
          <a:r>
            <a:rPr lang="es-PE" sz="1100" b="0" i="1"/>
            <a:t>frente a lo registrado en el mismo periodo del año anterior.</a:t>
          </a:r>
        </a:p>
      </xdr:txBody>
    </xdr:sp>
    <xdr:clientData/>
  </xdr:twoCellAnchor>
  <xdr:twoCellAnchor>
    <xdr:from>
      <xdr:col>6</xdr:col>
      <xdr:colOff>501199</xdr:colOff>
      <xdr:row>212</xdr:row>
      <xdr:rowOff>230812</xdr:rowOff>
    </xdr:from>
    <xdr:to>
      <xdr:col>8</xdr:col>
      <xdr:colOff>182605</xdr:colOff>
      <xdr:row>214</xdr:row>
      <xdr:rowOff>158522</xdr:rowOff>
    </xdr:to>
    <xdr:sp macro="" textlink="">
      <xdr:nvSpPr>
        <xdr:cNvPr id="49" name="Flecha a la derecha con bandas 9">
          <a:extLst>
            <a:ext uri="{FF2B5EF4-FFF2-40B4-BE49-F238E27FC236}">
              <a16:creationId xmlns:a16="http://schemas.microsoft.com/office/drawing/2014/main" id="{88042671-47ED-438A-B00F-7DE8A460118B}"/>
            </a:ext>
          </a:extLst>
        </xdr:cNvPr>
        <xdr:cNvSpPr/>
      </xdr:nvSpPr>
      <xdr:spPr bwMode="auto">
        <a:xfrm>
          <a:off x="5206549" y="49627462"/>
          <a:ext cx="1376856" cy="423010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5</xdr:col>
      <xdr:colOff>693150</xdr:colOff>
      <xdr:row>11</xdr:row>
      <xdr:rowOff>227443</xdr:rowOff>
    </xdr:from>
    <xdr:to>
      <xdr:col>10</xdr:col>
      <xdr:colOff>629181</xdr:colOff>
      <xdr:row>29</xdr:row>
      <xdr:rowOff>92581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3194794C-566C-4982-8712-B076E976F1D6}"/>
            </a:ext>
          </a:extLst>
        </xdr:cNvPr>
        <xdr:cNvGrpSpPr/>
      </xdr:nvGrpSpPr>
      <xdr:grpSpPr>
        <a:xfrm>
          <a:off x="4554177" y="3059430"/>
          <a:ext cx="4188263" cy="4168397"/>
          <a:chOff x="4486602" y="3101353"/>
          <a:chExt cx="4859451" cy="3027608"/>
        </a:xfrm>
      </xdr:grpSpPr>
      <xdr:graphicFrame macro="">
        <xdr:nvGraphicFramePr>
          <xdr:cNvPr id="53" name="Gráfico 52">
            <a:extLst>
              <a:ext uri="{FF2B5EF4-FFF2-40B4-BE49-F238E27FC236}">
                <a16:creationId xmlns:a16="http://schemas.microsoft.com/office/drawing/2014/main" id="{4DDBF0C7-4226-9479-3D95-8719AE90516F}"/>
              </a:ext>
            </a:extLst>
          </xdr:cNvPr>
          <xdr:cNvGraphicFramePr/>
        </xdr:nvGraphicFramePr>
        <xdr:xfrm>
          <a:off x="4486602" y="3101353"/>
          <a:ext cx="4859451" cy="302760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1BD29BAE-83E6-661B-D14B-002F5C9C8A5B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49175" y="4057292"/>
            <a:ext cx="380999" cy="83693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390C5685-E0F1-C8BE-14B2-B9ED3C3E1F6B}"/>
              </a:ext>
            </a:extLst>
          </xdr:cNvPr>
          <xdr:cNvPicPr/>
        </xdr:nvPicPr>
        <xdr:blipFill>
          <a:blip xmlns:r="http://schemas.openxmlformats.org/officeDocument/2006/relationships" r:embed="rId4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26007" y="4610233"/>
            <a:ext cx="360045" cy="83693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11</xdr:col>
      <xdr:colOff>286408</xdr:colOff>
      <xdr:row>175</xdr:row>
      <xdr:rowOff>113625</xdr:rowOff>
    </xdr:from>
    <xdr:to>
      <xdr:col>17</xdr:col>
      <xdr:colOff>710188</xdr:colOff>
      <xdr:row>185</xdr:row>
      <xdr:rowOff>96646</xdr:rowOff>
    </xdr:to>
    <xdr:graphicFrame macro="">
      <xdr:nvGraphicFramePr>
        <xdr:cNvPr id="57" name="Gráfico 56">
          <a:extLst>
            <a:ext uri="{FF2B5EF4-FFF2-40B4-BE49-F238E27FC236}">
              <a16:creationId xmlns:a16="http://schemas.microsoft.com/office/drawing/2014/main" id="{F228BBAD-F0F5-4BD0-918E-2EDA6B7EE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771044</xdr:colOff>
      <xdr:row>50</xdr:row>
      <xdr:rowOff>23318</xdr:rowOff>
    </xdr:from>
    <xdr:to>
      <xdr:col>16</xdr:col>
      <xdr:colOff>68836</xdr:colOff>
      <xdr:row>67</xdr:row>
      <xdr:rowOff>65956</xdr:rowOff>
    </xdr:to>
    <xdr:graphicFrame macro="">
      <xdr:nvGraphicFramePr>
        <xdr:cNvPr id="58" name="Gráfico 57">
          <a:extLst>
            <a:ext uri="{FF2B5EF4-FFF2-40B4-BE49-F238E27FC236}">
              <a16:creationId xmlns:a16="http://schemas.microsoft.com/office/drawing/2014/main" id="{56CD4155-7F72-4066-9444-6B69F4AC76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862854</xdr:colOff>
      <xdr:row>193</xdr:row>
      <xdr:rowOff>22418</xdr:rowOff>
    </xdr:from>
    <xdr:to>
      <xdr:col>8</xdr:col>
      <xdr:colOff>1</xdr:colOff>
      <xdr:row>193</xdr:row>
      <xdr:rowOff>272142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088A82E2-D55C-4B40-B38A-C3BA747D9053}"/>
            </a:ext>
          </a:extLst>
        </xdr:cNvPr>
        <xdr:cNvSpPr/>
      </xdr:nvSpPr>
      <xdr:spPr>
        <a:xfrm>
          <a:off x="967629" y="54200618"/>
          <a:ext cx="5861797" cy="24972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según departamento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89647</xdr:colOff>
      <xdr:row>193</xdr:row>
      <xdr:rowOff>22417</xdr:rowOff>
    </xdr:from>
    <xdr:to>
      <xdr:col>1</xdr:col>
      <xdr:colOff>1022537</xdr:colOff>
      <xdr:row>193</xdr:row>
      <xdr:rowOff>280147</xdr:rowOff>
    </xdr:to>
    <xdr:sp macro="" textlink="">
      <xdr:nvSpPr>
        <xdr:cNvPr id="64" name="Rectángulo 51">
          <a:extLst>
            <a:ext uri="{FF2B5EF4-FFF2-40B4-BE49-F238E27FC236}">
              <a16:creationId xmlns:a16="http://schemas.microsoft.com/office/drawing/2014/main" id="{19F5A4D2-F9EC-4F45-87EF-AC71B058A9B8}"/>
            </a:ext>
          </a:extLst>
        </xdr:cNvPr>
        <xdr:cNvSpPr/>
      </xdr:nvSpPr>
      <xdr:spPr>
        <a:xfrm>
          <a:off x="89647" y="48179696"/>
          <a:ext cx="1030941" cy="25773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10</a:t>
          </a:r>
        </a:p>
      </xdr:txBody>
    </xdr:sp>
    <xdr:clientData/>
  </xdr:twoCellAnchor>
  <xdr:twoCellAnchor>
    <xdr:from>
      <xdr:col>8</xdr:col>
      <xdr:colOff>653254</xdr:colOff>
      <xdr:row>193</xdr:row>
      <xdr:rowOff>316294</xdr:rowOff>
    </xdr:from>
    <xdr:to>
      <xdr:col>15</xdr:col>
      <xdr:colOff>823196</xdr:colOff>
      <xdr:row>203</xdr:row>
      <xdr:rowOff>158098</xdr:rowOff>
    </xdr:to>
    <xdr:graphicFrame macro="">
      <xdr:nvGraphicFramePr>
        <xdr:cNvPr id="65" name="Gráfico 64">
          <a:extLst>
            <a:ext uri="{FF2B5EF4-FFF2-40B4-BE49-F238E27FC236}">
              <a16:creationId xmlns:a16="http://schemas.microsoft.com/office/drawing/2014/main" id="{45B1D65F-5DA4-4CD8-9E29-E30596F48D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862853</xdr:colOff>
      <xdr:row>93</xdr:row>
      <xdr:rowOff>22420</xdr:rowOff>
    </xdr:from>
    <xdr:to>
      <xdr:col>5</xdr:col>
      <xdr:colOff>13608</xdr:colOff>
      <xdr:row>94</xdr:row>
      <xdr:rowOff>326571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695D8603-5851-4F7D-B5DE-2E7A33E1BBA2}"/>
            </a:ext>
          </a:extLst>
        </xdr:cNvPr>
        <xdr:cNvSpPr/>
      </xdr:nvSpPr>
      <xdr:spPr>
        <a:xfrm>
          <a:off x="971710" y="23140956"/>
          <a:ext cx="2892719" cy="50825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93</xdr:row>
      <xdr:rowOff>22419</xdr:rowOff>
    </xdr:from>
    <xdr:to>
      <xdr:col>1</xdr:col>
      <xdr:colOff>961407</xdr:colOff>
      <xdr:row>94</xdr:row>
      <xdr:rowOff>149680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CCE5932A-7270-4163-8A17-76B2621E52FC}"/>
            </a:ext>
          </a:extLst>
        </xdr:cNvPr>
        <xdr:cNvSpPr/>
      </xdr:nvSpPr>
      <xdr:spPr>
        <a:xfrm>
          <a:off x="89647" y="22011562"/>
          <a:ext cx="980617" cy="331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822032</xdr:colOff>
      <xdr:row>159</xdr:row>
      <xdr:rowOff>158491</xdr:rowOff>
    </xdr:from>
    <xdr:to>
      <xdr:col>19</xdr:col>
      <xdr:colOff>1</xdr:colOff>
      <xdr:row>160</xdr:row>
      <xdr:rowOff>299357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5311378-E508-4F1F-8190-9D8FA000E602}"/>
            </a:ext>
          </a:extLst>
        </xdr:cNvPr>
        <xdr:cNvSpPr/>
      </xdr:nvSpPr>
      <xdr:spPr>
        <a:xfrm>
          <a:off x="930889" y="29536312"/>
          <a:ext cx="14730933" cy="34497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grupo de edad y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159</xdr:row>
      <xdr:rowOff>144883</xdr:rowOff>
    </xdr:from>
    <xdr:to>
      <xdr:col>1</xdr:col>
      <xdr:colOff>961407</xdr:colOff>
      <xdr:row>160</xdr:row>
      <xdr:rowOff>272143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C647C6A8-F0C9-4D9D-AC4B-40EB4D492B54}"/>
            </a:ext>
          </a:extLst>
        </xdr:cNvPr>
        <xdr:cNvSpPr/>
      </xdr:nvSpPr>
      <xdr:spPr>
        <a:xfrm>
          <a:off x="89647" y="29522704"/>
          <a:ext cx="980617" cy="331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>
    <xdr:from>
      <xdr:col>5</xdr:col>
      <xdr:colOff>486946</xdr:colOff>
      <xdr:row>93</xdr:row>
      <xdr:rowOff>122275</xdr:rowOff>
    </xdr:from>
    <xdr:to>
      <xdr:col>11</xdr:col>
      <xdr:colOff>602613</xdr:colOff>
      <xdr:row>105</xdr:row>
      <xdr:rowOff>135863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95AF3BC6-1A44-9F31-D40E-AB7E9BA0F1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189348</xdr:colOff>
      <xdr:row>93</xdr:row>
      <xdr:rowOff>86359</xdr:rowOff>
    </xdr:from>
    <xdr:to>
      <xdr:col>18</xdr:col>
      <xdr:colOff>361487</xdr:colOff>
      <xdr:row>105</xdr:row>
      <xdr:rowOff>65372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DC87548B-4FF3-882F-6F5F-E602CDA9CC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868456</xdr:colOff>
      <xdr:row>108</xdr:row>
      <xdr:rowOff>122467</xdr:rowOff>
    </xdr:from>
    <xdr:to>
      <xdr:col>6</xdr:col>
      <xdr:colOff>1</xdr:colOff>
      <xdr:row>111</xdr:row>
      <xdr:rowOff>0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94CA45C3-6F1E-4742-A756-B6C4E684D60D}"/>
            </a:ext>
          </a:extLst>
        </xdr:cNvPr>
        <xdr:cNvSpPr/>
      </xdr:nvSpPr>
      <xdr:spPr>
        <a:xfrm>
          <a:off x="977313" y="30575253"/>
          <a:ext cx="3717152" cy="48985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NNA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atendidos en los SAU,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sexo de la persona usuaria según región</a:t>
          </a:r>
        </a:p>
      </xdr:txBody>
    </xdr:sp>
    <xdr:clientData/>
  </xdr:twoCellAnchor>
  <xdr:twoCellAnchor>
    <xdr:from>
      <xdr:col>1</xdr:col>
      <xdr:colOff>13607</xdr:colOff>
      <xdr:row>108</xdr:row>
      <xdr:rowOff>122465</xdr:rowOff>
    </xdr:from>
    <xdr:to>
      <xdr:col>1</xdr:col>
      <xdr:colOff>979714</xdr:colOff>
      <xdr:row>110</xdr:row>
      <xdr:rowOff>68036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8C81E230-D213-4F93-A568-348C5F5E5A69}"/>
            </a:ext>
          </a:extLst>
        </xdr:cNvPr>
        <xdr:cNvSpPr/>
      </xdr:nvSpPr>
      <xdr:spPr>
        <a:xfrm>
          <a:off x="122464" y="30575251"/>
          <a:ext cx="966107" cy="3537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10</xdr:col>
      <xdr:colOff>19581</xdr:colOff>
      <xdr:row>108</xdr:row>
      <xdr:rowOff>81637</xdr:rowOff>
    </xdr:from>
    <xdr:to>
      <xdr:col>14</xdr:col>
      <xdr:colOff>816959</xdr:colOff>
      <xdr:row>111</xdr:row>
      <xdr:rowOff>95245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6272028F-29D2-4464-BA0E-671812046EED}"/>
            </a:ext>
          </a:extLst>
        </xdr:cNvPr>
        <xdr:cNvSpPr/>
      </xdr:nvSpPr>
      <xdr:spPr>
        <a:xfrm>
          <a:off x="8115831" y="22035600"/>
          <a:ext cx="4189207" cy="64086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 de NNA atendidos en los SAU, por sexo, según vinculo de la presunta persona agresora con la víctima</a:t>
          </a:r>
        </a:p>
      </xdr:txBody>
    </xdr:sp>
    <xdr:clientData/>
  </xdr:twoCellAnchor>
  <xdr:twoCellAnchor>
    <xdr:from>
      <xdr:col>8</xdr:col>
      <xdr:colOff>832026</xdr:colOff>
      <xdr:row>108</xdr:row>
      <xdr:rowOff>83630</xdr:rowOff>
    </xdr:from>
    <xdr:to>
      <xdr:col>10</xdr:col>
      <xdr:colOff>138965</xdr:colOff>
      <xdr:row>110</xdr:row>
      <xdr:rowOff>15595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F79CBCE2-D7AE-421E-88C5-A842C5A12D32}"/>
            </a:ext>
          </a:extLst>
        </xdr:cNvPr>
        <xdr:cNvSpPr/>
      </xdr:nvSpPr>
      <xdr:spPr>
        <a:xfrm>
          <a:off x="7232361" y="22037593"/>
          <a:ext cx="1002854" cy="3501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 editAs="oneCell">
    <xdr:from>
      <xdr:col>1</xdr:col>
      <xdr:colOff>30079</xdr:colOff>
      <xdr:row>0</xdr:row>
      <xdr:rowOff>100264</xdr:rowOff>
    </xdr:from>
    <xdr:to>
      <xdr:col>6</xdr:col>
      <xdr:colOff>80211</xdr:colOff>
      <xdr:row>2</xdr:row>
      <xdr:rowOff>250658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BD534886-D40A-4C3E-8EFF-5BE2872F0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42" y="100264"/>
          <a:ext cx="4662237" cy="6617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249977111117893"/>
  </sheetPr>
  <dimension ref="B1:S269"/>
  <sheetViews>
    <sheetView showGridLines="0" tabSelected="1" view="pageBreakPreview" zoomScale="112" zoomScaleNormal="85" zoomScaleSheetLayoutView="112" workbookViewId="0">
      <selection activeCell="N129" sqref="N129"/>
    </sheetView>
  </sheetViews>
  <sheetFormatPr baseColWidth="10" defaultColWidth="11.42578125" defaultRowHeight="15" x14ac:dyDescent="0.25"/>
  <cols>
    <col min="1" max="1" width="1.5703125" style="2" customWidth="1"/>
    <col min="2" max="2" width="16.5703125" style="2" customWidth="1"/>
    <col min="3" max="3" width="14.28515625" style="2" customWidth="1"/>
    <col min="4" max="19" width="12.7109375" style="2" customWidth="1"/>
    <col min="20" max="20" width="1.7109375" style="2" customWidth="1"/>
    <col min="21" max="16384" width="11.42578125" style="2"/>
  </cols>
  <sheetData>
    <row r="1" spans="2:19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19" ht="25.5" customHeight="1" x14ac:dyDescent="0.25"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2:19" ht="25.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19" ht="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19" ht="30" customHeight="1" x14ac:dyDescent="0.25">
      <c r="B5" s="193" t="s">
        <v>69</v>
      </c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</row>
    <row r="6" spans="2:19" ht="23.25" customHeight="1" x14ac:dyDescent="0.25"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</row>
    <row r="7" spans="2:19" ht="6" customHeight="1" x14ac:dyDescent="0.25"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</row>
    <row r="8" spans="2:19" ht="20.25" customHeight="1" x14ac:dyDescent="0.25">
      <c r="B8" s="172" t="s">
        <v>90</v>
      </c>
      <c r="C8" s="172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2"/>
      <c r="S8" s="172"/>
    </row>
    <row r="9" spans="2:19" ht="11.25" customHeight="1" x14ac:dyDescent="0.25"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</row>
    <row r="10" spans="2:19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9" s="6" customFormat="1" ht="56.25" customHeight="1" x14ac:dyDescent="0.25"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</row>
    <row r="12" spans="2:19" s="6" customFormat="1" ht="19.5" customHeight="1" x14ac:dyDescent="0.25"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</row>
    <row r="13" spans="2:19" ht="18" customHeight="1" x14ac:dyDescent="0.25">
      <c r="B13" s="8"/>
      <c r="C13" s="8"/>
      <c r="D13" s="8"/>
      <c r="E13" s="8"/>
      <c r="F13" s="9"/>
      <c r="G13" s="9"/>
    </row>
    <row r="14" spans="2:19" ht="22.5" customHeight="1" x14ac:dyDescent="0.25">
      <c r="B14" s="11"/>
      <c r="C14" s="1"/>
      <c r="D14" s="1"/>
      <c r="E14" s="1"/>
      <c r="F14" s="7"/>
      <c r="G14" s="7"/>
    </row>
    <row r="15" spans="2:19" ht="32.25" customHeight="1" x14ac:dyDescent="0.25">
      <c r="B15" s="12" t="s">
        <v>0</v>
      </c>
      <c r="C15" s="13" t="s">
        <v>1</v>
      </c>
      <c r="D15" s="14" t="s">
        <v>2</v>
      </c>
      <c r="E15" s="15" t="s">
        <v>3</v>
      </c>
      <c r="F15" s="16"/>
      <c r="G15" s="17"/>
      <c r="S15" s="123"/>
    </row>
    <row r="16" spans="2:19" ht="31.15" customHeight="1" x14ac:dyDescent="0.25">
      <c r="B16" s="19" t="s">
        <v>4</v>
      </c>
      <c r="C16" s="20">
        <f>SUM(D16:E16)</f>
        <v>175</v>
      </c>
      <c r="D16" s="21">
        <v>160</v>
      </c>
      <c r="E16" s="21">
        <v>15</v>
      </c>
      <c r="F16" s="22"/>
      <c r="G16" s="23"/>
      <c r="S16" s="123"/>
    </row>
    <row r="17" spans="2:19" ht="27.75" customHeight="1" x14ac:dyDescent="0.25">
      <c r="B17" s="19" t="s">
        <v>5</v>
      </c>
      <c r="C17" s="20">
        <f>SUM(D17:E17)</f>
        <v>179</v>
      </c>
      <c r="D17" s="21">
        <v>167</v>
      </c>
      <c r="E17" s="21">
        <v>12</v>
      </c>
      <c r="F17" s="22"/>
      <c r="G17" s="23"/>
      <c r="S17" s="123"/>
    </row>
    <row r="18" spans="2:19" ht="27.75" customHeight="1" x14ac:dyDescent="0.25">
      <c r="B18" s="19" t="s">
        <v>6</v>
      </c>
      <c r="C18" s="20">
        <f t="shared" ref="C18:C23" si="0">SUM(D18:E18)</f>
        <v>171</v>
      </c>
      <c r="D18" s="21">
        <v>160</v>
      </c>
      <c r="E18" s="21">
        <v>11</v>
      </c>
      <c r="F18" s="22"/>
      <c r="G18" s="23"/>
      <c r="S18" s="123"/>
    </row>
    <row r="19" spans="2:19" ht="28.5" customHeight="1" x14ac:dyDescent="0.25">
      <c r="B19" s="19" t="s">
        <v>7</v>
      </c>
      <c r="C19" s="20">
        <f t="shared" si="0"/>
        <v>201</v>
      </c>
      <c r="D19" s="21">
        <v>191</v>
      </c>
      <c r="E19" s="21">
        <v>10</v>
      </c>
      <c r="F19" s="22"/>
      <c r="G19" s="23"/>
      <c r="S19" s="123"/>
    </row>
    <row r="20" spans="2:19" ht="28.5" customHeight="1" x14ac:dyDescent="0.25">
      <c r="B20" s="19" t="s">
        <v>8</v>
      </c>
      <c r="C20" s="20">
        <f t="shared" si="0"/>
        <v>178</v>
      </c>
      <c r="D20" s="21">
        <v>168</v>
      </c>
      <c r="E20" s="21">
        <v>10</v>
      </c>
      <c r="F20" s="22"/>
      <c r="G20" s="25"/>
      <c r="S20" s="123"/>
    </row>
    <row r="21" spans="2:19" ht="28.5" customHeight="1" x14ac:dyDescent="0.25">
      <c r="B21" s="19" t="s">
        <v>9</v>
      </c>
      <c r="C21" s="20">
        <f t="shared" si="0"/>
        <v>198</v>
      </c>
      <c r="D21" s="21">
        <v>188</v>
      </c>
      <c r="E21" s="21">
        <v>10</v>
      </c>
      <c r="F21" s="22"/>
      <c r="G21" s="26"/>
      <c r="S21" s="123"/>
    </row>
    <row r="22" spans="2:19" ht="28.5" customHeight="1" thickBot="1" x14ac:dyDescent="0.3">
      <c r="B22" s="19" t="s">
        <v>10</v>
      </c>
      <c r="C22" s="20">
        <f t="shared" si="0"/>
        <v>201</v>
      </c>
      <c r="D22" s="21">
        <v>188</v>
      </c>
      <c r="E22" s="21">
        <v>13</v>
      </c>
      <c r="F22" s="22"/>
      <c r="G22" s="26"/>
      <c r="S22" s="123"/>
    </row>
    <row r="23" spans="2:19" ht="28.5" hidden="1" customHeight="1" x14ac:dyDescent="0.25">
      <c r="B23" s="19" t="s">
        <v>11</v>
      </c>
      <c r="C23" s="20">
        <f t="shared" si="0"/>
        <v>0</v>
      </c>
      <c r="D23" s="21"/>
      <c r="E23" s="21"/>
      <c r="F23" s="22"/>
      <c r="G23" s="26"/>
      <c r="S23" s="123"/>
    </row>
    <row r="24" spans="2:19" ht="28.5" hidden="1" customHeight="1" x14ac:dyDescent="0.25">
      <c r="B24" s="19" t="s">
        <v>70</v>
      </c>
      <c r="C24" s="20">
        <f t="shared" ref="C24" si="1">SUM(D24:E24)</f>
        <v>0</v>
      </c>
      <c r="D24" s="21"/>
      <c r="E24" s="21"/>
      <c r="F24" s="22"/>
      <c r="G24" s="26"/>
      <c r="S24" s="123"/>
    </row>
    <row r="25" spans="2:19" ht="28.5" hidden="1" customHeight="1" x14ac:dyDescent="0.25">
      <c r="B25" s="19" t="s">
        <v>13</v>
      </c>
      <c r="C25" s="20">
        <f t="shared" ref="C25" si="2">SUM(D25:E25)</f>
        <v>0</v>
      </c>
      <c r="D25" s="21"/>
      <c r="E25" s="21"/>
      <c r="F25" s="22"/>
      <c r="G25" s="26"/>
      <c r="S25" s="123"/>
    </row>
    <row r="26" spans="2:19" ht="28.5" hidden="1" customHeight="1" x14ac:dyDescent="0.25">
      <c r="B26" s="19" t="s">
        <v>14</v>
      </c>
      <c r="C26" s="20">
        <f t="shared" ref="C26" si="3">SUM(D26:E26)</f>
        <v>0</v>
      </c>
      <c r="D26" s="21"/>
      <c r="E26" s="21"/>
      <c r="F26" s="22"/>
      <c r="G26" s="26"/>
      <c r="S26" s="123"/>
    </row>
    <row r="27" spans="2:19" ht="24.75" hidden="1" customHeight="1" thickBot="1" x14ac:dyDescent="0.3">
      <c r="B27" s="19" t="s">
        <v>15</v>
      </c>
      <c r="C27" s="20">
        <f t="shared" ref="C27" si="4">SUM(D27:E27)</f>
        <v>0</v>
      </c>
      <c r="D27" s="21"/>
      <c r="E27" s="21"/>
      <c r="F27" s="26"/>
      <c r="G27" s="31"/>
      <c r="P27" s="95"/>
      <c r="S27" s="120">
        <f>S111/S$115</f>
        <v>0.16423637759017651</v>
      </c>
    </row>
    <row r="28" spans="2:19" ht="22.5" customHeight="1" x14ac:dyDescent="0.25">
      <c r="B28" s="29" t="s">
        <v>1</v>
      </c>
      <c r="C28" s="30">
        <f>SUM(C16:C27)</f>
        <v>1303</v>
      </c>
      <c r="D28" s="30">
        <f t="shared" ref="D28:E28" si="5">SUM(D16:D27)</f>
        <v>1222</v>
      </c>
      <c r="E28" s="30">
        <f t="shared" si="5"/>
        <v>81</v>
      </c>
      <c r="F28" s="1"/>
      <c r="P28" s="95"/>
      <c r="S28" s="120">
        <f>S112/S$115</f>
        <v>0.43591711435149655</v>
      </c>
    </row>
    <row r="29" spans="2:19" ht="22.5" customHeight="1" thickBot="1" x14ac:dyDescent="0.3">
      <c r="B29" s="33" t="s">
        <v>16</v>
      </c>
      <c r="C29" s="34">
        <f>C28/$C28</f>
        <v>1</v>
      </c>
      <c r="D29" s="34">
        <f>D28/$C28</f>
        <v>0.93783576362240983</v>
      </c>
      <c r="E29" s="34">
        <f>E28/$C28</f>
        <v>6.2164236377590179E-2</v>
      </c>
      <c r="F29" s="1"/>
      <c r="S29" s="120"/>
    </row>
    <row r="30" spans="2:19" x14ac:dyDescent="0.25">
      <c r="B30" s="1"/>
      <c r="C30" s="1"/>
      <c r="D30" s="1"/>
      <c r="E30" s="1"/>
      <c r="F30" s="1"/>
      <c r="H30" s="1"/>
      <c r="S30" s="120">
        <f>S113/S$115</f>
        <v>0.39140445126630852</v>
      </c>
    </row>
    <row r="31" spans="2:19" ht="23.25" customHeight="1" x14ac:dyDescent="0.25">
      <c r="B31" s="36"/>
      <c r="C31" s="36"/>
      <c r="D31" s="36"/>
      <c r="E31" s="36"/>
      <c r="F31" s="36"/>
      <c r="H31" s="36"/>
      <c r="J31" s="36"/>
      <c r="L31" s="36"/>
      <c r="M31" s="36"/>
      <c r="N31" s="36"/>
      <c r="O31" s="1"/>
      <c r="S31" s="120">
        <f>S114/S$115</f>
        <v>8.4420567920184195E-3</v>
      </c>
    </row>
    <row r="32" spans="2:19" ht="21.75" customHeight="1" x14ac:dyDescent="0.25">
      <c r="B32" s="1"/>
      <c r="C32" s="1"/>
      <c r="D32" s="1"/>
      <c r="E32" s="1"/>
      <c r="F32" s="1"/>
      <c r="H32" s="1"/>
      <c r="J32" s="1"/>
      <c r="L32" s="1"/>
      <c r="M32" s="1"/>
      <c r="N32" s="1"/>
      <c r="O32" s="1"/>
      <c r="S32" s="122">
        <f>SUM(S27:S31)</f>
        <v>1</v>
      </c>
    </row>
    <row r="33" spans="2:19" ht="32.25" customHeight="1" x14ac:dyDescent="0.25">
      <c r="B33" s="191" t="s">
        <v>20</v>
      </c>
      <c r="C33" s="160" t="s">
        <v>1</v>
      </c>
      <c r="D33" s="162" t="s">
        <v>21</v>
      </c>
      <c r="E33" s="163"/>
      <c r="F33" s="162" t="s">
        <v>22</v>
      </c>
      <c r="G33" s="163"/>
      <c r="H33" s="162" t="s">
        <v>23</v>
      </c>
      <c r="I33" s="163"/>
      <c r="J33" s="162" t="s">
        <v>24</v>
      </c>
      <c r="K33" s="163"/>
      <c r="L33" s="162" t="s">
        <v>25</v>
      </c>
      <c r="M33" s="163"/>
      <c r="N33" s="162" t="s">
        <v>26</v>
      </c>
      <c r="O33" s="163"/>
      <c r="P33" s="162" t="s">
        <v>27</v>
      </c>
      <c r="Q33" s="163"/>
      <c r="R33" s="162" t="s">
        <v>28</v>
      </c>
      <c r="S33" s="163"/>
    </row>
    <row r="34" spans="2:19" ht="24" customHeight="1" x14ac:dyDescent="0.25">
      <c r="B34" s="192"/>
      <c r="C34" s="161"/>
      <c r="D34" s="109" t="s">
        <v>2</v>
      </c>
      <c r="E34" s="110" t="s">
        <v>3</v>
      </c>
      <c r="F34" s="109" t="s">
        <v>2</v>
      </c>
      <c r="G34" s="110" t="s">
        <v>3</v>
      </c>
      <c r="H34" s="109" t="s">
        <v>2</v>
      </c>
      <c r="I34" s="110" t="s">
        <v>3</v>
      </c>
      <c r="J34" s="109" t="s">
        <v>2</v>
      </c>
      <c r="K34" s="110" t="s">
        <v>3</v>
      </c>
      <c r="L34" s="109" t="s">
        <v>2</v>
      </c>
      <c r="M34" s="110" t="s">
        <v>3</v>
      </c>
      <c r="N34" s="109" t="s">
        <v>2</v>
      </c>
      <c r="O34" s="110" t="s">
        <v>3</v>
      </c>
      <c r="P34" s="109" t="s">
        <v>2</v>
      </c>
      <c r="Q34" s="110" t="s">
        <v>3</v>
      </c>
      <c r="R34" s="109" t="s">
        <v>2</v>
      </c>
      <c r="S34" s="110" t="s">
        <v>3</v>
      </c>
    </row>
    <row r="35" spans="2:19" ht="24" customHeight="1" x14ac:dyDescent="0.25">
      <c r="B35" s="24" t="s">
        <v>4</v>
      </c>
      <c r="C35" s="20">
        <f>SUM(D35:S35)</f>
        <v>175</v>
      </c>
      <c r="D35" s="21">
        <v>7</v>
      </c>
      <c r="E35" s="21">
        <v>1</v>
      </c>
      <c r="F35" s="21">
        <v>16</v>
      </c>
      <c r="G35" s="21">
        <v>7</v>
      </c>
      <c r="H35" s="21">
        <v>66</v>
      </c>
      <c r="I35" s="21">
        <v>3</v>
      </c>
      <c r="J35" s="38">
        <v>37</v>
      </c>
      <c r="K35" s="21">
        <v>3</v>
      </c>
      <c r="L35" s="21">
        <v>23</v>
      </c>
      <c r="M35" s="21">
        <v>0</v>
      </c>
      <c r="N35" s="21">
        <v>5</v>
      </c>
      <c r="O35" s="21">
        <v>1</v>
      </c>
      <c r="P35" s="21">
        <v>4</v>
      </c>
      <c r="Q35" s="21">
        <v>0</v>
      </c>
      <c r="R35" s="21">
        <v>2</v>
      </c>
      <c r="S35" s="21">
        <v>0</v>
      </c>
    </row>
    <row r="36" spans="2:19" ht="24" customHeight="1" x14ac:dyDescent="0.25">
      <c r="B36" s="24" t="s">
        <v>5</v>
      </c>
      <c r="C36" s="20">
        <f t="shared" ref="C36:C46" si="6">SUM(D36:S36)</f>
        <v>179</v>
      </c>
      <c r="D36" s="21">
        <v>5</v>
      </c>
      <c r="E36" s="21">
        <v>4</v>
      </c>
      <c r="F36" s="21">
        <v>21</v>
      </c>
      <c r="G36" s="21">
        <v>3</v>
      </c>
      <c r="H36" s="21">
        <v>66</v>
      </c>
      <c r="I36" s="21">
        <v>5</v>
      </c>
      <c r="J36" s="21">
        <v>38</v>
      </c>
      <c r="K36" s="21">
        <v>0</v>
      </c>
      <c r="L36" s="21">
        <v>23</v>
      </c>
      <c r="M36" s="21">
        <v>0</v>
      </c>
      <c r="N36" s="21">
        <v>6</v>
      </c>
      <c r="O36" s="21">
        <v>0</v>
      </c>
      <c r="P36" s="21">
        <v>7</v>
      </c>
      <c r="Q36" s="21">
        <v>0</v>
      </c>
      <c r="R36" s="21">
        <v>1</v>
      </c>
      <c r="S36" s="21">
        <v>0</v>
      </c>
    </row>
    <row r="37" spans="2:19" ht="24" customHeight="1" x14ac:dyDescent="0.25">
      <c r="B37" s="24" t="s">
        <v>6</v>
      </c>
      <c r="C37" s="20">
        <f t="shared" si="6"/>
        <v>171</v>
      </c>
      <c r="D37" s="21">
        <v>2</v>
      </c>
      <c r="E37" s="21">
        <v>0</v>
      </c>
      <c r="F37" s="21">
        <v>13</v>
      </c>
      <c r="G37" s="21">
        <v>3</v>
      </c>
      <c r="H37" s="21">
        <v>64</v>
      </c>
      <c r="I37" s="21">
        <v>7</v>
      </c>
      <c r="J37" s="21">
        <v>42</v>
      </c>
      <c r="K37" s="21">
        <v>1</v>
      </c>
      <c r="L37" s="21">
        <v>19</v>
      </c>
      <c r="M37" s="21">
        <v>0</v>
      </c>
      <c r="N37" s="21">
        <v>8</v>
      </c>
      <c r="O37" s="21">
        <v>0</v>
      </c>
      <c r="P37" s="21">
        <v>10</v>
      </c>
      <c r="Q37" s="21">
        <v>0</v>
      </c>
      <c r="R37" s="21">
        <v>2</v>
      </c>
      <c r="S37" s="21">
        <v>0</v>
      </c>
    </row>
    <row r="38" spans="2:19" ht="24" customHeight="1" x14ac:dyDescent="0.25">
      <c r="B38" s="24" t="s">
        <v>7</v>
      </c>
      <c r="C38" s="20">
        <f t="shared" si="6"/>
        <v>201</v>
      </c>
      <c r="D38" s="21">
        <v>8</v>
      </c>
      <c r="E38" s="21">
        <v>0</v>
      </c>
      <c r="F38" s="21">
        <v>22</v>
      </c>
      <c r="G38" s="21">
        <v>5</v>
      </c>
      <c r="H38" s="21">
        <v>95</v>
      </c>
      <c r="I38" s="21">
        <v>3</v>
      </c>
      <c r="J38" s="21">
        <v>43</v>
      </c>
      <c r="K38" s="21">
        <v>1</v>
      </c>
      <c r="L38" s="21">
        <v>14</v>
      </c>
      <c r="M38" s="21">
        <v>1</v>
      </c>
      <c r="N38" s="21">
        <v>5</v>
      </c>
      <c r="O38" s="21">
        <v>0</v>
      </c>
      <c r="P38" s="21">
        <v>2</v>
      </c>
      <c r="Q38" s="21">
        <v>0</v>
      </c>
      <c r="R38" s="21">
        <v>2</v>
      </c>
      <c r="S38" s="21">
        <v>0</v>
      </c>
    </row>
    <row r="39" spans="2:19" ht="24" customHeight="1" x14ac:dyDescent="0.25">
      <c r="B39" s="24" t="s">
        <v>8</v>
      </c>
      <c r="C39" s="20">
        <f t="shared" si="6"/>
        <v>178</v>
      </c>
      <c r="D39" s="21">
        <v>1</v>
      </c>
      <c r="E39" s="21">
        <v>3</v>
      </c>
      <c r="F39" s="21">
        <v>14</v>
      </c>
      <c r="G39" s="21">
        <v>2</v>
      </c>
      <c r="H39" s="21">
        <v>73</v>
      </c>
      <c r="I39" s="21">
        <v>3</v>
      </c>
      <c r="J39" s="21">
        <v>48</v>
      </c>
      <c r="K39" s="21">
        <v>1</v>
      </c>
      <c r="L39" s="21">
        <v>23</v>
      </c>
      <c r="M39" s="21">
        <v>0</v>
      </c>
      <c r="N39" s="21">
        <v>7</v>
      </c>
      <c r="O39" s="21">
        <v>1</v>
      </c>
      <c r="P39" s="21">
        <v>2</v>
      </c>
      <c r="Q39" s="21">
        <v>0</v>
      </c>
      <c r="R39" s="21">
        <v>0</v>
      </c>
      <c r="S39" s="21">
        <v>0</v>
      </c>
    </row>
    <row r="40" spans="2:19" ht="24" customHeight="1" x14ac:dyDescent="0.25">
      <c r="B40" s="24" t="s">
        <v>9</v>
      </c>
      <c r="C40" s="20">
        <f t="shared" si="6"/>
        <v>198</v>
      </c>
      <c r="D40" s="21">
        <v>8</v>
      </c>
      <c r="E40" s="21">
        <v>1</v>
      </c>
      <c r="F40" s="21">
        <v>29</v>
      </c>
      <c r="G40" s="21">
        <v>3</v>
      </c>
      <c r="H40" s="21">
        <v>89</v>
      </c>
      <c r="I40" s="21">
        <v>5</v>
      </c>
      <c r="J40" s="21">
        <v>33</v>
      </c>
      <c r="K40" s="21">
        <v>0</v>
      </c>
      <c r="L40" s="21">
        <v>14</v>
      </c>
      <c r="M40" s="21">
        <v>1</v>
      </c>
      <c r="N40" s="21">
        <v>7</v>
      </c>
      <c r="O40" s="21">
        <v>0</v>
      </c>
      <c r="P40" s="21">
        <v>6</v>
      </c>
      <c r="Q40" s="21">
        <v>0</v>
      </c>
      <c r="R40" s="21">
        <v>2</v>
      </c>
      <c r="S40" s="21">
        <v>0</v>
      </c>
    </row>
    <row r="41" spans="2:19" ht="24" customHeight="1" thickBot="1" x14ac:dyDescent="0.3">
      <c r="B41" s="27" t="s">
        <v>10</v>
      </c>
      <c r="C41" s="20">
        <f t="shared" si="6"/>
        <v>201</v>
      </c>
      <c r="D41" s="28">
        <v>4</v>
      </c>
      <c r="E41" s="28">
        <v>1</v>
      </c>
      <c r="F41" s="28">
        <v>26</v>
      </c>
      <c r="G41" s="28">
        <v>5</v>
      </c>
      <c r="H41" s="28">
        <v>84</v>
      </c>
      <c r="I41" s="28">
        <v>5</v>
      </c>
      <c r="J41" s="28">
        <v>39</v>
      </c>
      <c r="K41" s="28">
        <v>1</v>
      </c>
      <c r="L41" s="28">
        <v>25</v>
      </c>
      <c r="M41" s="28">
        <v>1</v>
      </c>
      <c r="N41" s="28">
        <v>7</v>
      </c>
      <c r="O41" s="28">
        <v>0</v>
      </c>
      <c r="P41" s="28">
        <v>1</v>
      </c>
      <c r="Q41" s="28">
        <v>0</v>
      </c>
      <c r="R41" s="28">
        <v>2</v>
      </c>
      <c r="S41" s="28">
        <v>0</v>
      </c>
    </row>
    <row r="42" spans="2:19" ht="24" hidden="1" customHeight="1" x14ac:dyDescent="0.25">
      <c r="B42" s="24" t="s">
        <v>11</v>
      </c>
      <c r="C42" s="20">
        <f t="shared" si="6"/>
        <v>0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</row>
    <row r="43" spans="2:19" ht="24" hidden="1" customHeight="1" x14ac:dyDescent="0.25">
      <c r="B43" s="24" t="s">
        <v>12</v>
      </c>
      <c r="C43" s="20">
        <f t="shared" si="6"/>
        <v>0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</row>
    <row r="44" spans="2:19" ht="24" hidden="1" customHeight="1" x14ac:dyDescent="0.25">
      <c r="B44" s="24" t="s">
        <v>13</v>
      </c>
      <c r="C44" s="20">
        <f t="shared" si="6"/>
        <v>0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</row>
    <row r="45" spans="2:19" ht="24" hidden="1" customHeight="1" x14ac:dyDescent="0.25">
      <c r="B45" s="24" t="s">
        <v>14</v>
      </c>
      <c r="C45" s="20">
        <f t="shared" si="6"/>
        <v>0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</row>
    <row r="46" spans="2:19" ht="24" hidden="1" customHeight="1" thickBot="1" x14ac:dyDescent="0.3">
      <c r="B46" s="24" t="s">
        <v>15</v>
      </c>
      <c r="C46" s="20">
        <f t="shared" si="6"/>
        <v>0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</row>
    <row r="47" spans="2:19" ht="24.75" customHeight="1" x14ac:dyDescent="0.25">
      <c r="B47" s="32" t="s">
        <v>1</v>
      </c>
      <c r="C47" s="30">
        <f t="shared" ref="C47:S47" si="7">SUM(C35:C46)</f>
        <v>1303</v>
      </c>
      <c r="D47" s="30">
        <f t="shared" si="7"/>
        <v>35</v>
      </c>
      <c r="E47" s="30">
        <f t="shared" si="7"/>
        <v>10</v>
      </c>
      <c r="F47" s="30">
        <f t="shared" si="7"/>
        <v>141</v>
      </c>
      <c r="G47" s="30">
        <f t="shared" si="7"/>
        <v>28</v>
      </c>
      <c r="H47" s="30">
        <f t="shared" si="7"/>
        <v>537</v>
      </c>
      <c r="I47" s="30">
        <f t="shared" si="7"/>
        <v>31</v>
      </c>
      <c r="J47" s="30">
        <f t="shared" si="7"/>
        <v>280</v>
      </c>
      <c r="K47" s="30">
        <f t="shared" si="7"/>
        <v>7</v>
      </c>
      <c r="L47" s="30">
        <f t="shared" si="7"/>
        <v>141</v>
      </c>
      <c r="M47" s="30">
        <f t="shared" si="7"/>
        <v>3</v>
      </c>
      <c r="N47" s="30">
        <f t="shared" si="7"/>
        <v>45</v>
      </c>
      <c r="O47" s="30">
        <f t="shared" si="7"/>
        <v>2</v>
      </c>
      <c r="P47" s="30">
        <f t="shared" si="7"/>
        <v>32</v>
      </c>
      <c r="Q47" s="30">
        <f t="shared" si="7"/>
        <v>0</v>
      </c>
      <c r="R47" s="30">
        <f t="shared" si="7"/>
        <v>11</v>
      </c>
      <c r="S47" s="30">
        <f t="shared" si="7"/>
        <v>0</v>
      </c>
    </row>
    <row r="48" spans="2:19" ht="24.75" customHeight="1" thickBot="1" x14ac:dyDescent="0.3">
      <c r="B48" s="33" t="s">
        <v>16</v>
      </c>
      <c r="C48" s="35">
        <f>SUM(D48:S48)</f>
        <v>1</v>
      </c>
      <c r="D48" s="35">
        <f>D47/$C$47</f>
        <v>2.686108979278588E-2</v>
      </c>
      <c r="E48" s="35">
        <f t="shared" ref="E48:S48" si="8">E47/$C$47</f>
        <v>7.6745970836531079E-3</v>
      </c>
      <c r="F48" s="35">
        <f t="shared" si="8"/>
        <v>0.10821181887950883</v>
      </c>
      <c r="G48" s="35">
        <f t="shared" si="8"/>
        <v>2.1488871834228703E-2</v>
      </c>
      <c r="H48" s="35">
        <f t="shared" si="8"/>
        <v>0.41212586339217189</v>
      </c>
      <c r="I48" s="35">
        <f t="shared" si="8"/>
        <v>2.3791250959324637E-2</v>
      </c>
      <c r="J48" s="35">
        <f t="shared" si="8"/>
        <v>0.21488871834228704</v>
      </c>
      <c r="K48" s="35">
        <f t="shared" si="8"/>
        <v>5.3722179585571758E-3</v>
      </c>
      <c r="L48" s="35">
        <f t="shared" si="8"/>
        <v>0.10821181887950883</v>
      </c>
      <c r="M48" s="35">
        <f t="shared" si="8"/>
        <v>2.3023791250959325E-3</v>
      </c>
      <c r="N48" s="35">
        <f t="shared" si="8"/>
        <v>3.4535686876438987E-2</v>
      </c>
      <c r="O48" s="35">
        <f t="shared" si="8"/>
        <v>1.5349194167306216E-3</v>
      </c>
      <c r="P48" s="35">
        <f t="shared" si="8"/>
        <v>2.4558710667689946E-2</v>
      </c>
      <c r="Q48" s="35">
        <f t="shared" si="8"/>
        <v>0</v>
      </c>
      <c r="R48" s="35">
        <f t="shared" si="8"/>
        <v>8.4420567920184195E-3</v>
      </c>
      <c r="S48" s="35">
        <f t="shared" si="8"/>
        <v>0</v>
      </c>
    </row>
    <row r="49" spans="2:18" ht="21.75" customHeight="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2:18" ht="21.75" customHeight="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2:18" ht="15.75" customHeight="1" x14ac:dyDescent="0.25">
      <c r="B51" s="8"/>
      <c r="C51" s="39"/>
      <c r="D51" s="39"/>
      <c r="E51" s="39"/>
      <c r="F51" s="39"/>
      <c r="G51" s="39"/>
      <c r="H51" s="8"/>
      <c r="I51" s="40"/>
      <c r="J51" s="9"/>
      <c r="K51" s="40"/>
      <c r="L51" s="40"/>
      <c r="M51" s="40"/>
      <c r="N51" s="40"/>
      <c r="O51" s="40"/>
      <c r="P51" s="39"/>
    </row>
    <row r="52" spans="2:18" ht="15.75" customHeight="1" x14ac:dyDescent="0.25">
      <c r="B52" s="41"/>
      <c r="C52" s="41"/>
      <c r="D52" s="41"/>
      <c r="E52" s="41"/>
      <c r="F52" s="41"/>
      <c r="G52" s="41"/>
      <c r="H52" s="41"/>
      <c r="I52" s="42"/>
      <c r="J52" s="42"/>
      <c r="K52" s="42"/>
      <c r="L52" s="42"/>
      <c r="M52" s="42"/>
      <c r="N52" s="42"/>
      <c r="O52" s="42"/>
      <c r="P52" s="41"/>
    </row>
    <row r="53" spans="2:18" ht="41.25" customHeight="1" x14ac:dyDescent="0.25">
      <c r="B53" s="12" t="s">
        <v>0</v>
      </c>
      <c r="C53" s="13" t="s">
        <v>1</v>
      </c>
      <c r="D53" s="14" t="s">
        <v>30</v>
      </c>
      <c r="E53" s="14" t="s">
        <v>31</v>
      </c>
      <c r="F53" s="14" t="s">
        <v>32</v>
      </c>
      <c r="G53" s="43"/>
      <c r="H53" s="183"/>
      <c r="I53" s="183"/>
      <c r="J53" s="183"/>
      <c r="K53" s="45"/>
      <c r="L53" s="45"/>
      <c r="M53" s="7"/>
      <c r="N53" s="1"/>
    </row>
    <row r="54" spans="2:18" ht="24.75" customHeight="1" x14ac:dyDescent="0.25">
      <c r="B54" s="24" t="s">
        <v>4</v>
      </c>
      <c r="C54" s="20">
        <f t="shared" ref="C54:C65" si="9">SUM(D54:F54)</f>
        <v>175</v>
      </c>
      <c r="D54" s="21">
        <v>158</v>
      </c>
      <c r="E54" s="21">
        <v>14</v>
      </c>
      <c r="F54" s="21">
        <v>3</v>
      </c>
      <c r="G54" s="46"/>
      <c r="H54" s="47"/>
      <c r="I54" s="47"/>
      <c r="J54" s="25"/>
      <c r="K54" s="48"/>
      <c r="L54" s="49"/>
      <c r="M54" s="26"/>
      <c r="N54" s="50"/>
    </row>
    <row r="55" spans="2:18" ht="24" customHeight="1" x14ac:dyDescent="0.25">
      <c r="B55" s="24" t="s">
        <v>5</v>
      </c>
      <c r="C55" s="20">
        <f t="shared" si="9"/>
        <v>179</v>
      </c>
      <c r="D55" s="21">
        <v>165</v>
      </c>
      <c r="E55" s="21">
        <v>14</v>
      </c>
      <c r="F55" s="21">
        <v>0</v>
      </c>
      <c r="G55" s="26"/>
      <c r="H55" s="47"/>
      <c r="I55" s="47"/>
      <c r="J55" s="47"/>
      <c r="K55" s="48"/>
      <c r="L55" s="49"/>
      <c r="M55" s="26"/>
      <c r="N55" s="50"/>
    </row>
    <row r="56" spans="2:18" ht="24" customHeight="1" x14ac:dyDescent="0.25">
      <c r="B56" s="24" t="s">
        <v>6</v>
      </c>
      <c r="C56" s="20">
        <f t="shared" si="9"/>
        <v>171</v>
      </c>
      <c r="D56" s="21">
        <v>156</v>
      </c>
      <c r="E56" s="21">
        <v>13</v>
      </c>
      <c r="F56" s="21">
        <v>2</v>
      </c>
      <c r="G56" s="26"/>
      <c r="H56" s="190"/>
      <c r="I56" s="190"/>
      <c r="J56" s="190"/>
      <c r="K56" s="48"/>
      <c r="L56" s="51"/>
      <c r="M56" s="26"/>
      <c r="N56" s="50"/>
      <c r="O56" s="50"/>
      <c r="P56" s="50"/>
    </row>
    <row r="57" spans="2:18" ht="24" customHeight="1" x14ac:dyDescent="0.25">
      <c r="B57" s="24" t="s">
        <v>7</v>
      </c>
      <c r="C57" s="20">
        <f t="shared" si="9"/>
        <v>201</v>
      </c>
      <c r="D57" s="21">
        <v>192</v>
      </c>
      <c r="E57" s="21">
        <v>9</v>
      </c>
      <c r="F57" s="21">
        <v>0</v>
      </c>
      <c r="G57" s="26"/>
      <c r="H57" s="50"/>
      <c r="I57" s="50"/>
      <c r="K57" s="50"/>
      <c r="L57" s="50"/>
      <c r="M57" s="50"/>
      <c r="N57" s="50"/>
      <c r="O57" s="50"/>
      <c r="P57" s="50"/>
    </row>
    <row r="58" spans="2:18" ht="23.25" customHeight="1" x14ac:dyDescent="0.25">
      <c r="B58" s="24" t="s">
        <v>8</v>
      </c>
      <c r="C58" s="20">
        <f t="shared" si="9"/>
        <v>178</v>
      </c>
      <c r="D58" s="21">
        <v>163</v>
      </c>
      <c r="E58" s="21">
        <v>13</v>
      </c>
      <c r="F58" s="21">
        <v>2</v>
      </c>
      <c r="G58" s="26"/>
      <c r="H58" s="50"/>
      <c r="K58" s="50"/>
      <c r="L58" s="50"/>
      <c r="M58" s="52"/>
      <c r="N58" s="22"/>
      <c r="O58" s="50"/>
      <c r="P58" s="50"/>
    </row>
    <row r="59" spans="2:18" ht="23.25" customHeight="1" x14ac:dyDescent="0.25">
      <c r="B59" s="24" t="s">
        <v>9</v>
      </c>
      <c r="C59" s="20">
        <f t="shared" si="9"/>
        <v>198</v>
      </c>
      <c r="D59" s="21">
        <v>179</v>
      </c>
      <c r="E59" s="21">
        <v>16</v>
      </c>
      <c r="F59" s="21">
        <v>3</v>
      </c>
      <c r="G59" s="26"/>
      <c r="H59" s="50"/>
      <c r="I59" s="50"/>
      <c r="K59" s="50"/>
      <c r="L59" s="50"/>
      <c r="M59" s="52"/>
      <c r="N59" s="22"/>
      <c r="O59" s="50"/>
      <c r="P59" s="50"/>
    </row>
    <row r="60" spans="2:18" ht="23.25" customHeight="1" thickBot="1" x14ac:dyDescent="0.3">
      <c r="B60" s="24" t="s">
        <v>10</v>
      </c>
      <c r="C60" s="20">
        <f t="shared" si="9"/>
        <v>201</v>
      </c>
      <c r="D60" s="21">
        <v>185</v>
      </c>
      <c r="E60" s="21">
        <v>14</v>
      </c>
      <c r="F60" s="21">
        <v>2</v>
      </c>
      <c r="G60" s="26"/>
      <c r="H60" s="50"/>
      <c r="L60" s="50"/>
      <c r="M60" s="52"/>
      <c r="N60" s="22"/>
      <c r="O60" s="50"/>
      <c r="P60" s="50"/>
    </row>
    <row r="61" spans="2:18" ht="23.25" hidden="1" customHeight="1" x14ac:dyDescent="0.25">
      <c r="B61" s="24" t="s">
        <v>11</v>
      </c>
      <c r="C61" s="20">
        <f t="shared" si="9"/>
        <v>0</v>
      </c>
      <c r="D61" s="28"/>
      <c r="E61" s="28"/>
      <c r="F61" s="28"/>
      <c r="G61" s="26"/>
      <c r="H61" s="50"/>
      <c r="L61" s="50"/>
      <c r="M61" s="52"/>
      <c r="N61" s="22"/>
      <c r="O61" s="50"/>
      <c r="P61" s="50"/>
    </row>
    <row r="62" spans="2:18" ht="23.25" hidden="1" customHeight="1" x14ac:dyDescent="0.25">
      <c r="B62" s="24" t="s">
        <v>12</v>
      </c>
      <c r="C62" s="20">
        <f t="shared" si="9"/>
        <v>0</v>
      </c>
      <c r="D62" s="21"/>
      <c r="E62" s="21"/>
      <c r="F62" s="21"/>
      <c r="G62" s="26"/>
      <c r="H62" s="50"/>
      <c r="L62" s="50"/>
      <c r="M62" s="52"/>
      <c r="N62" s="22"/>
      <c r="O62" s="50"/>
      <c r="P62" s="50"/>
    </row>
    <row r="63" spans="2:18" ht="23.25" hidden="1" customHeight="1" x14ac:dyDescent="0.25">
      <c r="B63" s="24" t="s">
        <v>13</v>
      </c>
      <c r="C63" s="20">
        <f t="shared" si="9"/>
        <v>0</v>
      </c>
      <c r="D63" s="21"/>
      <c r="E63" s="21"/>
      <c r="F63" s="21"/>
      <c r="G63" s="26"/>
      <c r="H63" s="50"/>
      <c r="L63" s="50"/>
      <c r="M63" s="52"/>
      <c r="N63" s="22"/>
      <c r="O63" s="50"/>
      <c r="P63" s="50"/>
    </row>
    <row r="64" spans="2:18" ht="23.25" hidden="1" customHeight="1" x14ac:dyDescent="0.25">
      <c r="B64" s="24" t="s">
        <v>14</v>
      </c>
      <c r="C64" s="20">
        <f t="shared" si="9"/>
        <v>0</v>
      </c>
      <c r="D64" s="21"/>
      <c r="E64" s="21"/>
      <c r="F64" s="21"/>
      <c r="G64" s="26"/>
      <c r="H64" s="50"/>
      <c r="L64" s="50"/>
      <c r="M64" s="52"/>
      <c r="N64" s="22"/>
      <c r="O64" s="50"/>
      <c r="P64" s="50"/>
    </row>
    <row r="65" spans="2:18" ht="23.25" hidden="1" customHeight="1" thickBot="1" x14ac:dyDescent="0.3">
      <c r="B65" s="24" t="s">
        <v>15</v>
      </c>
      <c r="C65" s="20">
        <f t="shared" si="9"/>
        <v>0</v>
      </c>
      <c r="D65" s="21"/>
      <c r="E65" s="21"/>
      <c r="F65" s="21"/>
      <c r="G65" s="26"/>
      <c r="H65" s="50"/>
      <c r="L65" s="50"/>
      <c r="M65" s="52"/>
      <c r="N65" s="22"/>
      <c r="O65" s="50"/>
      <c r="P65" s="50"/>
    </row>
    <row r="66" spans="2:18" ht="25.5" customHeight="1" x14ac:dyDescent="0.25">
      <c r="B66" s="29" t="s">
        <v>1</v>
      </c>
      <c r="C66" s="30">
        <f t="shared" ref="C66:F66" si="10">SUM(C54:C65)</f>
        <v>1303</v>
      </c>
      <c r="D66" s="30">
        <f t="shared" si="10"/>
        <v>1198</v>
      </c>
      <c r="E66" s="30">
        <f t="shared" si="10"/>
        <v>93</v>
      </c>
      <c r="F66" s="30">
        <f t="shared" si="10"/>
        <v>12</v>
      </c>
      <c r="G66" s="46"/>
      <c r="M66" s="53"/>
      <c r="N66" s="53"/>
      <c r="O66" s="50"/>
      <c r="P66" s="50"/>
    </row>
    <row r="67" spans="2:18" ht="25.5" customHeight="1" thickBot="1" x14ac:dyDescent="0.3">
      <c r="B67" s="54" t="s">
        <v>16</v>
      </c>
      <c r="C67" s="55">
        <f t="shared" ref="C67:F67" si="11">C66/$C66</f>
        <v>1</v>
      </c>
      <c r="D67" s="55">
        <f t="shared" si="11"/>
        <v>0.91941673062164231</v>
      </c>
      <c r="E67" s="55">
        <f t="shared" si="11"/>
        <v>7.1373752877973901E-2</v>
      </c>
      <c r="F67" s="55">
        <f t="shared" si="11"/>
        <v>9.2095165003837302E-3</v>
      </c>
      <c r="G67" s="46"/>
      <c r="M67" s="1"/>
      <c r="N67" s="1"/>
      <c r="O67" s="53"/>
      <c r="P67" s="1"/>
    </row>
    <row r="68" spans="2:18" ht="21.75" customHeight="1" x14ac:dyDescent="0.25">
      <c r="B68" s="8"/>
      <c r="C68" s="8"/>
      <c r="D68" s="8"/>
      <c r="E68" s="8"/>
      <c r="F68" s="8"/>
      <c r="G68" s="8"/>
      <c r="H68" s="8"/>
      <c r="I68" s="46"/>
      <c r="O68" s="1"/>
      <c r="P68" s="1"/>
      <c r="Q68" s="53"/>
      <c r="R68" s="1"/>
    </row>
    <row r="69" spans="2:18" ht="21.75" customHeight="1" x14ac:dyDescent="0.25">
      <c r="B69" s="8"/>
      <c r="C69" s="8"/>
      <c r="D69" s="8"/>
      <c r="E69" s="8"/>
      <c r="F69" s="8"/>
      <c r="G69" s="8"/>
      <c r="H69" s="8"/>
      <c r="I69" s="46"/>
      <c r="O69" s="1"/>
      <c r="P69" s="1"/>
      <c r="Q69" s="53"/>
      <c r="R69" s="1"/>
    </row>
    <row r="70" spans="2:18" ht="15" customHeight="1" x14ac:dyDescent="0.25">
      <c r="B70" s="56"/>
      <c r="C70" s="8"/>
      <c r="D70" s="8"/>
      <c r="E70" s="8"/>
      <c r="F70" s="8"/>
      <c r="G70" s="8"/>
      <c r="H70" s="8"/>
      <c r="I70" s="46"/>
      <c r="O70" s="1"/>
      <c r="P70" s="1"/>
      <c r="Q70" s="53"/>
      <c r="R70" s="1"/>
    </row>
    <row r="71" spans="2:18" ht="15" customHeight="1" x14ac:dyDescent="0.25">
      <c r="B71" s="56"/>
      <c r="C71" s="8"/>
      <c r="D71" s="8"/>
      <c r="E71" s="8"/>
      <c r="F71" s="8"/>
      <c r="G71" s="8"/>
      <c r="H71" s="8"/>
      <c r="I71" s="46"/>
      <c r="O71" s="1"/>
      <c r="P71" s="1"/>
      <c r="Q71" s="53"/>
      <c r="R71" s="1"/>
    </row>
    <row r="72" spans="2:18" ht="30" customHeight="1" x14ac:dyDescent="0.25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64"/>
      <c r="N72" s="65"/>
    </row>
    <row r="73" spans="2:18" ht="15" customHeight="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7"/>
      <c r="M73" s="7"/>
      <c r="N73" s="7"/>
    </row>
    <row r="74" spans="2:18" ht="122.25" customHeight="1" x14ac:dyDescent="0.25">
      <c r="B74" s="12" t="s">
        <v>0</v>
      </c>
      <c r="C74" s="66" t="s">
        <v>1</v>
      </c>
      <c r="D74" s="37" t="s">
        <v>33</v>
      </c>
      <c r="E74" s="37" t="s">
        <v>34</v>
      </c>
      <c r="F74" s="37" t="s">
        <v>35</v>
      </c>
      <c r="G74" s="37" t="s">
        <v>36</v>
      </c>
      <c r="H74" s="67" t="s">
        <v>37</v>
      </c>
      <c r="I74" s="37" t="s">
        <v>38</v>
      </c>
      <c r="J74" s="37" t="s">
        <v>39</v>
      </c>
      <c r="K74" s="18" t="s">
        <v>40</v>
      </c>
      <c r="L74" s="18" t="s">
        <v>64</v>
      </c>
      <c r="M74" s="68"/>
      <c r="N74" s="69"/>
    </row>
    <row r="75" spans="2:18" ht="23.25" customHeight="1" x14ac:dyDescent="0.25">
      <c r="B75" s="24" t="s">
        <v>4</v>
      </c>
      <c r="C75" s="20">
        <f>SUM(D75:L75)</f>
        <v>144</v>
      </c>
      <c r="D75" s="21">
        <v>13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131</v>
      </c>
      <c r="K75" s="21">
        <v>0</v>
      </c>
      <c r="L75" s="21">
        <v>0</v>
      </c>
      <c r="M75" s="70"/>
      <c r="N75" s="69"/>
    </row>
    <row r="76" spans="2:18" ht="23.25" customHeight="1" x14ac:dyDescent="0.25">
      <c r="B76" s="24" t="s">
        <v>5</v>
      </c>
      <c r="C76" s="20">
        <f t="shared" ref="C76:C86" si="12">SUM(D76:L76)</f>
        <v>146</v>
      </c>
      <c r="D76" s="21">
        <v>15</v>
      </c>
      <c r="E76" s="21">
        <v>0</v>
      </c>
      <c r="F76" s="21">
        <v>0</v>
      </c>
      <c r="G76" s="21">
        <v>0</v>
      </c>
      <c r="H76" s="21">
        <v>1</v>
      </c>
      <c r="I76" s="21">
        <v>0</v>
      </c>
      <c r="J76" s="21">
        <v>130</v>
      </c>
      <c r="K76" s="21">
        <v>0</v>
      </c>
      <c r="L76" s="21">
        <v>0</v>
      </c>
      <c r="M76" s="71"/>
      <c r="N76" s="69"/>
    </row>
    <row r="77" spans="2:18" ht="23.25" customHeight="1" x14ac:dyDescent="0.25">
      <c r="B77" s="24" t="s">
        <v>6</v>
      </c>
      <c r="C77" s="20">
        <f t="shared" si="12"/>
        <v>153</v>
      </c>
      <c r="D77" s="21">
        <v>8</v>
      </c>
      <c r="E77" s="21">
        <v>1</v>
      </c>
      <c r="F77" s="21">
        <v>0</v>
      </c>
      <c r="G77" s="21">
        <v>0</v>
      </c>
      <c r="H77" s="21">
        <v>0</v>
      </c>
      <c r="I77" s="21">
        <v>0</v>
      </c>
      <c r="J77" s="21">
        <v>144</v>
      </c>
      <c r="K77" s="21">
        <v>0</v>
      </c>
      <c r="L77" s="21">
        <v>0</v>
      </c>
      <c r="M77" s="71"/>
      <c r="N77" s="69"/>
    </row>
    <row r="78" spans="2:18" ht="23.25" customHeight="1" x14ac:dyDescent="0.25">
      <c r="B78" s="24" t="s">
        <v>7</v>
      </c>
      <c r="C78" s="20">
        <f t="shared" si="12"/>
        <v>166</v>
      </c>
      <c r="D78" s="21">
        <v>13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153</v>
      </c>
      <c r="K78" s="21">
        <v>0</v>
      </c>
      <c r="L78" s="21">
        <v>0</v>
      </c>
      <c r="M78" s="71"/>
      <c r="N78" s="69"/>
    </row>
    <row r="79" spans="2:18" ht="23.25" customHeight="1" x14ac:dyDescent="0.25">
      <c r="B79" s="24" t="s">
        <v>8</v>
      </c>
      <c r="C79" s="20">
        <f t="shared" si="12"/>
        <v>158</v>
      </c>
      <c r="D79" s="21">
        <v>10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148</v>
      </c>
      <c r="K79" s="21">
        <v>0</v>
      </c>
      <c r="L79" s="21">
        <v>0</v>
      </c>
      <c r="M79" s="71"/>
      <c r="N79" s="69"/>
    </row>
    <row r="80" spans="2:18" ht="23.25" customHeight="1" x14ac:dyDescent="0.25">
      <c r="B80" s="24" t="s">
        <v>9</v>
      </c>
      <c r="C80" s="20">
        <f t="shared" si="12"/>
        <v>157</v>
      </c>
      <c r="D80" s="21">
        <v>14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143</v>
      </c>
      <c r="K80" s="21">
        <v>0</v>
      </c>
      <c r="L80" s="21">
        <v>0</v>
      </c>
      <c r="M80" s="71"/>
      <c r="N80" s="69"/>
    </row>
    <row r="81" spans="2:18" ht="23.25" customHeight="1" thickBot="1" x14ac:dyDescent="0.3">
      <c r="B81" s="24" t="s">
        <v>10</v>
      </c>
      <c r="C81" s="20">
        <f t="shared" si="12"/>
        <v>165</v>
      </c>
      <c r="D81" s="21">
        <v>18</v>
      </c>
      <c r="E81" s="21">
        <v>0</v>
      </c>
      <c r="F81" s="21">
        <v>0</v>
      </c>
      <c r="G81" s="21">
        <v>0</v>
      </c>
      <c r="H81" s="21">
        <v>0</v>
      </c>
      <c r="I81" s="21">
        <v>2</v>
      </c>
      <c r="J81" s="21">
        <v>145</v>
      </c>
      <c r="K81" s="21">
        <v>0</v>
      </c>
      <c r="L81" s="21">
        <v>0</v>
      </c>
      <c r="M81" s="71"/>
      <c r="N81" s="69"/>
    </row>
    <row r="82" spans="2:18" ht="23.25" hidden="1" customHeight="1" x14ac:dyDescent="0.25">
      <c r="B82" s="24" t="s">
        <v>11</v>
      </c>
      <c r="C82" s="20">
        <f t="shared" si="12"/>
        <v>0</v>
      </c>
      <c r="D82" s="21"/>
      <c r="E82" s="21"/>
      <c r="F82" s="21"/>
      <c r="G82" s="21"/>
      <c r="H82" s="21"/>
      <c r="I82" s="21"/>
      <c r="J82" s="21"/>
      <c r="K82" s="21"/>
      <c r="L82" s="21"/>
      <c r="M82" s="71"/>
      <c r="N82" s="69"/>
    </row>
    <row r="83" spans="2:18" ht="23.25" hidden="1" customHeight="1" x14ac:dyDescent="0.25">
      <c r="B83" s="24" t="s">
        <v>12</v>
      </c>
      <c r="C83" s="20">
        <f t="shared" si="12"/>
        <v>0</v>
      </c>
      <c r="D83" s="21"/>
      <c r="E83" s="21"/>
      <c r="F83" s="21"/>
      <c r="G83" s="21"/>
      <c r="H83" s="21"/>
      <c r="I83" s="21"/>
      <c r="J83" s="21"/>
      <c r="K83" s="21"/>
      <c r="L83" s="21"/>
      <c r="M83" s="71"/>
      <c r="N83" s="69"/>
    </row>
    <row r="84" spans="2:18" ht="23.25" hidden="1" customHeight="1" x14ac:dyDescent="0.25">
      <c r="B84" s="24" t="s">
        <v>13</v>
      </c>
      <c r="C84" s="20">
        <f t="shared" si="12"/>
        <v>0</v>
      </c>
      <c r="D84" s="21"/>
      <c r="E84" s="21"/>
      <c r="F84" s="21"/>
      <c r="G84" s="21"/>
      <c r="H84" s="21"/>
      <c r="I84" s="21"/>
      <c r="J84" s="21"/>
      <c r="K84" s="21"/>
      <c r="L84" s="21"/>
      <c r="M84" s="71"/>
      <c r="N84" s="69"/>
    </row>
    <row r="85" spans="2:18" ht="23.25" hidden="1" customHeight="1" x14ac:dyDescent="0.25">
      <c r="B85" s="24" t="s">
        <v>14</v>
      </c>
      <c r="C85" s="20">
        <f t="shared" si="12"/>
        <v>0</v>
      </c>
      <c r="D85" s="21"/>
      <c r="E85" s="21"/>
      <c r="F85" s="21"/>
      <c r="G85" s="21"/>
      <c r="H85" s="21"/>
      <c r="I85" s="21"/>
      <c r="J85" s="21"/>
      <c r="K85" s="21"/>
      <c r="L85" s="21"/>
      <c r="M85" s="71"/>
      <c r="N85" s="69"/>
    </row>
    <row r="86" spans="2:18" ht="23.25" hidden="1" customHeight="1" thickBot="1" x14ac:dyDescent="0.3">
      <c r="B86" s="107" t="s">
        <v>15</v>
      </c>
      <c r="C86" s="20">
        <f t="shared" si="12"/>
        <v>0</v>
      </c>
      <c r="D86" s="108"/>
      <c r="E86" s="108"/>
      <c r="F86" s="108"/>
      <c r="G86" s="108"/>
      <c r="H86" s="108"/>
      <c r="I86" s="108"/>
      <c r="J86" s="108"/>
      <c r="K86" s="108"/>
      <c r="L86" s="108"/>
      <c r="M86" s="71"/>
      <c r="N86" s="69"/>
    </row>
    <row r="87" spans="2:18" ht="25.5" customHeight="1" x14ac:dyDescent="0.25">
      <c r="B87" s="32" t="s">
        <v>1</v>
      </c>
      <c r="C87" s="30">
        <f t="shared" ref="C87:L87" si="13">SUM(C75:C86)</f>
        <v>1089</v>
      </c>
      <c r="D87" s="30">
        <f t="shared" si="13"/>
        <v>91</v>
      </c>
      <c r="E87" s="30">
        <f t="shared" si="13"/>
        <v>1</v>
      </c>
      <c r="F87" s="30">
        <f t="shared" si="13"/>
        <v>0</v>
      </c>
      <c r="G87" s="30">
        <f t="shared" si="13"/>
        <v>0</v>
      </c>
      <c r="H87" s="30">
        <f t="shared" si="13"/>
        <v>1</v>
      </c>
      <c r="I87" s="30">
        <f t="shared" si="13"/>
        <v>2</v>
      </c>
      <c r="J87" s="30">
        <f t="shared" si="13"/>
        <v>994</v>
      </c>
      <c r="K87" s="30">
        <f t="shared" si="13"/>
        <v>0</v>
      </c>
      <c r="L87" s="30">
        <f t="shared" si="13"/>
        <v>0</v>
      </c>
      <c r="M87" s="46"/>
      <c r="N87" s="7"/>
    </row>
    <row r="88" spans="2:18" ht="25.5" customHeight="1" thickBot="1" x14ac:dyDescent="0.3">
      <c r="B88" s="33" t="s">
        <v>16</v>
      </c>
      <c r="C88" s="73">
        <f>SUM(D88:L88)</f>
        <v>1</v>
      </c>
      <c r="D88" s="73">
        <f>D87/$C$87</f>
        <v>8.356290174471992E-2</v>
      </c>
      <c r="E88" s="73">
        <f t="shared" ref="E88:L88" si="14">E87/$C$87</f>
        <v>9.1827364554637281E-4</v>
      </c>
      <c r="F88" s="73">
        <f t="shared" si="14"/>
        <v>0</v>
      </c>
      <c r="G88" s="73">
        <f t="shared" si="14"/>
        <v>0</v>
      </c>
      <c r="H88" s="73">
        <f t="shared" si="14"/>
        <v>9.1827364554637281E-4</v>
      </c>
      <c r="I88" s="73">
        <f t="shared" si="14"/>
        <v>1.8365472910927456E-3</v>
      </c>
      <c r="J88" s="73">
        <f t="shared" si="14"/>
        <v>0.91276400367309463</v>
      </c>
      <c r="K88" s="73">
        <f t="shared" si="14"/>
        <v>0</v>
      </c>
      <c r="L88" s="73">
        <f t="shared" si="14"/>
        <v>0</v>
      </c>
      <c r="M88" s="25"/>
      <c r="N88" s="7"/>
    </row>
    <row r="89" spans="2:18" ht="15" customHeight="1" x14ac:dyDescent="0.25"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2"/>
      <c r="M89" s="25"/>
      <c r="N89" s="7"/>
    </row>
    <row r="90" spans="2:18" x14ac:dyDescent="0.25"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2"/>
      <c r="M90" s="7"/>
      <c r="N90" s="7"/>
    </row>
    <row r="91" spans="2:18" ht="16.5" x14ac:dyDescent="0.25">
      <c r="B91" s="76"/>
      <c r="C91" s="48"/>
      <c r="D91" s="47"/>
      <c r="E91" s="47"/>
      <c r="F91" s="77"/>
      <c r="G91" s="23"/>
      <c r="H91" s="48"/>
      <c r="I91" s="48"/>
      <c r="J91" s="47"/>
      <c r="K91" s="47"/>
      <c r="L91" s="25"/>
      <c r="M91" s="26"/>
      <c r="N91" s="26"/>
    </row>
    <row r="92" spans="2:18" ht="16.5" x14ac:dyDescent="0.25">
      <c r="B92" s="76"/>
      <c r="C92" s="48"/>
      <c r="D92" s="47"/>
      <c r="E92" s="47"/>
      <c r="F92" s="77"/>
      <c r="G92" s="23"/>
      <c r="H92" s="48"/>
      <c r="I92" s="48"/>
      <c r="J92" s="47"/>
      <c r="K92" s="47"/>
      <c r="L92" s="25"/>
      <c r="M92" s="26"/>
      <c r="N92" s="26"/>
    </row>
    <row r="93" spans="2:18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2:18" ht="16.5" x14ac:dyDescent="0.25">
      <c r="B94" s="76"/>
      <c r="C94" s="48"/>
      <c r="D94" s="47"/>
      <c r="E94" s="47"/>
      <c r="F94" s="77"/>
      <c r="G94" s="31"/>
      <c r="H94" s="48"/>
      <c r="I94" s="48"/>
      <c r="J94" s="48"/>
      <c r="K94" s="48"/>
      <c r="M94" s="121"/>
      <c r="N94" s="121"/>
      <c r="O94" s="121"/>
      <c r="P94" s="121"/>
      <c r="Q94" s="121"/>
      <c r="R94" s="50"/>
    </row>
    <row r="95" spans="2:18" ht="27.75" customHeight="1" x14ac:dyDescent="0.25">
      <c r="B95" s="1"/>
      <c r="C95" s="1"/>
      <c r="D95" s="1"/>
      <c r="E95" s="1"/>
      <c r="F95" s="1"/>
      <c r="G95" s="140"/>
      <c r="H95" s="140"/>
      <c r="I95" s="140"/>
      <c r="J95" s="1"/>
      <c r="K95" s="1"/>
      <c r="M95" s="139"/>
      <c r="N95" s="140"/>
      <c r="O95" s="123"/>
      <c r="P95" s="123"/>
      <c r="Q95" s="123"/>
    </row>
    <row r="96" spans="2:18" ht="22.9" customHeight="1" x14ac:dyDescent="0.25">
      <c r="B96" s="184" t="s">
        <v>65</v>
      </c>
      <c r="C96" s="186" t="s">
        <v>1</v>
      </c>
      <c r="D96" s="188" t="s">
        <v>42</v>
      </c>
      <c r="E96" s="189"/>
      <c r="F96" s="143"/>
      <c r="G96" s="123"/>
      <c r="H96" s="123"/>
      <c r="I96" s="123"/>
      <c r="J96" s="123"/>
      <c r="K96" s="123"/>
      <c r="L96" s="123"/>
      <c r="M96" s="123"/>
      <c r="N96" s="123"/>
      <c r="O96" s="135"/>
      <c r="P96" s="135"/>
      <c r="Q96" s="123"/>
    </row>
    <row r="97" spans="2:19" ht="33.75" customHeight="1" x14ac:dyDescent="0.25">
      <c r="B97" s="185"/>
      <c r="C97" s="187"/>
      <c r="D97" s="81" t="s">
        <v>2</v>
      </c>
      <c r="E97" s="82" t="s">
        <v>3</v>
      </c>
      <c r="F97" s="143"/>
      <c r="G97" s="123" t="s">
        <v>71</v>
      </c>
      <c r="H97" s="123" t="s">
        <v>72</v>
      </c>
      <c r="I97" s="123"/>
      <c r="J97" s="123"/>
      <c r="K97" s="123"/>
      <c r="L97" s="123"/>
      <c r="M97" s="123"/>
      <c r="N97" s="123"/>
      <c r="O97" s="123" t="s">
        <v>73</v>
      </c>
      <c r="P97" s="123" t="s">
        <v>74</v>
      </c>
      <c r="Q97" s="123"/>
    </row>
    <row r="98" spans="2:19" ht="17.25" customHeight="1" x14ac:dyDescent="0.25">
      <c r="B98" s="24" t="s">
        <v>43</v>
      </c>
      <c r="C98" s="20">
        <f t="shared" ref="C98:C105" si="15">SUM(D98:E98)</f>
        <v>230</v>
      </c>
      <c r="D98" s="85">
        <v>220</v>
      </c>
      <c r="E98" s="21">
        <v>10</v>
      </c>
      <c r="F98" s="143"/>
      <c r="G98" s="135" t="s">
        <v>50</v>
      </c>
      <c r="H98" s="136">
        <f t="shared" ref="H98:H105" si="16">VLOOKUP(G98,$B$98:$D$105,3,0)</f>
        <v>70</v>
      </c>
      <c r="I98" s="123"/>
      <c r="J98" s="123"/>
      <c r="K98" s="123"/>
      <c r="L98" s="123"/>
      <c r="M98" s="123"/>
      <c r="N98" s="123"/>
      <c r="O98" s="123" t="s">
        <v>47</v>
      </c>
      <c r="P98" s="123">
        <f t="shared" ref="P98:P105" si="17">VLOOKUP(O98,$B$98:$E$105,4,0)</f>
        <v>5</v>
      </c>
      <c r="Q98" s="123"/>
    </row>
    <row r="99" spans="2:19" ht="17.25" customHeight="1" x14ac:dyDescent="0.25">
      <c r="B99" s="24" t="s">
        <v>44</v>
      </c>
      <c r="C99" s="20">
        <f t="shared" si="15"/>
        <v>210</v>
      </c>
      <c r="D99" s="21">
        <v>201</v>
      </c>
      <c r="E99" s="21">
        <v>9</v>
      </c>
      <c r="F99" s="143"/>
      <c r="G99" s="135" t="s">
        <v>47</v>
      </c>
      <c r="H99" s="136">
        <f t="shared" si="16"/>
        <v>77</v>
      </c>
      <c r="I99" s="123"/>
      <c r="J99" s="123"/>
      <c r="K99" s="123"/>
      <c r="L99" s="123"/>
      <c r="M99" s="123"/>
      <c r="N99" s="123"/>
      <c r="O99" s="123" t="s">
        <v>50</v>
      </c>
      <c r="P99" s="123">
        <f t="shared" si="17"/>
        <v>5</v>
      </c>
      <c r="Q99" s="123"/>
    </row>
    <row r="100" spans="2:19" ht="17.25" customHeight="1" x14ac:dyDescent="0.25">
      <c r="B100" s="24" t="s">
        <v>45</v>
      </c>
      <c r="C100" s="20">
        <f t="shared" si="15"/>
        <v>147</v>
      </c>
      <c r="D100" s="21">
        <v>135</v>
      </c>
      <c r="E100" s="21">
        <v>12</v>
      </c>
      <c r="F100" s="143"/>
      <c r="G100" s="135" t="s">
        <v>49</v>
      </c>
      <c r="H100" s="136">
        <f t="shared" si="16"/>
        <v>110</v>
      </c>
      <c r="I100" s="123"/>
      <c r="J100" s="123"/>
      <c r="K100" s="123"/>
      <c r="L100" s="123"/>
      <c r="M100" s="123"/>
      <c r="N100" s="123"/>
      <c r="O100" s="123" t="s">
        <v>49</v>
      </c>
      <c r="P100" s="123">
        <f t="shared" si="17"/>
        <v>6</v>
      </c>
      <c r="Q100" s="123"/>
    </row>
    <row r="101" spans="2:19" ht="17.25" customHeight="1" x14ac:dyDescent="0.25">
      <c r="B101" s="24" t="s">
        <v>63</v>
      </c>
      <c r="C101" s="20">
        <f t="shared" si="15"/>
        <v>190</v>
      </c>
      <c r="D101" s="21">
        <v>177</v>
      </c>
      <c r="E101" s="21">
        <v>13</v>
      </c>
      <c r="F101" s="143"/>
      <c r="G101" s="135" t="s">
        <v>45</v>
      </c>
      <c r="H101" s="136">
        <f t="shared" si="16"/>
        <v>135</v>
      </c>
      <c r="I101" s="123"/>
      <c r="J101" s="123"/>
      <c r="K101" s="123"/>
      <c r="L101" s="123"/>
      <c r="M101" s="123"/>
      <c r="N101" s="123"/>
      <c r="O101" s="123" t="s">
        <v>44</v>
      </c>
      <c r="P101" s="123">
        <f t="shared" si="17"/>
        <v>9</v>
      </c>
      <c r="Q101" s="123"/>
    </row>
    <row r="102" spans="2:19" ht="17.25" customHeight="1" x14ac:dyDescent="0.25">
      <c r="B102" s="24" t="s">
        <v>47</v>
      </c>
      <c r="C102" s="20">
        <f t="shared" si="15"/>
        <v>82</v>
      </c>
      <c r="D102" s="21">
        <v>77</v>
      </c>
      <c r="E102" s="21">
        <v>5</v>
      </c>
      <c r="F102" s="143"/>
      <c r="G102" s="135" t="s">
        <v>63</v>
      </c>
      <c r="H102" s="136">
        <f t="shared" si="16"/>
        <v>177</v>
      </c>
      <c r="I102" s="123"/>
      <c r="J102" s="123"/>
      <c r="K102" s="123"/>
      <c r="L102" s="123"/>
      <c r="M102" s="123"/>
      <c r="N102" s="123"/>
      <c r="O102" s="123" t="s">
        <v>43</v>
      </c>
      <c r="P102" s="123">
        <f t="shared" si="17"/>
        <v>10</v>
      </c>
      <c r="Q102" s="123"/>
    </row>
    <row r="103" spans="2:19" ht="17.25" customHeight="1" x14ac:dyDescent="0.25">
      <c r="B103" s="24" t="s">
        <v>48</v>
      </c>
      <c r="C103" s="20">
        <f t="shared" si="15"/>
        <v>253</v>
      </c>
      <c r="D103" s="21">
        <v>232</v>
      </c>
      <c r="E103" s="21">
        <v>21</v>
      </c>
      <c r="F103" s="143"/>
      <c r="G103" s="135" t="s">
        <v>44</v>
      </c>
      <c r="H103" s="136">
        <f t="shared" si="16"/>
        <v>201</v>
      </c>
      <c r="I103" s="123"/>
      <c r="J103" s="123"/>
      <c r="K103" s="123"/>
      <c r="L103" s="123"/>
      <c r="M103" s="123"/>
      <c r="N103" s="123"/>
      <c r="O103" s="123" t="s">
        <v>45</v>
      </c>
      <c r="P103" s="123">
        <f t="shared" si="17"/>
        <v>12</v>
      </c>
      <c r="Q103" s="123"/>
    </row>
    <row r="104" spans="2:19" ht="17.25" customHeight="1" x14ac:dyDescent="0.25">
      <c r="B104" s="24" t="s">
        <v>49</v>
      </c>
      <c r="C104" s="20">
        <f t="shared" si="15"/>
        <v>116</v>
      </c>
      <c r="D104" s="21">
        <v>110</v>
      </c>
      <c r="E104" s="21">
        <v>6</v>
      </c>
      <c r="F104" s="143"/>
      <c r="G104" s="135" t="s">
        <v>43</v>
      </c>
      <c r="H104" s="136">
        <f t="shared" si="16"/>
        <v>220</v>
      </c>
      <c r="I104" s="123"/>
      <c r="J104" s="123"/>
      <c r="K104" s="123"/>
      <c r="L104" s="123"/>
      <c r="M104" s="123"/>
      <c r="N104" s="123"/>
      <c r="O104" s="123" t="s">
        <v>63</v>
      </c>
      <c r="P104" s="123">
        <f t="shared" si="17"/>
        <v>13</v>
      </c>
      <c r="Q104" s="123"/>
    </row>
    <row r="105" spans="2:19" ht="17.25" customHeight="1" x14ac:dyDescent="0.25">
      <c r="B105" s="24" t="s">
        <v>50</v>
      </c>
      <c r="C105" s="20">
        <f t="shared" si="15"/>
        <v>75</v>
      </c>
      <c r="D105" s="21">
        <v>70</v>
      </c>
      <c r="E105" s="21">
        <v>5</v>
      </c>
      <c r="F105" s="143"/>
      <c r="G105" s="135" t="s">
        <v>48</v>
      </c>
      <c r="H105" s="136">
        <f t="shared" si="16"/>
        <v>232</v>
      </c>
      <c r="I105" s="123"/>
      <c r="J105" s="123"/>
      <c r="K105" s="123"/>
      <c r="L105" s="123"/>
      <c r="M105" s="123"/>
      <c r="N105" s="123"/>
      <c r="O105" s="123" t="s">
        <v>48</v>
      </c>
      <c r="P105" s="123">
        <f t="shared" si="17"/>
        <v>21</v>
      </c>
      <c r="Q105" s="123"/>
    </row>
    <row r="106" spans="2:19" ht="20.25" customHeight="1" x14ac:dyDescent="0.25">
      <c r="B106" s="61" t="s">
        <v>1</v>
      </c>
      <c r="C106" s="62">
        <f>SUM(C98:C105)</f>
        <v>1303</v>
      </c>
      <c r="D106" s="63">
        <f>SUM(D98:D105)</f>
        <v>1222</v>
      </c>
      <c r="E106" s="63">
        <f>SUM(E98:E105)</f>
        <v>81</v>
      </c>
      <c r="F106" s="143"/>
      <c r="G106" s="147"/>
      <c r="H106" s="147"/>
      <c r="I106" s="147"/>
      <c r="J106" s="123"/>
      <c r="K106" s="123"/>
      <c r="L106" s="123"/>
      <c r="M106" s="123"/>
      <c r="N106" s="123"/>
      <c r="O106" s="123"/>
      <c r="P106" s="123"/>
      <c r="Q106" s="123"/>
    </row>
    <row r="107" spans="2:19" ht="15.75" thickBot="1" x14ac:dyDescent="0.3">
      <c r="B107" s="86" t="s">
        <v>16</v>
      </c>
      <c r="C107" s="87">
        <f>SUM(D107:E107)</f>
        <v>1</v>
      </c>
      <c r="D107" s="87">
        <f t="shared" ref="D107:E107" si="18">D106/$C$106</f>
        <v>0.93783576362240983</v>
      </c>
      <c r="E107" s="87">
        <f t="shared" si="18"/>
        <v>6.2164236377590179E-2</v>
      </c>
      <c r="F107" s="143"/>
      <c r="G107" s="147"/>
      <c r="H107" s="147"/>
      <c r="I107" s="147"/>
      <c r="J107" s="137"/>
      <c r="K107" s="137"/>
      <c r="L107" s="137"/>
      <c r="M107" s="123"/>
      <c r="N107" s="147"/>
      <c r="O107" s="147"/>
      <c r="P107" s="147"/>
      <c r="Q107" s="147"/>
    </row>
    <row r="108" spans="2:19" ht="16.5" x14ac:dyDescent="0.25">
      <c r="B108" s="76"/>
      <c r="C108" s="48"/>
      <c r="D108" s="47"/>
      <c r="E108" s="47"/>
      <c r="F108" s="77"/>
      <c r="G108" s="31"/>
      <c r="H108" s="48"/>
      <c r="I108" s="48"/>
      <c r="J108" s="48"/>
      <c r="K108" s="48"/>
      <c r="M108" s="50"/>
      <c r="N108" s="50"/>
      <c r="O108" s="50"/>
      <c r="P108" s="50"/>
      <c r="Q108" s="50"/>
      <c r="R108" s="50"/>
    </row>
    <row r="109" spans="2:19" ht="16.5" x14ac:dyDescent="0.25">
      <c r="B109" s="76"/>
      <c r="C109" s="48"/>
      <c r="D109" s="47"/>
      <c r="E109" s="47"/>
      <c r="F109" s="77"/>
      <c r="G109" s="31"/>
      <c r="H109" s="48"/>
      <c r="I109" s="48"/>
      <c r="J109" s="48"/>
      <c r="K109" s="48"/>
      <c r="M109" s="50"/>
      <c r="N109" s="50"/>
      <c r="O109" s="50"/>
      <c r="P109" s="50"/>
      <c r="Q109" s="50"/>
      <c r="R109" s="50"/>
    </row>
    <row r="110" spans="2:19" ht="16.5" x14ac:dyDescent="0.25">
      <c r="B110" s="76"/>
      <c r="C110" s="48"/>
      <c r="D110" s="47"/>
      <c r="E110" s="47"/>
      <c r="F110" s="77"/>
      <c r="G110" s="31"/>
      <c r="H110" s="48"/>
      <c r="I110" s="48"/>
      <c r="J110" s="48"/>
      <c r="K110" s="48"/>
      <c r="M110" s="50"/>
      <c r="N110" s="50"/>
      <c r="O110" s="50"/>
      <c r="P110" s="50"/>
      <c r="Q110" s="50"/>
      <c r="R110" s="50"/>
    </row>
    <row r="111" spans="2:19" ht="16.5" customHeight="1" x14ac:dyDescent="0.25">
      <c r="B111" s="76"/>
      <c r="C111" s="48"/>
      <c r="D111" s="47"/>
      <c r="E111" s="47"/>
      <c r="F111" s="77"/>
      <c r="G111" s="31"/>
      <c r="H111" s="48"/>
      <c r="I111" s="48"/>
      <c r="J111" s="48"/>
      <c r="K111" s="48"/>
      <c r="M111" s="50"/>
      <c r="N111" s="50"/>
      <c r="O111" s="50"/>
      <c r="P111" s="50"/>
      <c r="Q111" s="50"/>
      <c r="R111" s="118" t="s">
        <v>17</v>
      </c>
      <c r="S111" s="119">
        <f>+SUM(D47:G47)</f>
        <v>214</v>
      </c>
    </row>
    <row r="112" spans="2:19" ht="16.5" x14ac:dyDescent="0.25">
      <c r="B112" s="76"/>
      <c r="C112" s="48"/>
      <c r="D112" s="47"/>
      <c r="E112" s="47"/>
      <c r="F112" s="77"/>
      <c r="G112" s="31"/>
      <c r="H112" s="48"/>
      <c r="I112" s="48"/>
      <c r="J112" s="48"/>
      <c r="K112" s="48"/>
      <c r="M112" s="50"/>
      <c r="N112" s="50"/>
      <c r="O112" s="50"/>
      <c r="P112" s="50"/>
      <c r="Q112" s="50"/>
      <c r="R112" s="118" t="s">
        <v>18</v>
      </c>
      <c r="S112" s="119">
        <f>+SUM(H47:I47)</f>
        <v>568</v>
      </c>
    </row>
    <row r="113" spans="2:19" ht="16.5" x14ac:dyDescent="0.25">
      <c r="B113" s="165" t="s">
        <v>58</v>
      </c>
      <c r="C113" s="165" t="s">
        <v>59</v>
      </c>
      <c r="D113" s="166" t="s">
        <v>1</v>
      </c>
      <c r="E113" s="167" t="s">
        <v>42</v>
      </c>
      <c r="F113" s="168"/>
      <c r="G113" s="31"/>
      <c r="H113" s="48"/>
      <c r="I113" s="48"/>
      <c r="J113" s="171" t="s">
        <v>79</v>
      </c>
      <c r="K113" s="171"/>
      <c r="L113" s="171"/>
      <c r="M113" s="169" t="s">
        <v>1</v>
      </c>
      <c r="N113" s="197" t="s">
        <v>80</v>
      </c>
      <c r="O113" s="197"/>
      <c r="P113" s="50"/>
      <c r="Q113" s="50"/>
      <c r="R113" s="118" t="s">
        <v>19</v>
      </c>
      <c r="S113" s="119">
        <f>+SUM(J47:Q47)</f>
        <v>510</v>
      </c>
    </row>
    <row r="114" spans="2:19" ht="16.5" x14ac:dyDescent="0.25">
      <c r="B114" s="165"/>
      <c r="C114" s="165"/>
      <c r="D114" s="166"/>
      <c r="E114" s="124" t="s">
        <v>2</v>
      </c>
      <c r="F114" s="125" t="s">
        <v>3</v>
      </c>
      <c r="G114" s="31"/>
      <c r="H114" s="48"/>
      <c r="I114" s="48"/>
      <c r="J114" s="171"/>
      <c r="K114" s="171"/>
      <c r="L114" s="171"/>
      <c r="M114" s="169"/>
      <c r="N114" s="145" t="s">
        <v>2</v>
      </c>
      <c r="O114" s="145" t="s">
        <v>3</v>
      </c>
      <c r="P114" s="50"/>
      <c r="Q114" s="50"/>
      <c r="R114" s="118" t="s">
        <v>29</v>
      </c>
      <c r="S114" s="119">
        <f>+SUM(R47:S47)</f>
        <v>11</v>
      </c>
    </row>
    <row r="115" spans="2:19" ht="16.5" x14ac:dyDescent="0.25">
      <c r="B115" s="177" t="s">
        <v>43</v>
      </c>
      <c r="C115" s="126" t="s">
        <v>60</v>
      </c>
      <c r="D115" s="127">
        <f>+E115+F115</f>
        <v>7</v>
      </c>
      <c r="E115" s="128">
        <v>5</v>
      </c>
      <c r="F115" s="128">
        <v>2</v>
      </c>
      <c r="G115" s="31"/>
      <c r="H115" s="48"/>
      <c r="I115" s="48"/>
      <c r="J115" s="170" t="s">
        <v>81</v>
      </c>
      <c r="K115" s="170"/>
      <c r="L115" s="170"/>
      <c r="M115" s="129">
        <f>SUM(N115:O115)</f>
        <v>250</v>
      </c>
      <c r="N115" s="130">
        <v>236</v>
      </c>
      <c r="O115" s="130">
        <v>14</v>
      </c>
      <c r="P115" s="50"/>
      <c r="Q115" s="50"/>
      <c r="R115" s="121" t="s">
        <v>1</v>
      </c>
      <c r="S115" s="119">
        <f>SUM(S111:S114)</f>
        <v>1303</v>
      </c>
    </row>
    <row r="116" spans="2:19" ht="16.5" x14ac:dyDescent="0.25">
      <c r="B116" s="178"/>
      <c r="C116" s="126" t="s">
        <v>61</v>
      </c>
      <c r="D116" s="127">
        <f t="shared" ref="D116:D146" si="19">+E116+F116</f>
        <v>21</v>
      </c>
      <c r="E116" s="128">
        <v>20</v>
      </c>
      <c r="F116" s="128">
        <v>1</v>
      </c>
      <c r="G116" s="31"/>
      <c r="H116" s="48"/>
      <c r="I116" s="48"/>
      <c r="J116" s="170" t="s">
        <v>83</v>
      </c>
      <c r="K116" s="170"/>
      <c r="L116" s="170"/>
      <c r="M116" s="129">
        <f t="shared" ref="M116:M122" si="20">SUM(N116:O116)</f>
        <v>81</v>
      </c>
      <c r="N116" s="130">
        <v>75</v>
      </c>
      <c r="O116" s="130">
        <v>6</v>
      </c>
      <c r="P116" s="50"/>
      <c r="Q116" s="50"/>
      <c r="R116" s="50"/>
    </row>
    <row r="117" spans="2:19" ht="16.5" x14ac:dyDescent="0.25">
      <c r="B117" s="178"/>
      <c r="C117" s="126" t="s">
        <v>62</v>
      </c>
      <c r="D117" s="127">
        <f t="shared" si="19"/>
        <v>67</v>
      </c>
      <c r="E117" s="128">
        <v>66</v>
      </c>
      <c r="F117" s="128">
        <v>1</v>
      </c>
      <c r="G117" s="31"/>
      <c r="H117" s="48"/>
      <c r="I117" s="48"/>
      <c r="J117" s="170" t="s">
        <v>87</v>
      </c>
      <c r="K117" s="170"/>
      <c r="L117" s="170"/>
      <c r="M117" s="129">
        <f t="shared" si="20"/>
        <v>46</v>
      </c>
      <c r="N117" s="130">
        <v>40</v>
      </c>
      <c r="O117" s="130">
        <v>6</v>
      </c>
      <c r="P117" s="50"/>
      <c r="Q117" s="50"/>
      <c r="R117" s="50"/>
    </row>
    <row r="118" spans="2:19" ht="16.5" x14ac:dyDescent="0.25">
      <c r="B118" s="179"/>
      <c r="C118" s="131" t="s">
        <v>1</v>
      </c>
      <c r="D118" s="132">
        <f t="shared" si="19"/>
        <v>95</v>
      </c>
      <c r="E118" s="132">
        <v>91</v>
      </c>
      <c r="F118" s="132">
        <v>4</v>
      </c>
      <c r="G118" s="31"/>
      <c r="H118" s="48"/>
      <c r="I118" s="48"/>
      <c r="J118" s="170" t="s">
        <v>82</v>
      </c>
      <c r="K118" s="170"/>
      <c r="L118" s="170"/>
      <c r="M118" s="129">
        <f t="shared" si="20"/>
        <v>40</v>
      </c>
      <c r="N118" s="130">
        <v>37</v>
      </c>
      <c r="O118" s="130">
        <v>3</v>
      </c>
      <c r="P118" s="50"/>
      <c r="Q118" s="50"/>
      <c r="R118" s="50"/>
    </row>
    <row r="119" spans="2:19" ht="16.5" x14ac:dyDescent="0.25">
      <c r="B119" s="177" t="s">
        <v>44</v>
      </c>
      <c r="C119" s="126" t="s">
        <v>60</v>
      </c>
      <c r="D119" s="127">
        <f t="shared" si="19"/>
        <v>8</v>
      </c>
      <c r="E119" s="128">
        <v>8</v>
      </c>
      <c r="F119" s="128">
        <v>0</v>
      </c>
      <c r="G119" s="31"/>
      <c r="H119" s="48"/>
      <c r="I119" s="48"/>
      <c r="J119" s="170" t="s">
        <v>84</v>
      </c>
      <c r="K119" s="170"/>
      <c r="L119" s="170"/>
      <c r="M119" s="129">
        <f t="shared" si="20"/>
        <v>40</v>
      </c>
      <c r="N119" s="130">
        <v>33</v>
      </c>
      <c r="O119" s="130">
        <v>7</v>
      </c>
      <c r="P119" s="50"/>
      <c r="Q119" s="50"/>
      <c r="R119" s="50"/>
    </row>
    <row r="120" spans="2:19" ht="16.5" x14ac:dyDescent="0.25">
      <c r="B120" s="178"/>
      <c r="C120" s="126" t="s">
        <v>61</v>
      </c>
      <c r="D120" s="127">
        <f t="shared" si="19"/>
        <v>27</v>
      </c>
      <c r="E120" s="128">
        <v>21</v>
      </c>
      <c r="F120" s="128">
        <v>6</v>
      </c>
      <c r="G120" s="31"/>
      <c r="H120" s="48"/>
      <c r="I120" s="48"/>
      <c r="J120" s="170" t="s">
        <v>89</v>
      </c>
      <c r="K120" s="170"/>
      <c r="L120" s="170"/>
      <c r="M120" s="129">
        <f t="shared" si="20"/>
        <v>39</v>
      </c>
      <c r="N120" s="130">
        <v>31</v>
      </c>
      <c r="O120" s="130">
        <v>8</v>
      </c>
      <c r="P120" s="50"/>
      <c r="Q120" s="50"/>
      <c r="R120" s="50"/>
    </row>
    <row r="121" spans="2:19" ht="16.5" x14ac:dyDescent="0.25">
      <c r="B121" s="178"/>
      <c r="C121" s="126" t="s">
        <v>62</v>
      </c>
      <c r="D121" s="127">
        <f t="shared" si="19"/>
        <v>97</v>
      </c>
      <c r="E121" s="128">
        <v>94</v>
      </c>
      <c r="F121" s="128">
        <v>3</v>
      </c>
      <c r="G121" s="31"/>
      <c r="H121" s="48"/>
      <c r="I121" s="48"/>
      <c r="J121" s="170" t="s">
        <v>92</v>
      </c>
      <c r="K121" s="170"/>
      <c r="L121" s="170"/>
      <c r="M121" s="129">
        <f t="shared" si="20"/>
        <v>37</v>
      </c>
      <c r="N121" s="130">
        <v>33</v>
      </c>
      <c r="O121" s="130">
        <v>4</v>
      </c>
      <c r="P121" s="50"/>
      <c r="Q121" s="50"/>
      <c r="R121" s="50"/>
    </row>
    <row r="122" spans="2:19" ht="17.25" thickBot="1" x14ac:dyDescent="0.3">
      <c r="B122" s="179"/>
      <c r="C122" s="131" t="s">
        <v>1</v>
      </c>
      <c r="D122" s="132">
        <f t="shared" si="19"/>
        <v>132</v>
      </c>
      <c r="E122" s="132">
        <v>123</v>
      </c>
      <c r="F122" s="132">
        <v>9</v>
      </c>
      <c r="G122" s="31"/>
      <c r="H122" s="48"/>
      <c r="I122" s="48"/>
      <c r="J122" s="170" t="s">
        <v>85</v>
      </c>
      <c r="K122" s="170"/>
      <c r="L122" s="170"/>
      <c r="M122" s="129">
        <f t="shared" si="20"/>
        <v>249</v>
      </c>
      <c r="N122" s="130">
        <v>228</v>
      </c>
      <c r="O122" s="130">
        <v>21</v>
      </c>
      <c r="P122" s="50"/>
      <c r="Q122" s="50"/>
      <c r="R122" s="50"/>
    </row>
    <row r="123" spans="2:19" ht="16.5" x14ac:dyDescent="0.25">
      <c r="B123" s="177" t="s">
        <v>45</v>
      </c>
      <c r="C123" s="126" t="s">
        <v>60</v>
      </c>
      <c r="D123" s="127">
        <f t="shared" si="19"/>
        <v>5</v>
      </c>
      <c r="E123" s="128">
        <v>3</v>
      </c>
      <c r="F123" s="128">
        <v>2</v>
      </c>
      <c r="G123" s="31"/>
      <c r="H123" s="48"/>
      <c r="I123" s="48"/>
      <c r="J123" s="30" t="s">
        <v>1</v>
      </c>
      <c r="K123" s="30"/>
      <c r="L123" s="30"/>
      <c r="M123" s="30">
        <f>SUM(M115:M122)</f>
        <v>782</v>
      </c>
      <c r="N123" s="30">
        <f t="shared" ref="N123:O123" si="21">SUM(N115:N122)</f>
        <v>713</v>
      </c>
      <c r="O123" s="30">
        <f t="shared" si="21"/>
        <v>69</v>
      </c>
      <c r="P123" s="50"/>
      <c r="Q123" s="50"/>
      <c r="R123" s="50"/>
    </row>
    <row r="124" spans="2:19" ht="16.5" customHeight="1" thickBot="1" x14ac:dyDescent="0.3">
      <c r="B124" s="178"/>
      <c r="C124" s="126" t="s">
        <v>61</v>
      </c>
      <c r="D124" s="127">
        <f t="shared" si="19"/>
        <v>14</v>
      </c>
      <c r="E124" s="128">
        <v>12</v>
      </c>
      <c r="F124" s="128">
        <v>2</v>
      </c>
      <c r="G124" s="31"/>
      <c r="H124" s="48"/>
      <c r="I124" s="48"/>
      <c r="J124" s="34" t="s">
        <v>16</v>
      </c>
      <c r="K124" s="34"/>
      <c r="L124" s="34"/>
      <c r="M124" s="34">
        <f>M123/M123</f>
        <v>1</v>
      </c>
      <c r="N124" s="34">
        <f>N123/M123</f>
        <v>0.91176470588235292</v>
      </c>
      <c r="O124" s="34">
        <f>O123/M123</f>
        <v>8.8235294117647065E-2</v>
      </c>
      <c r="P124" s="50"/>
      <c r="Q124" s="50"/>
      <c r="R124" s="50"/>
    </row>
    <row r="125" spans="2:19" ht="15" customHeight="1" x14ac:dyDescent="0.25">
      <c r="B125" s="178"/>
      <c r="C125" s="126" t="s">
        <v>62</v>
      </c>
      <c r="D125" s="127">
        <f t="shared" si="19"/>
        <v>64</v>
      </c>
      <c r="E125" s="128">
        <v>57</v>
      </c>
      <c r="F125" s="128">
        <v>7</v>
      </c>
      <c r="G125" s="31"/>
      <c r="H125" s="48"/>
      <c r="I125" s="48"/>
      <c r="J125" s="200" t="s">
        <v>93</v>
      </c>
      <c r="K125" s="200"/>
      <c r="L125" s="200"/>
      <c r="M125" s="200"/>
      <c r="N125" s="200"/>
      <c r="O125" s="200"/>
      <c r="P125" s="50"/>
      <c r="Q125" s="50"/>
      <c r="R125" s="50"/>
    </row>
    <row r="126" spans="2:19" ht="16.5" x14ac:dyDescent="0.25">
      <c r="B126" s="179"/>
      <c r="C126" s="131" t="s">
        <v>1</v>
      </c>
      <c r="D126" s="132">
        <f t="shared" si="19"/>
        <v>83</v>
      </c>
      <c r="E126" s="132">
        <v>72</v>
      </c>
      <c r="F126" s="132">
        <v>11</v>
      </c>
      <c r="G126" s="31"/>
      <c r="H126" s="48"/>
      <c r="I126" s="48"/>
      <c r="J126" s="201"/>
      <c r="K126" s="201"/>
      <c r="L126" s="201"/>
      <c r="M126" s="201"/>
      <c r="N126" s="201"/>
      <c r="O126" s="201"/>
      <c r="P126" s="50"/>
      <c r="Q126" s="50"/>
      <c r="R126" s="50"/>
    </row>
    <row r="127" spans="2:19" ht="16.5" x14ac:dyDescent="0.25">
      <c r="B127" s="177" t="s">
        <v>46</v>
      </c>
      <c r="C127" s="126" t="s">
        <v>60</v>
      </c>
      <c r="D127" s="127">
        <f t="shared" si="19"/>
        <v>4</v>
      </c>
      <c r="E127" s="128">
        <v>2</v>
      </c>
      <c r="F127" s="128">
        <v>2</v>
      </c>
      <c r="G127" s="31"/>
      <c r="H127" s="48"/>
      <c r="I127" s="48"/>
      <c r="J127" s="201"/>
      <c r="K127" s="201"/>
      <c r="L127" s="201"/>
      <c r="M127" s="201"/>
      <c r="N127" s="201"/>
      <c r="O127" s="201"/>
      <c r="P127" s="50"/>
      <c r="Q127" s="50"/>
      <c r="R127" s="50"/>
    </row>
    <row r="128" spans="2:19" ht="16.5" x14ac:dyDescent="0.25">
      <c r="B128" s="178"/>
      <c r="C128" s="126" t="s">
        <v>61</v>
      </c>
      <c r="D128" s="127">
        <f t="shared" si="19"/>
        <v>30</v>
      </c>
      <c r="E128" s="128">
        <v>26</v>
      </c>
      <c r="F128" s="128">
        <v>4</v>
      </c>
      <c r="G128" s="31"/>
      <c r="H128" s="48"/>
      <c r="I128" s="48"/>
      <c r="J128" s="201"/>
      <c r="K128" s="201"/>
      <c r="L128" s="201"/>
      <c r="M128" s="201"/>
      <c r="N128" s="201"/>
      <c r="O128" s="201"/>
      <c r="P128" s="50"/>
      <c r="Q128" s="50"/>
      <c r="R128" s="50"/>
    </row>
    <row r="129" spans="2:18" ht="16.5" x14ac:dyDescent="0.25">
      <c r="B129" s="178"/>
      <c r="C129" s="126" t="s">
        <v>62</v>
      </c>
      <c r="D129" s="127">
        <f t="shared" si="19"/>
        <v>76</v>
      </c>
      <c r="E129" s="128">
        <v>72</v>
      </c>
      <c r="F129" s="128">
        <v>4</v>
      </c>
      <c r="G129" s="31"/>
      <c r="H129" s="48"/>
      <c r="I129" s="48"/>
      <c r="J129" s="164"/>
      <c r="K129" s="164"/>
      <c r="L129" s="164"/>
      <c r="M129" s="146"/>
      <c r="N129" s="85"/>
      <c r="O129" s="85"/>
      <c r="P129" s="50"/>
      <c r="Q129" s="50"/>
      <c r="R129" s="50"/>
    </row>
    <row r="130" spans="2:18" ht="16.5" x14ac:dyDescent="0.25">
      <c r="B130" s="179"/>
      <c r="C130" s="131" t="s">
        <v>1</v>
      </c>
      <c r="D130" s="132">
        <f t="shared" si="19"/>
        <v>110</v>
      </c>
      <c r="E130" s="132">
        <v>100</v>
      </c>
      <c r="F130" s="132">
        <v>10</v>
      </c>
      <c r="G130" s="31"/>
      <c r="H130" s="48"/>
      <c r="I130" s="48"/>
      <c r="J130" s="164"/>
      <c r="K130" s="164"/>
      <c r="L130" s="164"/>
      <c r="M130" s="146"/>
      <c r="N130" s="85"/>
      <c r="O130" s="85"/>
      <c r="P130" s="50"/>
      <c r="Q130" s="50"/>
      <c r="R130" s="50"/>
    </row>
    <row r="131" spans="2:18" ht="16.5" x14ac:dyDescent="0.25">
      <c r="B131" s="177" t="s">
        <v>47</v>
      </c>
      <c r="C131" s="126" t="s">
        <v>60</v>
      </c>
      <c r="D131" s="127">
        <f t="shared" si="19"/>
        <v>2</v>
      </c>
      <c r="E131" s="128">
        <v>1</v>
      </c>
      <c r="F131" s="128">
        <v>1</v>
      </c>
      <c r="G131" s="31"/>
      <c r="H131" s="48"/>
      <c r="I131" s="48"/>
      <c r="J131" s="164"/>
      <c r="K131" s="164"/>
      <c r="L131" s="164"/>
      <c r="M131" s="146"/>
      <c r="N131" s="85"/>
      <c r="O131" s="85"/>
      <c r="P131" s="50"/>
      <c r="Q131" s="50"/>
      <c r="R131" s="50"/>
    </row>
    <row r="132" spans="2:18" ht="16.5" x14ac:dyDescent="0.25">
      <c r="B132" s="178"/>
      <c r="C132" s="126" t="s">
        <v>61</v>
      </c>
      <c r="D132" s="127">
        <f t="shared" si="19"/>
        <v>14</v>
      </c>
      <c r="E132" s="128">
        <v>13</v>
      </c>
      <c r="F132" s="128">
        <v>1</v>
      </c>
      <c r="G132" s="31"/>
      <c r="H132" s="48"/>
      <c r="I132" s="48"/>
      <c r="J132" s="164"/>
      <c r="K132" s="164"/>
      <c r="L132" s="164"/>
      <c r="M132" s="146"/>
      <c r="N132" s="85"/>
      <c r="O132" s="85"/>
      <c r="P132" s="50"/>
      <c r="Q132" s="50"/>
      <c r="R132" s="50"/>
    </row>
    <row r="133" spans="2:18" ht="16.5" x14ac:dyDescent="0.25">
      <c r="B133" s="178"/>
      <c r="C133" s="126" t="s">
        <v>62</v>
      </c>
      <c r="D133" s="127">
        <f t="shared" si="19"/>
        <v>41</v>
      </c>
      <c r="E133" s="128">
        <v>38</v>
      </c>
      <c r="F133" s="128">
        <v>3</v>
      </c>
      <c r="G133" s="31"/>
      <c r="H133" s="48"/>
      <c r="I133" s="48"/>
      <c r="J133" s="164"/>
      <c r="K133" s="164"/>
      <c r="L133" s="164"/>
      <c r="M133" s="146"/>
      <c r="N133" s="85"/>
      <c r="O133" s="85"/>
      <c r="P133" s="50"/>
      <c r="Q133" s="50"/>
      <c r="R133" s="50"/>
    </row>
    <row r="134" spans="2:18" ht="16.5" x14ac:dyDescent="0.25">
      <c r="B134" s="179"/>
      <c r="C134" s="131" t="s">
        <v>1</v>
      </c>
      <c r="D134" s="132">
        <f t="shared" si="19"/>
        <v>57</v>
      </c>
      <c r="E134" s="132">
        <v>52</v>
      </c>
      <c r="F134" s="132">
        <v>5</v>
      </c>
      <c r="G134" s="31"/>
      <c r="H134" s="48"/>
      <c r="I134" s="48"/>
      <c r="J134" s="164"/>
      <c r="K134" s="164"/>
      <c r="L134" s="164"/>
      <c r="M134" s="146"/>
      <c r="N134" s="85"/>
      <c r="O134" s="85"/>
      <c r="P134" s="50"/>
      <c r="Q134" s="50"/>
      <c r="R134" s="50"/>
    </row>
    <row r="135" spans="2:18" ht="16.5" x14ac:dyDescent="0.25">
      <c r="B135" s="177" t="s">
        <v>48</v>
      </c>
      <c r="C135" s="126" t="s">
        <v>60</v>
      </c>
      <c r="D135" s="127">
        <f t="shared" si="19"/>
        <v>17</v>
      </c>
      <c r="E135" s="128">
        <v>15</v>
      </c>
      <c r="F135" s="128">
        <v>2</v>
      </c>
      <c r="G135" s="31"/>
      <c r="H135" s="48"/>
      <c r="I135" s="48"/>
      <c r="J135" s="164"/>
      <c r="K135" s="164"/>
      <c r="L135" s="164"/>
      <c r="M135" s="146"/>
      <c r="N135" s="85"/>
      <c r="O135" s="85"/>
      <c r="P135" s="50"/>
      <c r="Q135" s="50"/>
      <c r="R135" s="50"/>
    </row>
    <row r="136" spans="2:18" ht="16.5" x14ac:dyDescent="0.25">
      <c r="B136" s="178"/>
      <c r="C136" s="126" t="s">
        <v>61</v>
      </c>
      <c r="D136" s="127">
        <f t="shared" si="19"/>
        <v>36</v>
      </c>
      <c r="E136" s="128">
        <v>27</v>
      </c>
      <c r="F136" s="128">
        <v>9</v>
      </c>
      <c r="G136" s="31"/>
      <c r="H136" s="48"/>
      <c r="I136" s="48"/>
      <c r="J136" s="164"/>
      <c r="K136" s="164"/>
      <c r="L136" s="164"/>
      <c r="M136" s="146"/>
      <c r="N136" s="85"/>
      <c r="O136" s="85"/>
      <c r="P136" s="50"/>
      <c r="Q136" s="50"/>
      <c r="R136" s="50"/>
    </row>
    <row r="137" spans="2:18" ht="16.5" x14ac:dyDescent="0.25">
      <c r="B137" s="178"/>
      <c r="C137" s="126" t="s">
        <v>62</v>
      </c>
      <c r="D137" s="127">
        <f t="shared" si="19"/>
        <v>121</v>
      </c>
      <c r="E137" s="128">
        <v>112</v>
      </c>
      <c r="F137" s="128">
        <v>9</v>
      </c>
      <c r="G137" s="31"/>
      <c r="H137" s="48"/>
      <c r="I137" s="48"/>
      <c r="J137" s="164"/>
      <c r="K137" s="164"/>
      <c r="L137" s="164"/>
      <c r="M137" s="146"/>
      <c r="N137" s="85"/>
      <c r="O137" s="85"/>
      <c r="P137" s="50"/>
      <c r="Q137" s="50"/>
      <c r="R137" s="50"/>
    </row>
    <row r="138" spans="2:18" ht="16.5" x14ac:dyDescent="0.25">
      <c r="B138" s="179"/>
      <c r="C138" s="131" t="s">
        <v>1</v>
      </c>
      <c r="D138" s="132">
        <f t="shared" si="19"/>
        <v>174</v>
      </c>
      <c r="E138" s="132">
        <v>154</v>
      </c>
      <c r="F138" s="132">
        <v>20</v>
      </c>
      <c r="G138" s="31"/>
      <c r="H138" s="48"/>
      <c r="I138" s="48"/>
      <c r="J138" s="164"/>
      <c r="K138" s="164"/>
      <c r="L138" s="164"/>
      <c r="M138" s="146"/>
      <c r="N138" s="85"/>
      <c r="O138" s="85"/>
      <c r="P138" s="50"/>
      <c r="Q138" s="50"/>
      <c r="R138" s="50"/>
    </row>
    <row r="139" spans="2:18" ht="16.5" x14ac:dyDescent="0.25">
      <c r="B139" s="177" t="s">
        <v>66</v>
      </c>
      <c r="C139" s="126" t="s">
        <v>60</v>
      </c>
      <c r="D139" s="127">
        <f t="shared" si="19"/>
        <v>2</v>
      </c>
      <c r="E139" s="128">
        <v>1</v>
      </c>
      <c r="F139" s="128">
        <v>1</v>
      </c>
      <c r="G139" s="31"/>
      <c r="H139" s="48"/>
      <c r="I139" s="48"/>
      <c r="J139" s="164"/>
      <c r="K139" s="164"/>
      <c r="L139" s="164"/>
      <c r="M139" s="146"/>
      <c r="N139" s="85"/>
      <c r="O139" s="85"/>
    </row>
    <row r="140" spans="2:18" ht="16.5" x14ac:dyDescent="0.25">
      <c r="B140" s="178"/>
      <c r="C140" s="126" t="s">
        <v>61</v>
      </c>
      <c r="D140" s="127">
        <f t="shared" si="19"/>
        <v>17</v>
      </c>
      <c r="E140" s="128">
        <v>14</v>
      </c>
      <c r="F140" s="128">
        <v>3</v>
      </c>
      <c r="G140" s="31"/>
      <c r="H140" s="48"/>
      <c r="I140" s="48"/>
      <c r="J140" s="164"/>
      <c r="K140" s="164"/>
      <c r="L140" s="164"/>
      <c r="M140" s="146"/>
      <c r="N140" s="85"/>
      <c r="O140" s="85"/>
    </row>
    <row r="141" spans="2:18" ht="16.5" x14ac:dyDescent="0.25">
      <c r="B141" s="178"/>
      <c r="C141" s="126" t="s">
        <v>62</v>
      </c>
      <c r="D141" s="127">
        <f t="shared" si="19"/>
        <v>68</v>
      </c>
      <c r="E141" s="128">
        <v>67</v>
      </c>
      <c r="F141" s="128">
        <v>1</v>
      </c>
      <c r="G141" s="31"/>
      <c r="H141" s="48"/>
      <c r="I141" s="48"/>
      <c r="J141" s="164"/>
      <c r="K141" s="164"/>
      <c r="L141" s="164"/>
      <c r="M141" s="146"/>
      <c r="N141" s="85"/>
      <c r="O141" s="85"/>
    </row>
    <row r="142" spans="2:18" ht="16.5" x14ac:dyDescent="0.25">
      <c r="B142" s="179"/>
      <c r="C142" s="131" t="s">
        <v>1</v>
      </c>
      <c r="D142" s="132">
        <f t="shared" si="19"/>
        <v>87</v>
      </c>
      <c r="E142" s="132">
        <v>82</v>
      </c>
      <c r="F142" s="132">
        <v>5</v>
      </c>
      <c r="G142" s="31"/>
      <c r="H142" s="48"/>
      <c r="I142" s="48"/>
      <c r="J142" s="164"/>
      <c r="K142" s="164"/>
      <c r="L142" s="164"/>
      <c r="M142" s="146"/>
      <c r="N142" s="85"/>
      <c r="O142" s="85"/>
    </row>
    <row r="143" spans="2:18" ht="16.5" x14ac:dyDescent="0.25">
      <c r="B143" s="177" t="s">
        <v>50</v>
      </c>
      <c r="C143" s="126" t="s">
        <v>60</v>
      </c>
      <c r="D143" s="127">
        <f t="shared" si="19"/>
        <v>0</v>
      </c>
      <c r="E143" s="128">
        <v>0</v>
      </c>
      <c r="F143" s="128">
        <v>0</v>
      </c>
      <c r="G143" s="31"/>
      <c r="H143" s="48"/>
      <c r="I143" s="48"/>
      <c r="J143" s="164"/>
      <c r="K143" s="164"/>
      <c r="L143" s="164"/>
      <c r="M143" s="146"/>
      <c r="N143" s="85"/>
      <c r="O143" s="85"/>
    </row>
    <row r="144" spans="2:18" ht="16.5" x14ac:dyDescent="0.25">
      <c r="B144" s="178"/>
      <c r="C144" s="126" t="s">
        <v>61</v>
      </c>
      <c r="D144" s="127">
        <f t="shared" si="19"/>
        <v>10</v>
      </c>
      <c r="E144" s="128">
        <v>8</v>
      </c>
      <c r="F144" s="128">
        <v>2</v>
      </c>
      <c r="G144" s="31"/>
      <c r="H144" s="48"/>
      <c r="I144" s="48"/>
      <c r="J144" s="164"/>
      <c r="K144" s="164"/>
      <c r="L144" s="164"/>
      <c r="M144" s="146"/>
      <c r="N144" s="85"/>
      <c r="O144" s="85"/>
    </row>
    <row r="145" spans="2:18" ht="16.5" x14ac:dyDescent="0.25">
      <c r="B145" s="178"/>
      <c r="C145" s="126" t="s">
        <v>62</v>
      </c>
      <c r="D145" s="127">
        <f t="shared" si="19"/>
        <v>34</v>
      </c>
      <c r="E145" s="128">
        <v>31</v>
      </c>
      <c r="F145" s="128">
        <v>3</v>
      </c>
      <c r="G145" s="31"/>
      <c r="H145" s="48"/>
      <c r="I145" s="48"/>
      <c r="J145" s="164"/>
      <c r="K145" s="164"/>
      <c r="L145" s="164"/>
      <c r="M145" s="146"/>
      <c r="N145" s="85"/>
      <c r="O145" s="85"/>
    </row>
    <row r="146" spans="2:18" ht="17.25" thickBot="1" x14ac:dyDescent="0.3">
      <c r="B146" s="179"/>
      <c r="C146" s="131" t="s">
        <v>1</v>
      </c>
      <c r="D146" s="132">
        <f t="shared" si="19"/>
        <v>44</v>
      </c>
      <c r="E146" s="132">
        <v>39</v>
      </c>
      <c r="F146" s="132">
        <v>5</v>
      </c>
      <c r="G146" s="31"/>
      <c r="H146" s="48"/>
      <c r="I146" s="48"/>
      <c r="J146" s="164"/>
      <c r="K146" s="164"/>
      <c r="L146" s="164"/>
      <c r="M146" s="146"/>
      <c r="N146" s="85"/>
      <c r="O146" s="85"/>
    </row>
    <row r="147" spans="2:18" ht="16.5" x14ac:dyDescent="0.25">
      <c r="B147" s="180" t="s">
        <v>1</v>
      </c>
      <c r="C147" s="180"/>
      <c r="D147" s="133">
        <f>D118+D122+D126+D130+D134+D138+D142+D146</f>
        <v>782</v>
      </c>
      <c r="E147" s="133">
        <f t="shared" ref="E147:F147" si="22">E118+E122+E126+E130+E134+E138+E142+E146</f>
        <v>713</v>
      </c>
      <c r="F147" s="133">
        <f t="shared" si="22"/>
        <v>69</v>
      </c>
      <c r="G147" s="31"/>
      <c r="H147" s="48"/>
      <c r="I147" s="48"/>
      <c r="J147" s="164"/>
      <c r="K147" s="164"/>
      <c r="L147" s="164"/>
      <c r="M147" s="146"/>
      <c r="N147" s="85"/>
      <c r="O147" s="85"/>
    </row>
    <row r="148" spans="2:18" ht="16.5" x14ac:dyDescent="0.25">
      <c r="B148" s="31"/>
      <c r="C148" s="31"/>
      <c r="D148" s="31"/>
      <c r="E148" s="31"/>
      <c r="F148" s="31"/>
      <c r="G148" s="31"/>
      <c r="H148" s="48"/>
      <c r="I148" s="48"/>
      <c r="J148" s="164"/>
      <c r="K148" s="164"/>
      <c r="L148" s="164"/>
      <c r="M148" s="146"/>
      <c r="N148" s="85"/>
      <c r="O148" s="85"/>
    </row>
    <row r="149" spans="2:18" ht="16.5" x14ac:dyDescent="0.25">
      <c r="B149" s="31"/>
      <c r="C149" s="31"/>
      <c r="D149" s="31"/>
      <c r="E149" s="31"/>
      <c r="F149" s="31"/>
      <c r="G149" s="31"/>
      <c r="H149" s="48"/>
      <c r="I149" s="48"/>
      <c r="J149" s="164"/>
      <c r="K149" s="164"/>
      <c r="L149" s="164"/>
      <c r="M149" s="146"/>
      <c r="N149" s="85"/>
      <c r="O149" s="85"/>
      <c r="P149" s="50"/>
      <c r="Q149" s="50"/>
      <c r="R149" s="50"/>
    </row>
    <row r="150" spans="2:18" ht="16.5" x14ac:dyDescent="0.25">
      <c r="B150" s="31"/>
      <c r="C150" s="31"/>
      <c r="D150" s="31"/>
      <c r="E150" s="31"/>
      <c r="F150" s="31"/>
      <c r="G150" s="31"/>
      <c r="H150" s="48"/>
      <c r="I150" s="48"/>
      <c r="J150" s="164"/>
      <c r="K150" s="164"/>
      <c r="L150" s="164"/>
      <c r="M150" s="146"/>
      <c r="N150" s="85"/>
      <c r="O150" s="85"/>
      <c r="P150" s="50"/>
      <c r="Q150" s="50"/>
      <c r="R150" s="50"/>
    </row>
    <row r="151" spans="2:18" ht="16.5" x14ac:dyDescent="0.25">
      <c r="B151" s="31"/>
      <c r="C151" s="31"/>
      <c r="D151" s="31"/>
      <c r="E151" s="31"/>
      <c r="F151" s="31"/>
      <c r="G151" s="31"/>
      <c r="H151" s="48"/>
      <c r="I151" s="48"/>
      <c r="J151" s="164"/>
      <c r="K151" s="164"/>
      <c r="L151" s="164"/>
      <c r="M151" s="146"/>
      <c r="N151" s="85"/>
      <c r="O151" s="85"/>
      <c r="P151" s="50"/>
      <c r="Q151" s="50"/>
      <c r="R151" s="50"/>
    </row>
    <row r="152" spans="2:18" ht="16.5" x14ac:dyDescent="0.25">
      <c r="B152" s="31"/>
      <c r="C152" s="31"/>
      <c r="D152" s="31"/>
      <c r="E152" s="31"/>
      <c r="F152" s="31"/>
      <c r="G152" s="31"/>
      <c r="H152" s="48"/>
      <c r="I152" s="48"/>
      <c r="J152" s="164"/>
      <c r="K152" s="164"/>
      <c r="L152" s="164"/>
      <c r="M152" s="146"/>
      <c r="N152" s="85"/>
      <c r="O152" s="85"/>
      <c r="P152" s="50"/>
      <c r="Q152" s="50"/>
      <c r="R152" s="50"/>
    </row>
    <row r="153" spans="2:18" ht="16.5" x14ac:dyDescent="0.25">
      <c r="B153" s="31"/>
      <c r="C153" s="31"/>
      <c r="D153" s="31"/>
      <c r="E153" s="31"/>
      <c r="F153" s="31"/>
      <c r="G153" s="31"/>
      <c r="H153" s="48"/>
      <c r="I153" s="48"/>
      <c r="J153" s="164"/>
      <c r="K153" s="164"/>
      <c r="L153" s="164"/>
      <c r="M153" s="146"/>
      <c r="N153" s="85"/>
      <c r="O153" s="85"/>
      <c r="P153" s="50"/>
      <c r="Q153" s="50"/>
      <c r="R153" s="50"/>
    </row>
    <row r="154" spans="2:18" ht="16.5" x14ac:dyDescent="0.25">
      <c r="B154" s="31"/>
      <c r="C154" s="31"/>
      <c r="D154" s="31"/>
      <c r="E154" s="31"/>
      <c r="F154" s="31"/>
      <c r="G154" s="31"/>
      <c r="H154" s="48"/>
      <c r="I154" s="48"/>
      <c r="P154" s="50"/>
      <c r="Q154" s="50"/>
      <c r="R154" s="50"/>
    </row>
    <row r="155" spans="2:18" ht="16.5" x14ac:dyDescent="0.25">
      <c r="B155" s="31"/>
      <c r="C155" s="31"/>
      <c r="D155" s="31"/>
      <c r="E155" s="31"/>
      <c r="F155" s="31"/>
      <c r="G155" s="31"/>
      <c r="H155" s="48"/>
      <c r="I155" s="48"/>
      <c r="P155" s="50"/>
      <c r="Q155" s="50"/>
      <c r="R155" s="50"/>
    </row>
    <row r="156" spans="2:18" ht="16.5" x14ac:dyDescent="0.25">
      <c r="B156" s="31"/>
      <c r="C156" s="31"/>
      <c r="D156" s="31"/>
      <c r="E156" s="31"/>
      <c r="F156" s="31"/>
      <c r="G156" s="31"/>
      <c r="H156" s="48"/>
      <c r="I156" s="48"/>
      <c r="P156" s="50"/>
      <c r="Q156" s="50"/>
      <c r="R156" s="50"/>
    </row>
    <row r="157" spans="2:18" ht="16.5" x14ac:dyDescent="0.25">
      <c r="B157" s="31"/>
      <c r="C157" s="31"/>
      <c r="D157" s="31"/>
      <c r="E157" s="31"/>
      <c r="F157" s="31"/>
      <c r="G157" s="31"/>
      <c r="H157" s="48"/>
      <c r="I157" s="48"/>
      <c r="J157" s="48"/>
      <c r="K157" s="48"/>
      <c r="M157" s="50"/>
      <c r="N157" s="50"/>
      <c r="O157" s="50"/>
      <c r="P157" s="50"/>
      <c r="Q157" s="50"/>
      <c r="R157" s="50"/>
    </row>
    <row r="158" spans="2:18" ht="16.5" x14ac:dyDescent="0.25">
      <c r="B158" s="31"/>
      <c r="C158" s="31"/>
      <c r="D158" s="31"/>
      <c r="E158" s="31"/>
      <c r="F158" s="31"/>
      <c r="G158" s="31"/>
      <c r="H158" s="48"/>
      <c r="I158" s="48"/>
      <c r="J158" s="48"/>
      <c r="K158" s="48"/>
      <c r="M158" s="50"/>
      <c r="N158" s="50"/>
      <c r="O158" s="50"/>
      <c r="P158" s="50"/>
      <c r="Q158" s="50"/>
      <c r="R158" s="50"/>
    </row>
    <row r="159" spans="2:18" ht="16.5" x14ac:dyDescent="0.25">
      <c r="B159" s="76"/>
      <c r="C159" s="48"/>
      <c r="D159" s="47"/>
      <c r="E159" s="47"/>
      <c r="F159" s="77"/>
      <c r="G159" s="31"/>
      <c r="H159" s="48"/>
      <c r="I159" s="48"/>
      <c r="J159" s="48"/>
      <c r="K159" s="48"/>
      <c r="M159" s="50"/>
      <c r="N159" s="50"/>
      <c r="O159" s="50"/>
      <c r="P159" s="50"/>
      <c r="Q159" s="50"/>
      <c r="R159" s="50"/>
    </row>
    <row r="160" spans="2:18" ht="16.5" x14ac:dyDescent="0.25">
      <c r="B160" s="76"/>
      <c r="C160" s="48"/>
      <c r="D160" s="47"/>
      <c r="E160" s="47"/>
      <c r="F160" s="77"/>
      <c r="G160" s="31"/>
      <c r="H160" s="48"/>
      <c r="I160" s="48"/>
      <c r="J160" s="48"/>
      <c r="K160" s="48"/>
      <c r="M160" s="50"/>
      <c r="N160" s="50"/>
      <c r="O160" s="50"/>
      <c r="P160" s="50"/>
      <c r="Q160" s="50"/>
      <c r="R160" s="50"/>
    </row>
    <row r="161" spans="2:19" ht="27.75" customHeight="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  <c r="M161" s="78"/>
      <c r="N161" s="1"/>
    </row>
    <row r="162" spans="2:19" ht="32.25" customHeight="1" x14ac:dyDescent="0.25">
      <c r="B162" s="184" t="s">
        <v>41</v>
      </c>
      <c r="C162" s="186" t="s">
        <v>1</v>
      </c>
      <c r="D162" s="158" t="s">
        <v>21</v>
      </c>
      <c r="E162" s="159"/>
      <c r="F162" s="158" t="s">
        <v>22</v>
      </c>
      <c r="G162" s="159"/>
      <c r="H162" s="158" t="s">
        <v>23</v>
      </c>
      <c r="I162" s="159"/>
      <c r="J162" s="158" t="s">
        <v>24</v>
      </c>
      <c r="K162" s="159"/>
      <c r="L162" s="158" t="s">
        <v>25</v>
      </c>
      <c r="M162" s="159"/>
      <c r="N162" s="158" t="s">
        <v>26</v>
      </c>
      <c r="O162" s="159"/>
      <c r="P162" s="158" t="s">
        <v>27</v>
      </c>
      <c r="Q162" s="159"/>
      <c r="R162" s="158" t="s">
        <v>28</v>
      </c>
      <c r="S162" s="159"/>
    </row>
    <row r="163" spans="2:19" ht="21.75" customHeight="1" x14ac:dyDescent="0.25">
      <c r="B163" s="185"/>
      <c r="C163" s="187"/>
      <c r="D163" s="111" t="s">
        <v>2</v>
      </c>
      <c r="E163" s="112" t="s">
        <v>3</v>
      </c>
      <c r="F163" s="111" t="s">
        <v>2</v>
      </c>
      <c r="G163" s="112" t="s">
        <v>3</v>
      </c>
      <c r="H163" s="111" t="s">
        <v>2</v>
      </c>
      <c r="I163" s="112" t="s">
        <v>3</v>
      </c>
      <c r="J163" s="111" t="s">
        <v>2</v>
      </c>
      <c r="K163" s="112" t="s">
        <v>3</v>
      </c>
      <c r="L163" s="111" t="s">
        <v>2</v>
      </c>
      <c r="M163" s="112" t="s">
        <v>3</v>
      </c>
      <c r="N163" s="111" t="s">
        <v>2</v>
      </c>
      <c r="O163" s="112" t="s">
        <v>3</v>
      </c>
      <c r="P163" s="111" t="s">
        <v>2</v>
      </c>
      <c r="Q163" s="112" t="s">
        <v>3</v>
      </c>
      <c r="R163" s="111" t="s">
        <v>2</v>
      </c>
      <c r="S163" s="112" t="s">
        <v>3</v>
      </c>
    </row>
    <row r="164" spans="2:19" ht="17.25" customHeight="1" x14ac:dyDescent="0.25">
      <c r="B164" s="24" t="s">
        <v>43</v>
      </c>
      <c r="C164" s="20">
        <f>SUM(D164:S164)</f>
        <v>230</v>
      </c>
      <c r="D164" s="21">
        <v>5</v>
      </c>
      <c r="E164" s="21">
        <v>2</v>
      </c>
      <c r="F164" s="21">
        <v>20</v>
      </c>
      <c r="G164" s="21">
        <v>1</v>
      </c>
      <c r="H164" s="21">
        <v>66</v>
      </c>
      <c r="I164" s="21">
        <v>1</v>
      </c>
      <c r="J164" s="21">
        <v>67</v>
      </c>
      <c r="K164" s="21">
        <v>5</v>
      </c>
      <c r="L164" s="21">
        <v>37</v>
      </c>
      <c r="M164" s="21">
        <v>1</v>
      </c>
      <c r="N164" s="21">
        <v>11</v>
      </c>
      <c r="O164" s="21">
        <v>0</v>
      </c>
      <c r="P164" s="21">
        <v>12</v>
      </c>
      <c r="Q164" s="21">
        <v>0</v>
      </c>
      <c r="R164" s="21">
        <v>2</v>
      </c>
      <c r="S164" s="21">
        <v>0</v>
      </c>
    </row>
    <row r="165" spans="2:19" ht="17.25" customHeight="1" x14ac:dyDescent="0.25">
      <c r="B165" s="24" t="s">
        <v>44</v>
      </c>
      <c r="C165" s="20">
        <f t="shared" ref="C165:C171" si="23">SUM(D165:S165)</f>
        <v>210</v>
      </c>
      <c r="D165" s="21">
        <v>8</v>
      </c>
      <c r="E165" s="21">
        <v>0</v>
      </c>
      <c r="F165" s="21">
        <v>21</v>
      </c>
      <c r="G165" s="21">
        <v>6</v>
      </c>
      <c r="H165" s="21">
        <v>94</v>
      </c>
      <c r="I165" s="21">
        <v>3</v>
      </c>
      <c r="J165" s="21">
        <v>48</v>
      </c>
      <c r="K165" s="21">
        <v>0</v>
      </c>
      <c r="L165" s="21">
        <v>25</v>
      </c>
      <c r="M165" s="21">
        <v>0</v>
      </c>
      <c r="N165" s="21">
        <v>2</v>
      </c>
      <c r="O165" s="21">
        <v>0</v>
      </c>
      <c r="P165" s="21">
        <v>3</v>
      </c>
      <c r="Q165" s="21">
        <v>0</v>
      </c>
      <c r="R165" s="21">
        <v>0</v>
      </c>
      <c r="S165" s="21">
        <v>0</v>
      </c>
    </row>
    <row r="166" spans="2:19" ht="17.25" customHeight="1" x14ac:dyDescent="0.25">
      <c r="B166" s="24" t="s">
        <v>45</v>
      </c>
      <c r="C166" s="20">
        <f t="shared" si="23"/>
        <v>147</v>
      </c>
      <c r="D166" s="21">
        <v>3</v>
      </c>
      <c r="E166" s="21">
        <v>2</v>
      </c>
      <c r="F166" s="21">
        <v>12</v>
      </c>
      <c r="G166" s="21">
        <v>2</v>
      </c>
      <c r="H166" s="21">
        <v>57</v>
      </c>
      <c r="I166" s="21">
        <v>7</v>
      </c>
      <c r="J166" s="21">
        <v>36</v>
      </c>
      <c r="K166" s="21">
        <v>0</v>
      </c>
      <c r="L166" s="21">
        <v>15</v>
      </c>
      <c r="M166" s="21">
        <v>1</v>
      </c>
      <c r="N166" s="21">
        <v>8</v>
      </c>
      <c r="O166" s="21">
        <v>0</v>
      </c>
      <c r="P166" s="21">
        <v>3</v>
      </c>
      <c r="Q166" s="21">
        <v>0</v>
      </c>
      <c r="R166" s="21">
        <v>1</v>
      </c>
      <c r="S166" s="21">
        <v>0</v>
      </c>
    </row>
    <row r="167" spans="2:19" ht="17.25" customHeight="1" x14ac:dyDescent="0.25">
      <c r="B167" s="24" t="s">
        <v>63</v>
      </c>
      <c r="C167" s="20">
        <f t="shared" si="23"/>
        <v>190</v>
      </c>
      <c r="D167" s="21">
        <v>2</v>
      </c>
      <c r="E167" s="21">
        <v>2</v>
      </c>
      <c r="F167" s="21">
        <v>26</v>
      </c>
      <c r="G167" s="21">
        <v>4</v>
      </c>
      <c r="H167" s="21">
        <v>72</v>
      </c>
      <c r="I167" s="21">
        <v>4</v>
      </c>
      <c r="J167" s="21">
        <v>39</v>
      </c>
      <c r="K167" s="21">
        <v>1</v>
      </c>
      <c r="L167" s="21">
        <v>21</v>
      </c>
      <c r="M167" s="21">
        <v>0</v>
      </c>
      <c r="N167" s="21">
        <v>5</v>
      </c>
      <c r="O167" s="21">
        <v>2</v>
      </c>
      <c r="P167" s="21">
        <v>7</v>
      </c>
      <c r="Q167" s="21">
        <v>0</v>
      </c>
      <c r="R167" s="21">
        <v>5</v>
      </c>
      <c r="S167" s="21">
        <v>0</v>
      </c>
    </row>
    <row r="168" spans="2:19" ht="17.25" customHeight="1" x14ac:dyDescent="0.25">
      <c r="B168" s="24" t="s">
        <v>47</v>
      </c>
      <c r="C168" s="20">
        <f t="shared" si="23"/>
        <v>82</v>
      </c>
      <c r="D168" s="21">
        <v>1</v>
      </c>
      <c r="E168" s="21">
        <v>1</v>
      </c>
      <c r="F168" s="21">
        <v>13</v>
      </c>
      <c r="G168" s="21">
        <v>1</v>
      </c>
      <c r="H168" s="21">
        <v>38</v>
      </c>
      <c r="I168" s="21">
        <v>3</v>
      </c>
      <c r="J168" s="21">
        <v>17</v>
      </c>
      <c r="K168" s="21">
        <v>0</v>
      </c>
      <c r="L168" s="21">
        <v>6</v>
      </c>
      <c r="M168" s="21">
        <v>0</v>
      </c>
      <c r="N168" s="21">
        <v>2</v>
      </c>
      <c r="O168" s="21">
        <v>0</v>
      </c>
      <c r="P168" s="21">
        <v>0</v>
      </c>
      <c r="Q168" s="21">
        <v>0</v>
      </c>
      <c r="R168" s="21">
        <v>0</v>
      </c>
      <c r="S168" s="21">
        <v>0</v>
      </c>
    </row>
    <row r="169" spans="2:19" ht="17.25" customHeight="1" x14ac:dyDescent="0.25">
      <c r="B169" s="24" t="s">
        <v>48</v>
      </c>
      <c r="C169" s="20">
        <f t="shared" si="23"/>
        <v>253</v>
      </c>
      <c r="D169" s="21">
        <v>15</v>
      </c>
      <c r="E169" s="21">
        <v>2</v>
      </c>
      <c r="F169" s="21">
        <v>27</v>
      </c>
      <c r="G169" s="21">
        <v>9</v>
      </c>
      <c r="H169" s="21">
        <v>112</v>
      </c>
      <c r="I169" s="21">
        <v>9</v>
      </c>
      <c r="J169" s="21">
        <v>40</v>
      </c>
      <c r="K169" s="21">
        <v>1</v>
      </c>
      <c r="L169" s="21">
        <v>22</v>
      </c>
      <c r="M169" s="21">
        <v>0</v>
      </c>
      <c r="N169" s="21">
        <v>12</v>
      </c>
      <c r="O169" s="21">
        <v>0</v>
      </c>
      <c r="P169" s="21">
        <v>2</v>
      </c>
      <c r="Q169" s="21">
        <v>0</v>
      </c>
      <c r="R169" s="21">
        <v>2</v>
      </c>
      <c r="S169" s="21">
        <v>0</v>
      </c>
    </row>
    <row r="170" spans="2:19" ht="17.25" customHeight="1" x14ac:dyDescent="0.25">
      <c r="B170" s="24" t="s">
        <v>49</v>
      </c>
      <c r="C170" s="20">
        <f t="shared" si="23"/>
        <v>116</v>
      </c>
      <c r="D170" s="21">
        <v>1</v>
      </c>
      <c r="E170" s="21">
        <v>1</v>
      </c>
      <c r="F170" s="21">
        <v>14</v>
      </c>
      <c r="G170" s="21">
        <v>3</v>
      </c>
      <c r="H170" s="21">
        <v>67</v>
      </c>
      <c r="I170" s="21">
        <v>1</v>
      </c>
      <c r="J170" s="21">
        <v>14</v>
      </c>
      <c r="K170" s="21">
        <v>0</v>
      </c>
      <c r="L170" s="21">
        <v>7</v>
      </c>
      <c r="M170" s="21">
        <v>1</v>
      </c>
      <c r="N170" s="21">
        <v>3</v>
      </c>
      <c r="O170" s="21">
        <v>0</v>
      </c>
      <c r="P170" s="21">
        <v>3</v>
      </c>
      <c r="Q170" s="21">
        <v>0</v>
      </c>
      <c r="R170" s="21">
        <v>1</v>
      </c>
      <c r="S170" s="21">
        <v>0</v>
      </c>
    </row>
    <row r="171" spans="2:19" ht="17.25" customHeight="1" thickBot="1" x14ac:dyDescent="0.3">
      <c r="B171" s="59" t="s">
        <v>50</v>
      </c>
      <c r="C171" s="60">
        <f t="shared" si="23"/>
        <v>75</v>
      </c>
      <c r="D171" s="21">
        <v>0</v>
      </c>
      <c r="E171" s="21">
        <v>0</v>
      </c>
      <c r="F171" s="21">
        <v>8</v>
      </c>
      <c r="G171" s="21">
        <v>2</v>
      </c>
      <c r="H171" s="21">
        <v>31</v>
      </c>
      <c r="I171" s="21">
        <v>3</v>
      </c>
      <c r="J171" s="21">
        <v>19</v>
      </c>
      <c r="K171" s="21">
        <v>0</v>
      </c>
      <c r="L171" s="21">
        <v>8</v>
      </c>
      <c r="M171" s="21">
        <v>0</v>
      </c>
      <c r="N171" s="21">
        <v>2</v>
      </c>
      <c r="O171" s="21">
        <v>0</v>
      </c>
      <c r="P171" s="21">
        <v>2</v>
      </c>
      <c r="Q171" s="21">
        <v>0</v>
      </c>
      <c r="R171" s="21">
        <v>0</v>
      </c>
      <c r="S171" s="21">
        <v>0</v>
      </c>
    </row>
    <row r="172" spans="2:19" ht="20.25" customHeight="1" x14ac:dyDescent="0.25">
      <c r="B172" s="61" t="s">
        <v>1</v>
      </c>
      <c r="C172" s="62">
        <f t="shared" ref="C172:S172" si="24">SUM(C164:C171)</f>
        <v>1303</v>
      </c>
      <c r="D172" s="113">
        <f t="shared" si="24"/>
        <v>35</v>
      </c>
      <c r="E172" s="114">
        <f t="shared" si="24"/>
        <v>10</v>
      </c>
      <c r="F172" s="30">
        <f t="shared" si="24"/>
        <v>141</v>
      </c>
      <c r="G172" s="30">
        <f t="shared" si="24"/>
        <v>28</v>
      </c>
      <c r="H172" s="113">
        <f t="shared" si="24"/>
        <v>537</v>
      </c>
      <c r="I172" s="114">
        <f t="shared" si="24"/>
        <v>31</v>
      </c>
      <c r="J172" s="30">
        <f t="shared" si="24"/>
        <v>280</v>
      </c>
      <c r="K172" s="30">
        <f t="shared" si="24"/>
        <v>7</v>
      </c>
      <c r="L172" s="113">
        <f t="shared" si="24"/>
        <v>141</v>
      </c>
      <c r="M172" s="114">
        <f t="shared" si="24"/>
        <v>3</v>
      </c>
      <c r="N172" s="30">
        <f t="shared" si="24"/>
        <v>45</v>
      </c>
      <c r="O172" s="30">
        <f t="shared" si="24"/>
        <v>2</v>
      </c>
      <c r="P172" s="113">
        <f t="shared" si="24"/>
        <v>32</v>
      </c>
      <c r="Q172" s="114">
        <f t="shared" si="24"/>
        <v>0</v>
      </c>
      <c r="R172" s="30">
        <f t="shared" si="24"/>
        <v>11</v>
      </c>
      <c r="S172" s="30">
        <f t="shared" si="24"/>
        <v>0</v>
      </c>
    </row>
    <row r="173" spans="2:19" ht="15.75" thickBot="1" x14ac:dyDescent="0.3">
      <c r="B173" s="86" t="s">
        <v>16</v>
      </c>
      <c r="C173" s="35">
        <f>SUM(D173:S173)</f>
        <v>1</v>
      </c>
      <c r="D173" s="115">
        <f>D172/$C$172</f>
        <v>2.686108979278588E-2</v>
      </c>
      <c r="E173" s="115">
        <f t="shared" ref="E173:S173" si="25">E172/$C$172</f>
        <v>7.6745970836531079E-3</v>
      </c>
      <c r="F173" s="115">
        <f t="shared" si="25"/>
        <v>0.10821181887950883</v>
      </c>
      <c r="G173" s="115">
        <f t="shared" si="25"/>
        <v>2.1488871834228703E-2</v>
      </c>
      <c r="H173" s="115">
        <f t="shared" si="25"/>
        <v>0.41212586339217189</v>
      </c>
      <c r="I173" s="115">
        <f t="shared" si="25"/>
        <v>2.3791250959324637E-2</v>
      </c>
      <c r="J173" s="115">
        <f t="shared" si="25"/>
        <v>0.21488871834228704</v>
      </c>
      <c r="K173" s="115">
        <f t="shared" si="25"/>
        <v>5.3722179585571758E-3</v>
      </c>
      <c r="L173" s="115">
        <f t="shared" si="25"/>
        <v>0.10821181887950883</v>
      </c>
      <c r="M173" s="115">
        <f t="shared" si="25"/>
        <v>2.3023791250959325E-3</v>
      </c>
      <c r="N173" s="115">
        <f t="shared" si="25"/>
        <v>3.4535686876438987E-2</v>
      </c>
      <c r="O173" s="115">
        <f t="shared" si="25"/>
        <v>1.5349194167306216E-3</v>
      </c>
      <c r="P173" s="115">
        <f t="shared" si="25"/>
        <v>2.4558710667689946E-2</v>
      </c>
      <c r="Q173" s="115">
        <f t="shared" si="25"/>
        <v>0</v>
      </c>
      <c r="R173" s="115">
        <f t="shared" si="25"/>
        <v>8.4420567920184195E-3</v>
      </c>
      <c r="S173" s="115">
        <f t="shared" si="25"/>
        <v>0</v>
      </c>
    </row>
    <row r="174" spans="2:19" ht="16.5" x14ac:dyDescent="0.25">
      <c r="B174" s="76"/>
      <c r="C174" s="48"/>
      <c r="D174" s="47"/>
      <c r="E174" s="47"/>
      <c r="F174" s="77"/>
      <c r="G174" s="31"/>
      <c r="H174" s="48"/>
      <c r="I174" s="48"/>
      <c r="J174" s="48"/>
      <c r="K174" s="48"/>
      <c r="M174" s="50"/>
      <c r="N174" s="50"/>
      <c r="O174" s="50"/>
      <c r="P174" s="50"/>
      <c r="Q174" s="50"/>
      <c r="R174" s="50"/>
    </row>
    <row r="175" spans="2:19" ht="27.75" customHeight="1" x14ac:dyDescent="0.25">
      <c r="B175" s="1"/>
      <c r="C175" s="1"/>
      <c r="D175" s="1"/>
      <c r="E175" s="1"/>
      <c r="F175" s="1"/>
      <c r="G175" s="1"/>
      <c r="H175" s="1"/>
      <c r="I175" s="1"/>
      <c r="J175" s="1"/>
      <c r="K175" s="1"/>
      <c r="M175" s="78"/>
      <c r="N175" s="7"/>
      <c r="O175" s="7"/>
      <c r="P175" s="7"/>
      <c r="Q175" s="7"/>
      <c r="R175" s="1"/>
    </row>
    <row r="176" spans="2:19" ht="87" customHeight="1" x14ac:dyDescent="0.25">
      <c r="B176" s="184" t="s">
        <v>41</v>
      </c>
      <c r="C176" s="186" t="s">
        <v>1</v>
      </c>
      <c r="D176" s="191" t="s">
        <v>51</v>
      </c>
      <c r="E176" s="191"/>
      <c r="F176" s="184"/>
      <c r="G176" s="202" t="s">
        <v>68</v>
      </c>
      <c r="H176" s="203"/>
      <c r="I176" s="198" t="s">
        <v>67</v>
      </c>
      <c r="J176" s="199"/>
      <c r="K176" s="68"/>
      <c r="L176" s="68"/>
      <c r="M176" s="141"/>
      <c r="N176" s="135"/>
      <c r="O176" s="135"/>
      <c r="P176" s="25"/>
      <c r="Q176" s="25"/>
      <c r="S176" s="89"/>
    </row>
    <row r="177" spans="2:19" ht="33.75" customHeight="1" x14ac:dyDescent="0.25">
      <c r="B177" s="185"/>
      <c r="C177" s="187"/>
      <c r="D177" s="81" t="s">
        <v>52</v>
      </c>
      <c r="E177" s="58" t="s">
        <v>53</v>
      </c>
      <c r="F177" s="82" t="s">
        <v>54</v>
      </c>
      <c r="G177" s="80" t="s">
        <v>55</v>
      </c>
      <c r="H177" s="83" t="s">
        <v>56</v>
      </c>
      <c r="I177" s="84" t="s">
        <v>55</v>
      </c>
      <c r="J177" s="57" t="s">
        <v>56</v>
      </c>
      <c r="K177" s="90"/>
      <c r="L177" s="148"/>
      <c r="M177" s="44" t="s">
        <v>75</v>
      </c>
      <c r="N177" s="44" t="s">
        <v>76</v>
      </c>
      <c r="O177" s="44"/>
      <c r="P177" s="44"/>
      <c r="Q177" s="44"/>
      <c r="R177" s="91"/>
      <c r="S177" s="89"/>
    </row>
    <row r="178" spans="2:19" ht="17.25" customHeight="1" x14ac:dyDescent="0.25">
      <c r="B178" s="24" t="s">
        <v>43</v>
      </c>
      <c r="C178" s="20">
        <f>SUM(D178:F178)</f>
        <v>230</v>
      </c>
      <c r="D178" s="85">
        <v>0</v>
      </c>
      <c r="E178" s="21">
        <v>5</v>
      </c>
      <c r="F178" s="21">
        <v>225</v>
      </c>
      <c r="G178" s="21">
        <v>8</v>
      </c>
      <c r="H178" s="21">
        <v>222</v>
      </c>
      <c r="I178" s="85">
        <v>10</v>
      </c>
      <c r="J178" s="85">
        <v>220</v>
      </c>
      <c r="K178" s="92"/>
      <c r="L178" s="149"/>
      <c r="M178" s="97" t="s">
        <v>50</v>
      </c>
      <c r="N178" s="97">
        <f t="shared" ref="N178:N185" si="26">VLOOKUP(M178,$B$178:$C$185,2,0)</f>
        <v>75</v>
      </c>
      <c r="O178" s="153"/>
      <c r="P178" s="47"/>
      <c r="Q178" s="47"/>
      <c r="S178" s="89"/>
    </row>
    <row r="179" spans="2:19" ht="17.25" customHeight="1" x14ac:dyDescent="0.25">
      <c r="B179" s="24" t="s">
        <v>44</v>
      </c>
      <c r="C179" s="20">
        <f t="shared" ref="C179:C185" si="27">SUM(D179:F179)</f>
        <v>210</v>
      </c>
      <c r="D179" s="21">
        <v>0</v>
      </c>
      <c r="E179" s="21">
        <v>1</v>
      </c>
      <c r="F179" s="21">
        <v>209</v>
      </c>
      <c r="G179" s="21">
        <v>23</v>
      </c>
      <c r="H179" s="21">
        <v>187</v>
      </c>
      <c r="I179" s="21">
        <v>6</v>
      </c>
      <c r="J179" s="21">
        <v>204</v>
      </c>
      <c r="K179" s="92"/>
      <c r="L179" s="149"/>
      <c r="M179" s="97" t="s">
        <v>47</v>
      </c>
      <c r="N179" s="97">
        <f t="shared" si="26"/>
        <v>82</v>
      </c>
      <c r="O179" s="153"/>
      <c r="P179" s="47"/>
      <c r="Q179" s="47"/>
      <c r="S179" s="89"/>
    </row>
    <row r="180" spans="2:19" ht="17.25" customHeight="1" x14ac:dyDescent="0.25">
      <c r="B180" s="24" t="s">
        <v>45</v>
      </c>
      <c r="C180" s="20">
        <f t="shared" si="27"/>
        <v>147</v>
      </c>
      <c r="D180" s="21">
        <v>0</v>
      </c>
      <c r="E180" s="21">
        <v>32</v>
      </c>
      <c r="F180" s="21">
        <v>115</v>
      </c>
      <c r="G180" s="21">
        <v>12</v>
      </c>
      <c r="H180" s="21">
        <v>135</v>
      </c>
      <c r="I180" s="21">
        <v>34</v>
      </c>
      <c r="J180" s="21">
        <v>113</v>
      </c>
      <c r="K180" s="92"/>
      <c r="L180" s="149"/>
      <c r="M180" s="97" t="s">
        <v>49</v>
      </c>
      <c r="N180" s="97">
        <f t="shared" si="26"/>
        <v>116</v>
      </c>
      <c r="O180" s="153"/>
      <c r="P180" s="47"/>
      <c r="Q180" s="47"/>
      <c r="S180" s="89"/>
    </row>
    <row r="181" spans="2:19" ht="17.25" customHeight="1" x14ac:dyDescent="0.25">
      <c r="B181" s="24" t="s">
        <v>63</v>
      </c>
      <c r="C181" s="20">
        <f t="shared" si="27"/>
        <v>190</v>
      </c>
      <c r="D181" s="21">
        <v>0</v>
      </c>
      <c r="E181" s="21">
        <v>35</v>
      </c>
      <c r="F181" s="21">
        <v>155</v>
      </c>
      <c r="G181" s="21">
        <v>18</v>
      </c>
      <c r="H181" s="21">
        <v>172</v>
      </c>
      <c r="I181" s="21">
        <v>19</v>
      </c>
      <c r="J181" s="21">
        <v>171</v>
      </c>
      <c r="K181" s="92"/>
      <c r="L181" s="149"/>
      <c r="M181" s="97" t="s">
        <v>45</v>
      </c>
      <c r="N181" s="97">
        <f t="shared" si="26"/>
        <v>147</v>
      </c>
      <c r="O181" s="153"/>
      <c r="P181" s="47"/>
      <c r="Q181" s="47"/>
      <c r="S181" s="89"/>
    </row>
    <row r="182" spans="2:19" ht="17.25" customHeight="1" x14ac:dyDescent="0.25">
      <c r="B182" s="24" t="s">
        <v>47</v>
      </c>
      <c r="C182" s="20">
        <f t="shared" si="27"/>
        <v>82</v>
      </c>
      <c r="D182" s="21">
        <v>1</v>
      </c>
      <c r="E182" s="21">
        <v>0</v>
      </c>
      <c r="F182" s="21">
        <v>81</v>
      </c>
      <c r="G182" s="21">
        <v>3</v>
      </c>
      <c r="H182" s="21">
        <v>79</v>
      </c>
      <c r="I182" s="21">
        <v>15</v>
      </c>
      <c r="J182" s="21">
        <v>67</v>
      </c>
      <c r="K182" s="92"/>
      <c r="L182" s="149"/>
      <c r="M182" s="97" t="s">
        <v>63</v>
      </c>
      <c r="N182" s="97">
        <f t="shared" si="26"/>
        <v>190</v>
      </c>
      <c r="O182" s="153"/>
      <c r="P182" s="48"/>
      <c r="Q182" s="48"/>
      <c r="S182" s="89"/>
    </row>
    <row r="183" spans="2:19" ht="17.25" customHeight="1" x14ac:dyDescent="0.25">
      <c r="B183" s="24" t="s">
        <v>48</v>
      </c>
      <c r="C183" s="20">
        <f t="shared" si="27"/>
        <v>253</v>
      </c>
      <c r="D183" s="21">
        <v>0</v>
      </c>
      <c r="E183" s="21">
        <v>8</v>
      </c>
      <c r="F183" s="21">
        <v>245</v>
      </c>
      <c r="G183" s="21">
        <v>178</v>
      </c>
      <c r="H183" s="21">
        <v>75</v>
      </c>
      <c r="I183" s="21">
        <v>7</v>
      </c>
      <c r="J183" s="21">
        <v>246</v>
      </c>
      <c r="K183" s="92"/>
      <c r="L183" s="149"/>
      <c r="M183" s="97" t="s">
        <v>44</v>
      </c>
      <c r="N183" s="97">
        <f t="shared" si="26"/>
        <v>210</v>
      </c>
      <c r="O183" s="135"/>
      <c r="P183" s="51"/>
      <c r="Q183" s="51"/>
      <c r="S183" s="89"/>
    </row>
    <row r="184" spans="2:19" ht="17.25" customHeight="1" x14ac:dyDescent="0.25">
      <c r="B184" s="24" t="s">
        <v>49</v>
      </c>
      <c r="C184" s="20">
        <f t="shared" si="27"/>
        <v>116</v>
      </c>
      <c r="D184" s="21">
        <v>1</v>
      </c>
      <c r="E184" s="21">
        <v>10</v>
      </c>
      <c r="F184" s="21">
        <v>105</v>
      </c>
      <c r="G184" s="21">
        <v>39</v>
      </c>
      <c r="H184" s="21">
        <v>77</v>
      </c>
      <c r="I184" s="21">
        <v>6</v>
      </c>
      <c r="J184" s="21">
        <v>110</v>
      </c>
      <c r="K184" s="92"/>
      <c r="L184" s="149"/>
      <c r="M184" s="97" t="s">
        <v>43</v>
      </c>
      <c r="N184" s="97">
        <f t="shared" si="26"/>
        <v>230</v>
      </c>
      <c r="O184" s="154"/>
      <c r="P184" s="25"/>
      <c r="Q184" s="25"/>
      <c r="S184" s="89"/>
    </row>
    <row r="185" spans="2:19" ht="17.25" customHeight="1" thickBot="1" x14ac:dyDescent="0.3">
      <c r="B185" s="59" t="s">
        <v>50</v>
      </c>
      <c r="C185" s="60">
        <f t="shared" si="27"/>
        <v>75</v>
      </c>
      <c r="D185" s="21">
        <v>0</v>
      </c>
      <c r="E185" s="21">
        <v>3</v>
      </c>
      <c r="F185" s="21">
        <v>72</v>
      </c>
      <c r="G185" s="21">
        <v>6</v>
      </c>
      <c r="H185" s="21">
        <v>69</v>
      </c>
      <c r="I185" s="21">
        <v>14</v>
      </c>
      <c r="J185" s="21">
        <v>61</v>
      </c>
      <c r="K185" s="92"/>
      <c r="L185" s="149"/>
      <c r="M185" s="97" t="s">
        <v>48</v>
      </c>
      <c r="N185" s="97">
        <f t="shared" si="26"/>
        <v>253</v>
      </c>
      <c r="O185" s="135"/>
      <c r="P185" s="25"/>
      <c r="Q185" s="25"/>
      <c r="S185" s="89"/>
    </row>
    <row r="186" spans="2:19" ht="20.25" customHeight="1" x14ac:dyDescent="0.25">
      <c r="B186" s="61" t="s">
        <v>1</v>
      </c>
      <c r="C186" s="62">
        <f t="shared" ref="C186:J186" si="28">SUM(C178:C185)</f>
        <v>1303</v>
      </c>
      <c r="D186" s="30">
        <f t="shared" si="28"/>
        <v>2</v>
      </c>
      <c r="E186" s="30">
        <f t="shared" si="28"/>
        <v>94</v>
      </c>
      <c r="F186" s="30">
        <f t="shared" si="28"/>
        <v>1207</v>
      </c>
      <c r="G186" s="30">
        <f t="shared" si="28"/>
        <v>287</v>
      </c>
      <c r="H186" s="30">
        <f t="shared" si="28"/>
        <v>1016</v>
      </c>
      <c r="I186" s="30">
        <f t="shared" si="28"/>
        <v>111</v>
      </c>
      <c r="J186" s="30">
        <f t="shared" si="28"/>
        <v>1192</v>
      </c>
      <c r="K186" s="92"/>
      <c r="L186" s="147"/>
      <c r="M186" s="137"/>
      <c r="N186" s="137"/>
      <c r="O186" s="137"/>
      <c r="S186" s="89"/>
    </row>
    <row r="187" spans="2:19" ht="15.75" thickBot="1" x14ac:dyDescent="0.3">
      <c r="B187" s="86" t="s">
        <v>16</v>
      </c>
      <c r="C187" s="87">
        <f>SUM(D187:F187)</f>
        <v>1</v>
      </c>
      <c r="D187" s="116">
        <f>D186/$C$186</f>
        <v>1.5349194167306216E-3</v>
      </c>
      <c r="E187" s="87">
        <f t="shared" ref="E187:J187" si="29">E186/$C$186</f>
        <v>7.2141212586339223E-2</v>
      </c>
      <c r="F187" s="117">
        <f t="shared" si="29"/>
        <v>0.92632386799693012</v>
      </c>
      <c r="G187" s="87">
        <f t="shared" si="29"/>
        <v>0.2202609363008442</v>
      </c>
      <c r="H187" s="87">
        <f t="shared" si="29"/>
        <v>0.7797390636991558</v>
      </c>
      <c r="I187" s="116">
        <f t="shared" si="29"/>
        <v>8.5188027628549504E-2</v>
      </c>
      <c r="J187" s="87">
        <f t="shared" si="29"/>
        <v>0.91481197237145051</v>
      </c>
      <c r="K187" s="93"/>
      <c r="L187" s="147"/>
      <c r="M187" s="137"/>
      <c r="N187" s="137"/>
      <c r="O187" s="137"/>
      <c r="S187" s="89"/>
    </row>
    <row r="188" spans="2:19" x14ac:dyDescent="0.25"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123"/>
      <c r="M188" s="137"/>
      <c r="N188" s="137"/>
      <c r="O188" s="150"/>
      <c r="P188" s="1"/>
      <c r="Q188" s="1"/>
      <c r="R188" s="1"/>
      <c r="S188" s="89"/>
    </row>
    <row r="189" spans="2:19" ht="20.25" customHeight="1" x14ac:dyDescent="0.25">
      <c r="C189" s="10"/>
      <c r="D189" s="1"/>
      <c r="E189" s="1"/>
      <c r="F189" s="1"/>
      <c r="G189" s="10"/>
      <c r="H189" s="10"/>
      <c r="I189" s="10"/>
      <c r="J189" s="10"/>
      <c r="K189" s="1"/>
      <c r="M189" s="137"/>
      <c r="N189" s="137"/>
      <c r="O189" s="151"/>
      <c r="P189" s="94"/>
      <c r="Q189" s="95"/>
      <c r="R189" s="50"/>
      <c r="S189" s="89"/>
    </row>
    <row r="190" spans="2:19" ht="20.25" customHeight="1" x14ac:dyDescent="0.25">
      <c r="B190" s="96"/>
      <c r="C190" s="96"/>
      <c r="D190" s="96"/>
      <c r="E190" s="96"/>
      <c r="F190" s="96"/>
      <c r="G190" s="96"/>
      <c r="H190" s="96"/>
      <c r="I190" s="96"/>
      <c r="J190" s="96"/>
      <c r="K190" s="96"/>
      <c r="L190" s="96"/>
      <c r="M190" s="152"/>
      <c r="N190" s="152"/>
      <c r="O190" s="152"/>
      <c r="S190" s="89"/>
    </row>
    <row r="191" spans="2:19" x14ac:dyDescent="0.25">
      <c r="B191" s="96"/>
      <c r="C191" s="96"/>
      <c r="D191" s="96"/>
      <c r="E191" s="96"/>
      <c r="F191" s="96"/>
      <c r="G191" s="96"/>
      <c r="H191" s="96"/>
      <c r="I191" s="96"/>
      <c r="J191" s="96"/>
      <c r="K191" s="96"/>
      <c r="L191" s="96"/>
      <c r="M191" s="96"/>
      <c r="N191" s="96"/>
      <c r="O191" s="96"/>
      <c r="S191" s="89"/>
    </row>
    <row r="192" spans="2:19" ht="15" customHeight="1" x14ac:dyDescent="0.25">
      <c r="B192" s="96"/>
      <c r="C192" s="96"/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S192" s="89"/>
    </row>
    <row r="193" spans="2:19" ht="15" customHeight="1" x14ac:dyDescent="0.25">
      <c r="B193" s="96"/>
      <c r="C193" s="96"/>
      <c r="D193" s="96"/>
      <c r="E193" s="96"/>
      <c r="F193" s="96"/>
      <c r="G193" s="96"/>
      <c r="H193" s="96"/>
      <c r="I193" s="96"/>
      <c r="J193" s="96"/>
      <c r="K193" s="96"/>
      <c r="L193" s="96"/>
      <c r="M193" s="96"/>
      <c r="N193" s="96"/>
      <c r="O193" s="96"/>
      <c r="S193" s="89"/>
    </row>
    <row r="194" spans="2:19" ht="27.75" customHeight="1" x14ac:dyDescent="0.25">
      <c r="B194" s="1"/>
      <c r="C194" s="1"/>
      <c r="D194" s="1"/>
      <c r="E194" s="1"/>
      <c r="F194" s="1"/>
      <c r="G194" s="1"/>
      <c r="H194" s="1"/>
      <c r="I194" s="142"/>
      <c r="J194" s="1"/>
      <c r="K194" s="1"/>
      <c r="L194" s="78"/>
      <c r="N194" s="7"/>
      <c r="O194" s="7"/>
      <c r="P194" s="7"/>
      <c r="Q194" s="7"/>
      <c r="R194" s="1"/>
    </row>
    <row r="195" spans="2:19" ht="33.75" customHeight="1" x14ac:dyDescent="0.25">
      <c r="B195" s="98" t="s">
        <v>41</v>
      </c>
      <c r="C195" s="79" t="s">
        <v>1</v>
      </c>
      <c r="D195" s="81">
        <v>2022</v>
      </c>
      <c r="E195" s="58">
        <v>2023</v>
      </c>
      <c r="F195" s="81">
        <v>2024</v>
      </c>
      <c r="G195" s="58">
        <v>2025</v>
      </c>
      <c r="H195" s="58" t="s">
        <v>88</v>
      </c>
      <c r="I195" s="99"/>
      <c r="J195" s="123" t="s">
        <v>77</v>
      </c>
      <c r="K195" s="123" t="s">
        <v>78</v>
      </c>
      <c r="L195" s="99"/>
    </row>
    <row r="196" spans="2:19" ht="17.25" customHeight="1" x14ac:dyDescent="0.25">
      <c r="B196" s="24" t="s">
        <v>43</v>
      </c>
      <c r="C196" s="20">
        <f>SUM(D196:H196)</f>
        <v>1944</v>
      </c>
      <c r="D196" s="21">
        <v>401</v>
      </c>
      <c r="E196" s="85">
        <v>465</v>
      </c>
      <c r="F196" s="85">
        <v>424</v>
      </c>
      <c r="G196" s="85">
        <v>424</v>
      </c>
      <c r="H196" s="28">
        <f t="shared" ref="H196:H203" si="30">VLOOKUP(B196,$B$178:$C$185,2,0)</f>
        <v>230</v>
      </c>
      <c r="I196" s="99"/>
      <c r="J196" s="97" t="s">
        <v>50</v>
      </c>
      <c r="K196" s="97">
        <f t="shared" ref="K196:K203" si="31">VLOOKUP(J196,$B$196:$C$203,2,0)</f>
        <v>624</v>
      </c>
      <c r="L196" s="99"/>
      <c r="Q196" s="100"/>
    </row>
    <row r="197" spans="2:19" ht="17.25" customHeight="1" x14ac:dyDescent="0.25">
      <c r="B197" s="24" t="s">
        <v>44</v>
      </c>
      <c r="C197" s="20">
        <f t="shared" ref="C197:C203" si="32">SUM(D197:H197)</f>
        <v>1899</v>
      </c>
      <c r="D197" s="21">
        <v>394</v>
      </c>
      <c r="E197" s="21">
        <v>439</v>
      </c>
      <c r="F197" s="21">
        <v>434</v>
      </c>
      <c r="G197" s="21">
        <v>422</v>
      </c>
      <c r="H197" s="28">
        <f t="shared" si="30"/>
        <v>210</v>
      </c>
      <c r="I197" s="99"/>
      <c r="J197" s="97" t="s">
        <v>47</v>
      </c>
      <c r="K197" s="97">
        <f t="shared" si="31"/>
        <v>670</v>
      </c>
      <c r="L197" s="99"/>
      <c r="Q197" s="100"/>
    </row>
    <row r="198" spans="2:19" ht="17.25" customHeight="1" x14ac:dyDescent="0.25">
      <c r="B198" s="24" t="s">
        <v>45</v>
      </c>
      <c r="C198" s="20">
        <f t="shared" si="32"/>
        <v>1167</v>
      </c>
      <c r="D198" s="21">
        <v>187</v>
      </c>
      <c r="E198" s="21">
        <v>246</v>
      </c>
      <c r="F198" s="21">
        <v>272</v>
      </c>
      <c r="G198" s="21">
        <v>315</v>
      </c>
      <c r="H198" s="28">
        <f t="shared" si="30"/>
        <v>147</v>
      </c>
      <c r="I198" s="99"/>
      <c r="J198" s="97" t="s">
        <v>49</v>
      </c>
      <c r="K198" s="97">
        <f t="shared" si="31"/>
        <v>731</v>
      </c>
      <c r="L198" s="99"/>
      <c r="Q198" s="100"/>
    </row>
    <row r="199" spans="2:19" ht="17.25" customHeight="1" x14ac:dyDescent="0.25">
      <c r="B199" s="24" t="s">
        <v>63</v>
      </c>
      <c r="C199" s="20">
        <f t="shared" si="32"/>
        <v>1425</v>
      </c>
      <c r="D199" s="21">
        <v>280</v>
      </c>
      <c r="E199" s="21">
        <v>290</v>
      </c>
      <c r="F199" s="21">
        <v>341</v>
      </c>
      <c r="G199" s="21">
        <v>324</v>
      </c>
      <c r="H199" s="28">
        <f t="shared" si="30"/>
        <v>190</v>
      </c>
      <c r="I199" s="99"/>
      <c r="J199" s="97" t="s">
        <v>45</v>
      </c>
      <c r="K199" s="97">
        <f t="shared" si="31"/>
        <v>1167</v>
      </c>
      <c r="L199" s="99"/>
      <c r="Q199" s="100"/>
    </row>
    <row r="200" spans="2:19" ht="17.25" customHeight="1" x14ac:dyDescent="0.25">
      <c r="B200" s="24" t="s">
        <v>47</v>
      </c>
      <c r="C200" s="20">
        <f t="shared" si="32"/>
        <v>670</v>
      </c>
      <c r="D200" s="21">
        <v>167</v>
      </c>
      <c r="E200" s="21">
        <v>174</v>
      </c>
      <c r="F200" s="21">
        <v>115</v>
      </c>
      <c r="G200" s="21">
        <v>132</v>
      </c>
      <c r="H200" s="28">
        <f t="shared" si="30"/>
        <v>82</v>
      </c>
      <c r="I200" s="99"/>
      <c r="J200" s="97" t="s">
        <v>63</v>
      </c>
      <c r="K200" s="97">
        <f t="shared" si="31"/>
        <v>1425</v>
      </c>
      <c r="L200" s="99"/>
      <c r="Q200" s="100"/>
    </row>
    <row r="201" spans="2:19" ht="17.25" customHeight="1" x14ac:dyDescent="0.25">
      <c r="B201" s="24" t="s">
        <v>48</v>
      </c>
      <c r="C201" s="20">
        <f t="shared" si="32"/>
        <v>2491</v>
      </c>
      <c r="D201" s="21">
        <v>639</v>
      </c>
      <c r="E201" s="21">
        <v>708</v>
      </c>
      <c r="F201" s="21">
        <v>480</v>
      </c>
      <c r="G201" s="21">
        <v>411</v>
      </c>
      <c r="H201" s="28">
        <f t="shared" si="30"/>
        <v>253</v>
      </c>
      <c r="I201" s="99"/>
      <c r="J201" s="97" t="s">
        <v>44</v>
      </c>
      <c r="K201" s="97">
        <f t="shared" si="31"/>
        <v>1899</v>
      </c>
      <c r="L201" s="99"/>
      <c r="Q201" s="100"/>
    </row>
    <row r="202" spans="2:19" ht="17.25" customHeight="1" x14ac:dyDescent="0.25">
      <c r="B202" s="24" t="s">
        <v>49</v>
      </c>
      <c r="C202" s="20">
        <f t="shared" si="32"/>
        <v>731</v>
      </c>
      <c r="D202" s="21">
        <v>81</v>
      </c>
      <c r="E202" s="21">
        <v>131</v>
      </c>
      <c r="F202" s="21">
        <v>183</v>
      </c>
      <c r="G202" s="21">
        <v>220</v>
      </c>
      <c r="H202" s="28">
        <f t="shared" si="30"/>
        <v>116</v>
      </c>
      <c r="I202" s="99"/>
      <c r="J202" s="97" t="s">
        <v>43</v>
      </c>
      <c r="K202" s="97">
        <f t="shared" si="31"/>
        <v>1944</v>
      </c>
      <c r="L202" s="99"/>
      <c r="Q202" s="100"/>
    </row>
    <row r="203" spans="2:19" ht="17.25" customHeight="1" thickBot="1" x14ac:dyDescent="0.3">
      <c r="B203" s="59" t="s">
        <v>50</v>
      </c>
      <c r="C203" s="157">
        <f t="shared" si="32"/>
        <v>624</v>
      </c>
      <c r="D203" s="21">
        <v>118</v>
      </c>
      <c r="E203" s="21">
        <v>144</v>
      </c>
      <c r="F203" s="21">
        <v>150</v>
      </c>
      <c r="G203" s="21">
        <v>137</v>
      </c>
      <c r="H203" s="85">
        <f t="shared" si="30"/>
        <v>75</v>
      </c>
      <c r="I203" s="99"/>
      <c r="J203" s="97" t="s">
        <v>48</v>
      </c>
      <c r="K203" s="97">
        <f t="shared" si="31"/>
        <v>2491</v>
      </c>
      <c r="L203" s="99"/>
      <c r="Q203" s="100"/>
    </row>
    <row r="204" spans="2:19" ht="20.25" customHeight="1" x14ac:dyDescent="0.25">
      <c r="B204" s="61" t="s">
        <v>1</v>
      </c>
      <c r="C204" s="62">
        <f t="shared" ref="C204:G204" si="33">SUM(C196:C203)</f>
        <v>10951</v>
      </c>
      <c r="D204" s="30">
        <f t="shared" si="33"/>
        <v>2267</v>
      </c>
      <c r="E204" s="30">
        <f t="shared" si="33"/>
        <v>2597</v>
      </c>
      <c r="F204" s="30">
        <f t="shared" si="33"/>
        <v>2399</v>
      </c>
      <c r="G204" s="30">
        <f t="shared" si="33"/>
        <v>2385</v>
      </c>
      <c r="H204" s="30">
        <f t="shared" ref="H204" si="34">SUM(H196:H203)</f>
        <v>1303</v>
      </c>
      <c r="I204" s="99"/>
      <c r="L204" s="99"/>
    </row>
    <row r="205" spans="2:19" ht="15.75" thickBot="1" x14ac:dyDescent="0.3">
      <c r="B205" s="86" t="s">
        <v>16</v>
      </c>
      <c r="C205" s="87">
        <f>SUM(D205:H205)</f>
        <v>1</v>
      </c>
      <c r="D205" s="87">
        <f>D204/$C$204</f>
        <v>0.20701305816820381</v>
      </c>
      <c r="E205" s="87">
        <f t="shared" ref="E205:H205" si="35">E204/$C$204</f>
        <v>0.23714729248470459</v>
      </c>
      <c r="F205" s="87">
        <f t="shared" si="35"/>
        <v>0.21906675189480412</v>
      </c>
      <c r="G205" s="87">
        <f t="shared" si="35"/>
        <v>0.21778832983289198</v>
      </c>
      <c r="H205" s="87">
        <f t="shared" si="35"/>
        <v>0.11898456761939549</v>
      </c>
      <c r="I205" s="99"/>
      <c r="J205" s="99"/>
      <c r="K205" s="99"/>
      <c r="L205" s="99"/>
      <c r="M205" s="99"/>
    </row>
    <row r="206" spans="2:19" x14ac:dyDescent="0.25">
      <c r="B206" s="101" t="s">
        <v>91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</row>
    <row r="207" spans="2:19" x14ac:dyDescent="0.25">
      <c r="B207" s="101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</row>
    <row r="208" spans="2:19" x14ac:dyDescent="0.25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</row>
    <row r="209" spans="2:7" ht="16.5" customHeight="1" x14ac:dyDescent="0.25">
      <c r="B209" s="1"/>
      <c r="C209" s="1"/>
      <c r="D209" s="1"/>
      <c r="E209" s="1"/>
      <c r="F209" s="1"/>
      <c r="G209" s="1"/>
    </row>
    <row r="210" spans="2:7" ht="23.25" customHeight="1" x14ac:dyDescent="0.25">
      <c r="B210" s="36"/>
      <c r="C210" s="36"/>
      <c r="D210" s="36"/>
      <c r="E210" s="36"/>
      <c r="F210" s="36"/>
      <c r="G210" s="8"/>
    </row>
    <row r="211" spans="2:7" ht="43.5" customHeight="1" x14ac:dyDescent="0.25">
      <c r="B211" s="191" t="s">
        <v>20</v>
      </c>
      <c r="C211" s="184"/>
      <c r="D211" s="79">
        <v>2025</v>
      </c>
      <c r="E211" s="79">
        <v>2026</v>
      </c>
      <c r="F211" s="18" t="s">
        <v>57</v>
      </c>
    </row>
    <row r="212" spans="2:7" ht="19.5" customHeight="1" x14ac:dyDescent="0.25">
      <c r="B212" s="175" t="s">
        <v>4</v>
      </c>
      <c r="C212" s="176"/>
      <c r="D212" s="21">
        <v>191</v>
      </c>
      <c r="E212" s="21">
        <v>175</v>
      </c>
      <c r="F212" s="102">
        <f t="shared" ref="F212:F223" si="36">E212/D212-1</f>
        <v>-8.376963350785338E-2</v>
      </c>
    </row>
    <row r="213" spans="2:7" ht="19.5" customHeight="1" x14ac:dyDescent="0.25">
      <c r="B213" s="175" t="s">
        <v>5</v>
      </c>
      <c r="C213" s="176"/>
      <c r="D213" s="21">
        <v>194</v>
      </c>
      <c r="E213" s="21">
        <v>179</v>
      </c>
      <c r="F213" s="102">
        <f t="shared" si="36"/>
        <v>-7.7319587628865927E-2</v>
      </c>
    </row>
    <row r="214" spans="2:7" ht="19.5" customHeight="1" x14ac:dyDescent="0.25">
      <c r="B214" s="175" t="s">
        <v>6</v>
      </c>
      <c r="C214" s="176"/>
      <c r="D214" s="21">
        <v>185</v>
      </c>
      <c r="E214" s="21">
        <v>171</v>
      </c>
      <c r="F214" s="102">
        <f t="shared" si="36"/>
        <v>-7.567567567567568E-2</v>
      </c>
    </row>
    <row r="215" spans="2:7" ht="19.5" customHeight="1" x14ac:dyDescent="0.25">
      <c r="B215" s="175" t="s">
        <v>7</v>
      </c>
      <c r="C215" s="176"/>
      <c r="D215" s="21">
        <v>188</v>
      </c>
      <c r="E215" s="21">
        <v>201</v>
      </c>
      <c r="F215" s="102">
        <f t="shared" si="36"/>
        <v>6.9148936170212671E-2</v>
      </c>
    </row>
    <row r="216" spans="2:7" ht="19.5" customHeight="1" x14ac:dyDescent="0.25">
      <c r="B216" s="175" t="s">
        <v>8</v>
      </c>
      <c r="C216" s="176"/>
      <c r="D216" s="21">
        <v>180</v>
      </c>
      <c r="E216" s="21">
        <v>178</v>
      </c>
      <c r="F216" s="102">
        <f t="shared" si="36"/>
        <v>-1.1111111111111072E-2</v>
      </c>
    </row>
    <row r="217" spans="2:7" ht="19.5" customHeight="1" x14ac:dyDescent="0.25">
      <c r="B217" s="175" t="s">
        <v>9</v>
      </c>
      <c r="C217" s="176"/>
      <c r="D217" s="21">
        <v>208</v>
      </c>
      <c r="E217" s="21">
        <v>198</v>
      </c>
      <c r="F217" s="102">
        <f t="shared" si="36"/>
        <v>-4.8076923076923128E-2</v>
      </c>
    </row>
    <row r="218" spans="2:7" ht="19.5" customHeight="1" thickBot="1" x14ac:dyDescent="0.3">
      <c r="B218" s="175" t="s">
        <v>10</v>
      </c>
      <c r="C218" s="176"/>
      <c r="D218" s="155">
        <v>232</v>
      </c>
      <c r="E218" s="156">
        <v>201</v>
      </c>
      <c r="F218" s="102">
        <f t="shared" si="36"/>
        <v>-0.13362068965517238</v>
      </c>
    </row>
    <row r="219" spans="2:7" ht="19.5" hidden="1" customHeight="1" x14ac:dyDescent="0.25">
      <c r="B219" s="175" t="s">
        <v>11</v>
      </c>
      <c r="C219" s="176"/>
      <c r="D219" s="21">
        <v>210</v>
      </c>
      <c r="E219" s="21"/>
      <c r="F219" s="102">
        <f t="shared" si="36"/>
        <v>-1</v>
      </c>
    </row>
    <row r="220" spans="2:7" ht="19.5" hidden="1" customHeight="1" x14ac:dyDescent="0.25">
      <c r="B220" s="175" t="s">
        <v>12</v>
      </c>
      <c r="C220" s="176"/>
      <c r="D220" s="21">
        <v>217</v>
      </c>
      <c r="E220" s="21"/>
      <c r="F220" s="102">
        <f t="shared" si="36"/>
        <v>-1</v>
      </c>
      <c r="G220" s="69"/>
    </row>
    <row r="221" spans="2:7" ht="19.5" hidden="1" customHeight="1" x14ac:dyDescent="0.25">
      <c r="B221" s="175" t="s">
        <v>13</v>
      </c>
      <c r="C221" s="176"/>
      <c r="D221" s="21">
        <v>213</v>
      </c>
      <c r="E221" s="21"/>
      <c r="F221" s="102">
        <f t="shared" si="36"/>
        <v>-1</v>
      </c>
      <c r="G221" s="69"/>
    </row>
    <row r="222" spans="2:7" ht="19.5" hidden="1" customHeight="1" x14ac:dyDescent="0.25">
      <c r="B222" s="175" t="s">
        <v>14</v>
      </c>
      <c r="C222" s="176"/>
      <c r="D222" s="21">
        <v>177</v>
      </c>
      <c r="E222" s="21"/>
      <c r="F222" s="102">
        <f t="shared" si="36"/>
        <v>-1</v>
      </c>
      <c r="G222" s="69"/>
    </row>
    <row r="223" spans="2:7" ht="19.5" hidden="1" customHeight="1" thickBot="1" x14ac:dyDescent="0.3">
      <c r="B223" s="194" t="s">
        <v>15</v>
      </c>
      <c r="C223" s="195"/>
      <c r="D223" s="155">
        <v>190</v>
      </c>
      <c r="E223" s="156"/>
      <c r="F223" s="102">
        <f t="shared" si="36"/>
        <v>-1</v>
      </c>
      <c r="G223" s="69"/>
    </row>
    <row r="224" spans="2:7" ht="24.75" customHeight="1" x14ac:dyDescent="0.25">
      <c r="B224" s="196" t="s">
        <v>1</v>
      </c>
      <c r="C224" s="196"/>
      <c r="D224" s="103">
        <f>SUM(D212:D218)</f>
        <v>1378</v>
      </c>
      <c r="E224" s="103">
        <f>SUM(E212:E223)</f>
        <v>1303</v>
      </c>
      <c r="F224" s="144">
        <f>E224/D224-1</f>
        <v>-5.4426705370101636E-2</v>
      </c>
      <c r="G224" s="69"/>
    </row>
    <row r="225" spans="2:18" ht="21.75" customHeight="1" x14ac:dyDescent="0.2">
      <c r="B225" s="138" t="s">
        <v>86</v>
      </c>
      <c r="C225" s="71"/>
      <c r="D225" s="47"/>
      <c r="E225" s="47"/>
      <c r="F225" s="51"/>
      <c r="G225" s="69"/>
    </row>
    <row r="226" spans="2:18" ht="17.25" customHeight="1" x14ac:dyDescent="0.25">
      <c r="B226" s="8"/>
      <c r="C226" s="8"/>
      <c r="D226" s="8"/>
      <c r="E226" s="8"/>
      <c r="F226" s="17"/>
      <c r="G226" s="104"/>
      <c r="H226" s="7"/>
      <c r="I226" s="7"/>
      <c r="J226" s="7"/>
      <c r="K226" s="7"/>
      <c r="L226" s="70"/>
      <c r="M226" s="105"/>
      <c r="N226" s="105"/>
      <c r="O226" s="105"/>
      <c r="P226" s="7"/>
      <c r="Q226" s="7"/>
      <c r="R226" s="52"/>
    </row>
    <row r="227" spans="2:18" ht="17.25" customHeight="1" x14ac:dyDescent="0.25">
      <c r="B227" s="8"/>
      <c r="C227" s="8"/>
      <c r="D227" s="8"/>
      <c r="E227" s="8"/>
      <c r="F227" s="17"/>
      <c r="G227" s="104"/>
      <c r="H227" s="7"/>
      <c r="I227" s="7"/>
      <c r="J227" s="7"/>
      <c r="K227" s="7"/>
      <c r="L227" s="70"/>
      <c r="M227" s="105"/>
      <c r="N227" s="105"/>
      <c r="O227" s="105"/>
      <c r="P227" s="7"/>
      <c r="Q227" s="7"/>
      <c r="R227" s="52"/>
    </row>
    <row r="228" spans="2:18" ht="17.25" customHeight="1" x14ac:dyDescent="0.25">
      <c r="C228" s="8"/>
      <c r="D228" s="8"/>
      <c r="E228" s="8"/>
      <c r="F228" s="17"/>
      <c r="G228" s="104"/>
      <c r="H228" s="7"/>
      <c r="I228" s="7"/>
      <c r="J228" s="7"/>
      <c r="K228" s="7"/>
      <c r="L228" s="70"/>
      <c r="M228" s="105"/>
      <c r="N228" s="105"/>
      <c r="O228" s="105"/>
      <c r="P228" s="7"/>
      <c r="Q228" s="7"/>
      <c r="R228" s="52"/>
    </row>
    <row r="229" spans="2:18" ht="17.25" customHeight="1" x14ac:dyDescent="0.25">
      <c r="B229" s="8"/>
      <c r="C229" s="8"/>
      <c r="D229" s="8"/>
      <c r="E229" s="8"/>
      <c r="F229" s="17"/>
      <c r="G229" s="104"/>
      <c r="H229" s="7"/>
      <c r="I229" s="7"/>
      <c r="J229" s="7"/>
      <c r="K229" s="7"/>
      <c r="L229" s="70"/>
      <c r="M229" s="105"/>
      <c r="N229" s="105"/>
      <c r="O229" s="105"/>
      <c r="P229" s="7"/>
      <c r="Q229" s="7"/>
      <c r="R229" s="52"/>
    </row>
    <row r="230" spans="2:18" ht="17.25" customHeight="1" x14ac:dyDescent="0.25">
      <c r="B230" s="8"/>
      <c r="C230" s="8"/>
      <c r="D230" s="8"/>
      <c r="E230" s="8"/>
      <c r="F230" s="17"/>
      <c r="G230" s="104"/>
      <c r="H230" s="7"/>
      <c r="I230" s="7"/>
      <c r="J230" s="7"/>
      <c r="K230" s="7"/>
      <c r="L230" s="70"/>
      <c r="M230" s="105"/>
      <c r="N230" s="105"/>
      <c r="O230" s="105"/>
      <c r="P230" s="7"/>
      <c r="Q230" s="7"/>
      <c r="R230" s="52"/>
    </row>
    <row r="231" spans="2:18" ht="17.25" customHeight="1" x14ac:dyDescent="0.25">
      <c r="B231" s="8"/>
      <c r="C231" s="8"/>
      <c r="D231" s="8"/>
      <c r="E231" s="8"/>
      <c r="F231" s="17"/>
      <c r="G231" s="104"/>
      <c r="H231" s="7"/>
      <c r="I231" s="7"/>
      <c r="J231" s="7"/>
      <c r="K231" s="7"/>
      <c r="L231" s="70"/>
      <c r="M231" s="105"/>
      <c r="N231" s="105"/>
      <c r="O231" s="105"/>
      <c r="P231" s="7"/>
      <c r="Q231" s="7"/>
      <c r="R231" s="52"/>
    </row>
    <row r="232" spans="2:18" ht="17.25" customHeight="1" x14ac:dyDescent="0.25">
      <c r="B232" s="8"/>
      <c r="C232" s="8"/>
      <c r="D232" s="8"/>
      <c r="E232" s="8"/>
      <c r="F232" s="17"/>
      <c r="G232" s="104"/>
      <c r="H232" s="7"/>
      <c r="I232" s="7"/>
      <c r="J232" s="7"/>
      <c r="K232" s="7"/>
      <c r="L232" s="70"/>
      <c r="M232" s="105"/>
      <c r="N232" s="105"/>
      <c r="O232" s="105"/>
      <c r="P232" s="7"/>
      <c r="Q232" s="7"/>
      <c r="R232" s="52"/>
    </row>
    <row r="233" spans="2:18" ht="17.25" customHeight="1" x14ac:dyDescent="0.25">
      <c r="B233" s="8"/>
      <c r="C233" s="8"/>
      <c r="D233" s="8"/>
      <c r="E233" s="8"/>
      <c r="F233" s="17"/>
      <c r="G233" s="104"/>
      <c r="H233" s="7"/>
      <c r="I233" s="7"/>
      <c r="J233" s="7"/>
      <c r="K233" s="7"/>
      <c r="L233" s="70"/>
      <c r="M233" s="105"/>
      <c r="N233" s="105"/>
      <c r="O233" s="105"/>
      <c r="P233" s="7"/>
      <c r="Q233" s="7"/>
      <c r="R233" s="52"/>
    </row>
    <row r="234" spans="2:18" ht="17.25" customHeight="1" x14ac:dyDescent="0.25">
      <c r="B234" s="8"/>
      <c r="C234" s="8"/>
      <c r="D234" s="8"/>
      <c r="E234" s="8"/>
      <c r="F234" s="17"/>
      <c r="G234" s="104"/>
      <c r="H234" s="7"/>
      <c r="I234" s="7"/>
      <c r="J234" s="7"/>
      <c r="K234" s="7"/>
      <c r="L234" s="70"/>
      <c r="M234" s="105"/>
      <c r="N234" s="105"/>
      <c r="O234" s="105"/>
      <c r="P234" s="7"/>
      <c r="Q234" s="7"/>
      <c r="R234" s="52"/>
    </row>
    <row r="235" spans="2:18" ht="17.25" customHeight="1" x14ac:dyDescent="0.25">
      <c r="B235" s="8"/>
      <c r="C235" s="8"/>
      <c r="D235" s="8"/>
      <c r="E235" s="8"/>
      <c r="F235" s="17"/>
      <c r="G235" s="104"/>
      <c r="H235" s="7"/>
      <c r="I235" s="7"/>
      <c r="J235" s="7"/>
      <c r="K235" s="7"/>
      <c r="L235" s="70"/>
      <c r="M235" s="105"/>
      <c r="N235" s="105"/>
      <c r="O235" s="105"/>
      <c r="P235" s="7"/>
      <c r="Q235" s="7"/>
      <c r="R235" s="52"/>
    </row>
    <row r="236" spans="2:18" ht="17.25" customHeight="1" x14ac:dyDescent="0.25">
      <c r="C236" s="8"/>
      <c r="D236" s="8"/>
      <c r="E236" s="8"/>
      <c r="F236" s="17"/>
      <c r="G236" s="104"/>
      <c r="H236" s="7"/>
      <c r="I236" s="7"/>
      <c r="J236" s="7"/>
      <c r="K236" s="7"/>
      <c r="L236" s="70"/>
      <c r="M236" s="105"/>
      <c r="N236" s="105"/>
      <c r="O236" s="105"/>
      <c r="P236" s="7"/>
      <c r="Q236" s="7"/>
      <c r="R236" s="52"/>
    </row>
    <row r="237" spans="2:18" ht="17.25" customHeight="1" x14ac:dyDescent="0.25">
      <c r="B237" s="8"/>
      <c r="C237" s="8"/>
      <c r="D237" s="8"/>
      <c r="E237" s="8"/>
      <c r="F237" s="17"/>
      <c r="G237" s="104"/>
      <c r="H237" s="7"/>
      <c r="I237" s="7"/>
      <c r="J237" s="7"/>
      <c r="K237" s="7"/>
      <c r="L237" s="70"/>
      <c r="M237" s="105"/>
      <c r="N237" s="105"/>
      <c r="O237" s="105"/>
      <c r="P237" s="7"/>
      <c r="Q237" s="7"/>
      <c r="R237" s="52"/>
    </row>
    <row r="238" spans="2:18" ht="17.25" customHeight="1" x14ac:dyDescent="0.25">
      <c r="B238" s="8"/>
      <c r="C238" s="8"/>
      <c r="D238" s="8"/>
      <c r="E238" s="8"/>
      <c r="F238" s="17"/>
      <c r="G238" s="104"/>
      <c r="H238" s="7"/>
      <c r="I238" s="7"/>
      <c r="J238" s="7"/>
      <c r="K238" s="7"/>
      <c r="L238" s="70"/>
      <c r="M238" s="105"/>
      <c r="N238" s="105"/>
      <c r="O238" s="105"/>
      <c r="P238" s="7"/>
      <c r="Q238" s="7"/>
      <c r="R238" s="52"/>
    </row>
    <row r="239" spans="2:18" ht="17.25" customHeight="1" x14ac:dyDescent="0.25">
      <c r="B239" s="8"/>
      <c r="C239" s="8"/>
      <c r="D239" s="8"/>
      <c r="E239" s="8"/>
      <c r="F239" s="17"/>
      <c r="G239" s="104"/>
      <c r="H239" s="7"/>
      <c r="I239" s="7"/>
      <c r="J239" s="7"/>
      <c r="K239" s="7"/>
      <c r="L239" s="70"/>
      <c r="M239" s="105"/>
      <c r="N239" s="105"/>
      <c r="O239" s="105"/>
      <c r="P239" s="7"/>
      <c r="Q239" s="7"/>
      <c r="R239" s="52"/>
    </row>
    <row r="240" spans="2:18" ht="17.25" customHeight="1" x14ac:dyDescent="0.25">
      <c r="B240" s="8"/>
      <c r="C240" s="8"/>
      <c r="D240" s="8"/>
      <c r="E240" s="8"/>
      <c r="F240" s="17"/>
      <c r="G240" s="104"/>
      <c r="H240" s="7"/>
      <c r="I240" s="7"/>
      <c r="J240" s="7"/>
      <c r="K240" s="7"/>
      <c r="L240" s="70"/>
      <c r="M240" s="105"/>
      <c r="N240" s="105"/>
      <c r="O240" s="105"/>
      <c r="P240" s="7"/>
      <c r="Q240" s="7"/>
      <c r="R240" s="52"/>
    </row>
    <row r="241" spans="2:18" ht="17.25" customHeight="1" x14ac:dyDescent="0.25">
      <c r="B241" s="8"/>
      <c r="C241" s="8"/>
      <c r="D241" s="8"/>
      <c r="E241" s="8"/>
      <c r="F241" s="17"/>
      <c r="G241" s="104"/>
      <c r="H241" s="7"/>
      <c r="I241" s="7"/>
      <c r="J241" s="7"/>
      <c r="K241" s="7"/>
      <c r="L241" s="70"/>
      <c r="M241" s="105"/>
      <c r="N241" s="105"/>
      <c r="O241" s="105"/>
      <c r="P241" s="7"/>
      <c r="Q241" s="7"/>
      <c r="R241" s="52"/>
    </row>
    <row r="242" spans="2:18" ht="17.25" customHeight="1" x14ac:dyDescent="0.25">
      <c r="B242" s="8"/>
      <c r="C242" s="8"/>
      <c r="D242" s="8"/>
      <c r="E242" s="8"/>
      <c r="F242" s="17"/>
      <c r="G242" s="104"/>
      <c r="H242" s="7"/>
      <c r="I242" s="7"/>
      <c r="J242" s="7"/>
      <c r="K242" s="7"/>
      <c r="L242" s="70"/>
      <c r="M242" s="105"/>
      <c r="N242" s="105"/>
      <c r="O242" s="105"/>
      <c r="P242" s="7"/>
      <c r="Q242" s="7"/>
      <c r="R242" s="52"/>
    </row>
    <row r="243" spans="2:18" ht="17.25" customHeight="1" x14ac:dyDescent="0.25">
      <c r="B243" s="8"/>
      <c r="C243" s="8"/>
      <c r="D243" s="8"/>
      <c r="E243" s="8"/>
      <c r="F243" s="17"/>
      <c r="G243" s="104"/>
      <c r="H243" s="7"/>
      <c r="I243" s="7"/>
      <c r="J243" s="7"/>
      <c r="K243" s="7"/>
      <c r="L243" s="70"/>
      <c r="M243" s="105"/>
      <c r="N243" s="105"/>
      <c r="O243" s="105"/>
      <c r="P243" s="7"/>
      <c r="Q243" s="7"/>
      <c r="R243" s="52"/>
    </row>
    <row r="244" spans="2:18" ht="17.25" customHeight="1" x14ac:dyDescent="0.25">
      <c r="B244" s="8"/>
      <c r="C244" s="8"/>
      <c r="D244" s="8"/>
      <c r="E244" s="8"/>
      <c r="F244" s="17"/>
      <c r="G244" s="104"/>
      <c r="H244" s="7"/>
      <c r="I244" s="7"/>
      <c r="J244" s="7"/>
      <c r="K244" s="7"/>
      <c r="L244" s="70"/>
      <c r="M244" s="105"/>
      <c r="N244" s="105"/>
      <c r="O244" s="105"/>
      <c r="P244" s="7"/>
      <c r="Q244" s="7"/>
      <c r="R244" s="52"/>
    </row>
    <row r="245" spans="2:18" ht="17.25" customHeight="1" x14ac:dyDescent="0.25">
      <c r="B245" s="8"/>
      <c r="C245" s="8"/>
      <c r="D245" s="8"/>
      <c r="E245" s="8"/>
      <c r="F245" s="17"/>
      <c r="G245" s="104"/>
      <c r="H245" s="7"/>
      <c r="I245" s="7"/>
      <c r="J245" s="7"/>
      <c r="K245" s="7"/>
      <c r="L245" s="70"/>
      <c r="M245" s="105"/>
      <c r="N245" s="105"/>
      <c r="O245" s="105"/>
      <c r="P245" s="7"/>
      <c r="Q245" s="7"/>
      <c r="R245" s="52"/>
    </row>
    <row r="246" spans="2:18" ht="17.25" customHeight="1" x14ac:dyDescent="0.25">
      <c r="B246" s="8"/>
      <c r="C246" s="8"/>
      <c r="D246" s="8"/>
      <c r="E246" s="8"/>
      <c r="F246" s="17"/>
      <c r="G246" s="104"/>
      <c r="H246" s="7"/>
      <c r="I246" s="7"/>
      <c r="J246" s="7"/>
      <c r="K246" s="7"/>
      <c r="L246" s="70"/>
      <c r="M246" s="105"/>
      <c r="N246" s="105"/>
      <c r="O246" s="105"/>
      <c r="P246" s="7"/>
      <c r="Q246" s="7"/>
      <c r="R246" s="52"/>
    </row>
    <row r="247" spans="2:18" ht="17.25" customHeight="1" x14ac:dyDescent="0.25">
      <c r="B247" s="8"/>
      <c r="C247" s="8"/>
      <c r="D247" s="8"/>
      <c r="E247" s="8"/>
      <c r="F247" s="17"/>
      <c r="G247" s="104"/>
      <c r="H247" s="7"/>
      <c r="I247" s="7"/>
      <c r="J247" s="7"/>
      <c r="K247" s="7"/>
      <c r="L247" s="70"/>
      <c r="M247" s="105"/>
      <c r="N247" s="105"/>
      <c r="O247" s="105"/>
      <c r="P247" s="7"/>
      <c r="Q247" s="7"/>
      <c r="R247" s="52"/>
    </row>
    <row r="248" spans="2:18" ht="17.25" customHeight="1" x14ac:dyDescent="0.25">
      <c r="B248" s="8"/>
      <c r="C248" s="8"/>
      <c r="D248" s="8"/>
      <c r="E248" s="8"/>
      <c r="F248" s="17"/>
      <c r="G248" s="104"/>
      <c r="H248" s="7"/>
      <c r="I248" s="7"/>
      <c r="J248" s="7"/>
      <c r="K248" s="7"/>
      <c r="L248" s="70"/>
      <c r="M248" s="105"/>
      <c r="N248" s="105"/>
      <c r="O248" s="105"/>
      <c r="P248" s="7"/>
      <c r="Q248" s="7"/>
      <c r="R248" s="52"/>
    </row>
    <row r="249" spans="2:18" ht="17.25" customHeight="1" x14ac:dyDescent="0.25">
      <c r="B249" s="8"/>
      <c r="C249" s="8"/>
      <c r="D249" s="8"/>
      <c r="E249" s="8"/>
      <c r="F249" s="17"/>
      <c r="G249" s="104"/>
      <c r="H249" s="7"/>
      <c r="I249" s="7"/>
      <c r="J249" s="7"/>
      <c r="K249" s="7"/>
      <c r="L249" s="70"/>
      <c r="M249" s="105"/>
      <c r="N249" s="105"/>
      <c r="O249" s="105"/>
      <c r="P249" s="7"/>
      <c r="Q249" s="7"/>
      <c r="R249" s="52"/>
    </row>
    <row r="250" spans="2:18" ht="17.25" customHeight="1" x14ac:dyDescent="0.25">
      <c r="B250" s="8"/>
      <c r="C250" s="8"/>
      <c r="D250" s="8"/>
      <c r="E250" s="8"/>
      <c r="F250" s="17"/>
      <c r="G250" s="104"/>
      <c r="H250" s="7"/>
      <c r="I250" s="7"/>
      <c r="J250" s="7"/>
      <c r="K250" s="7"/>
      <c r="L250" s="70"/>
      <c r="M250" s="105"/>
      <c r="N250" s="105"/>
      <c r="O250" s="105"/>
      <c r="P250" s="7"/>
      <c r="Q250" s="7"/>
      <c r="R250" s="52"/>
    </row>
    <row r="251" spans="2:18" ht="17.25" customHeight="1" x14ac:dyDescent="0.25">
      <c r="B251" s="8"/>
      <c r="C251" s="8"/>
      <c r="D251" s="8"/>
      <c r="E251" s="8"/>
      <c r="F251" s="17"/>
      <c r="G251" s="104"/>
      <c r="H251" s="7"/>
      <c r="I251" s="7"/>
      <c r="J251" s="7"/>
      <c r="K251" s="7"/>
      <c r="L251" s="70"/>
      <c r="M251" s="105"/>
      <c r="N251" s="105"/>
      <c r="O251" s="105"/>
      <c r="P251" s="7"/>
      <c r="Q251" s="7"/>
      <c r="R251" s="52"/>
    </row>
    <row r="252" spans="2:18" ht="17.25" customHeight="1" x14ac:dyDescent="0.25">
      <c r="B252" s="8"/>
      <c r="C252" s="8"/>
      <c r="D252" s="8"/>
      <c r="E252" s="8"/>
      <c r="F252" s="17"/>
      <c r="G252" s="104"/>
      <c r="H252" s="7"/>
      <c r="I252" s="7"/>
      <c r="J252" s="7"/>
      <c r="K252" s="7"/>
      <c r="L252" s="70"/>
      <c r="M252" s="105"/>
      <c r="N252" s="105"/>
      <c r="O252" s="105"/>
      <c r="P252" s="7"/>
      <c r="Q252" s="7"/>
      <c r="R252" s="52"/>
    </row>
    <row r="253" spans="2:18" ht="17.25" customHeight="1" x14ac:dyDescent="0.25">
      <c r="B253" s="8"/>
      <c r="C253" s="8"/>
      <c r="D253" s="8"/>
      <c r="E253" s="8"/>
      <c r="F253" s="17"/>
      <c r="G253" s="104"/>
      <c r="H253" s="7"/>
      <c r="I253" s="7"/>
      <c r="J253" s="7"/>
      <c r="K253" s="7"/>
      <c r="L253" s="70"/>
      <c r="M253" s="105"/>
      <c r="N253" s="105"/>
      <c r="O253" s="105"/>
      <c r="P253" s="7"/>
      <c r="Q253" s="7"/>
      <c r="R253" s="52"/>
    </row>
    <row r="254" spans="2:18" ht="17.25" customHeight="1" x14ac:dyDescent="0.25">
      <c r="B254" s="8"/>
      <c r="C254" s="8"/>
      <c r="D254" s="8"/>
      <c r="E254" s="8"/>
      <c r="F254" s="17"/>
      <c r="G254" s="104"/>
      <c r="H254" s="7"/>
      <c r="I254" s="7"/>
      <c r="J254" s="7"/>
      <c r="K254" s="7"/>
      <c r="L254" s="70"/>
      <c r="M254" s="105"/>
      <c r="N254" s="105"/>
      <c r="O254" s="105"/>
      <c r="P254" s="7"/>
      <c r="Q254" s="7"/>
      <c r="R254" s="52"/>
    </row>
    <row r="255" spans="2:18" ht="17.25" customHeight="1" x14ac:dyDescent="0.25">
      <c r="B255" s="8"/>
      <c r="C255" s="8"/>
      <c r="D255" s="8"/>
      <c r="E255" s="8"/>
      <c r="F255" s="17"/>
      <c r="G255" s="104"/>
      <c r="H255" s="7"/>
      <c r="I255" s="7"/>
      <c r="J255" s="7"/>
      <c r="K255" s="7"/>
      <c r="L255" s="70"/>
      <c r="M255" s="105"/>
      <c r="N255" s="105"/>
      <c r="O255" s="105"/>
      <c r="P255" s="7"/>
      <c r="Q255" s="7"/>
      <c r="R255" s="52"/>
    </row>
    <row r="256" spans="2:18" ht="17.25" customHeight="1" x14ac:dyDescent="0.25">
      <c r="B256" s="8"/>
      <c r="C256" s="8"/>
      <c r="D256" s="8"/>
      <c r="E256" s="8"/>
      <c r="F256" s="17"/>
      <c r="G256" s="104"/>
      <c r="H256" s="7"/>
      <c r="I256" s="7"/>
      <c r="J256" s="7"/>
      <c r="K256" s="7"/>
      <c r="L256" s="70"/>
      <c r="M256" s="105"/>
      <c r="N256" s="105"/>
      <c r="O256" s="105"/>
      <c r="P256" s="7"/>
      <c r="Q256" s="7"/>
      <c r="R256" s="52"/>
    </row>
    <row r="257" spans="2:18" ht="17.25" customHeight="1" x14ac:dyDescent="0.25">
      <c r="B257" s="8"/>
      <c r="C257" s="8"/>
      <c r="D257" s="8"/>
      <c r="E257" s="8"/>
      <c r="F257" s="17"/>
      <c r="G257" s="104"/>
      <c r="H257" s="7"/>
      <c r="I257" s="7"/>
      <c r="J257" s="7"/>
      <c r="K257" s="7"/>
      <c r="L257" s="70"/>
      <c r="M257" s="105"/>
      <c r="N257" s="105"/>
      <c r="O257" s="105"/>
      <c r="P257" s="7"/>
      <c r="Q257" s="7"/>
      <c r="R257" s="52"/>
    </row>
    <row r="258" spans="2:18" ht="17.25" customHeight="1" x14ac:dyDescent="0.25">
      <c r="B258" s="8"/>
      <c r="C258" s="8"/>
      <c r="D258" s="8"/>
      <c r="E258" s="8"/>
      <c r="F258" s="17"/>
      <c r="G258" s="104"/>
      <c r="H258" s="7"/>
      <c r="I258" s="7"/>
      <c r="J258" s="7"/>
      <c r="K258" s="7"/>
      <c r="L258" s="70"/>
      <c r="M258" s="105"/>
      <c r="N258" s="105"/>
      <c r="O258" s="105"/>
      <c r="P258" s="7"/>
      <c r="Q258" s="7"/>
      <c r="R258" s="52"/>
    </row>
    <row r="259" spans="2:18" ht="17.25" customHeight="1" x14ac:dyDescent="0.25">
      <c r="B259" s="8"/>
      <c r="C259" s="8"/>
      <c r="D259" s="8"/>
      <c r="E259" s="8"/>
      <c r="F259" s="17"/>
      <c r="G259" s="104"/>
      <c r="H259" s="7"/>
      <c r="I259" s="7"/>
      <c r="J259" s="7"/>
      <c r="K259" s="7"/>
      <c r="L259" s="70"/>
      <c r="M259" s="105"/>
      <c r="N259" s="105"/>
      <c r="O259" s="105"/>
      <c r="P259" s="7"/>
      <c r="Q259" s="7"/>
      <c r="R259" s="52"/>
    </row>
    <row r="260" spans="2:18" x14ac:dyDescent="0.25">
      <c r="B260" s="17"/>
      <c r="C260" s="17"/>
      <c r="D260" s="17"/>
      <c r="E260" s="17"/>
      <c r="F260" s="17"/>
      <c r="G260" s="104"/>
      <c r="H260" s="7"/>
      <c r="I260" s="94"/>
      <c r="J260" s="94"/>
    </row>
    <row r="261" spans="2:18" x14ac:dyDescent="0.25">
      <c r="B261" s="17"/>
      <c r="C261" s="17"/>
      <c r="D261" s="17"/>
      <c r="E261" s="17"/>
      <c r="F261" s="17"/>
      <c r="G261" s="104"/>
      <c r="H261" s="7"/>
    </row>
    <row r="262" spans="2:18" x14ac:dyDescent="0.25">
      <c r="B262" s="17"/>
      <c r="C262" s="17"/>
      <c r="D262" s="17"/>
      <c r="E262" s="17"/>
      <c r="F262" s="17"/>
      <c r="G262" s="104"/>
      <c r="H262" s="7"/>
    </row>
    <row r="263" spans="2:18" x14ac:dyDescent="0.25">
      <c r="B263" s="17"/>
      <c r="C263" s="17"/>
      <c r="D263" s="17"/>
      <c r="E263" s="17"/>
      <c r="F263" s="17"/>
      <c r="G263" s="104"/>
      <c r="H263" s="7"/>
    </row>
    <row r="264" spans="2:18" x14ac:dyDescent="0.25">
      <c r="B264" s="17"/>
      <c r="C264" s="17"/>
      <c r="D264" s="17"/>
      <c r="E264" s="17"/>
      <c r="F264" s="17"/>
      <c r="G264" s="104"/>
      <c r="H264" s="7"/>
    </row>
    <row r="265" spans="2:18" x14ac:dyDescent="0.25">
      <c r="B265" s="17"/>
      <c r="C265" s="17"/>
      <c r="D265" s="17"/>
      <c r="E265" s="17"/>
      <c r="F265" s="17"/>
      <c r="G265" s="104"/>
      <c r="H265" s="7"/>
    </row>
    <row r="266" spans="2:18" x14ac:dyDescent="0.25">
      <c r="B266" s="17"/>
      <c r="C266" s="17"/>
      <c r="D266" s="17"/>
      <c r="E266" s="17"/>
      <c r="F266" s="17"/>
      <c r="G266" s="104"/>
      <c r="H266" s="7"/>
    </row>
    <row r="267" spans="2:18" x14ac:dyDescent="0.25">
      <c r="B267" s="17"/>
      <c r="C267" s="17"/>
      <c r="D267" s="17"/>
      <c r="E267" s="17"/>
      <c r="F267" s="17"/>
      <c r="G267" s="104"/>
      <c r="H267" s="7"/>
    </row>
    <row r="268" spans="2:18" x14ac:dyDescent="0.25">
      <c r="B268" s="17"/>
      <c r="C268" s="17"/>
      <c r="D268" s="17"/>
      <c r="E268" s="17"/>
      <c r="F268" s="17"/>
      <c r="G268" s="104"/>
      <c r="H268" s="7"/>
    </row>
    <row r="269" spans="2:18" x14ac:dyDescent="0.25">
      <c r="C269" s="94"/>
      <c r="D269" s="94"/>
      <c r="E269" s="94"/>
      <c r="F269" s="106"/>
      <c r="G269" s="94"/>
      <c r="H269" s="94"/>
    </row>
  </sheetData>
  <sortState xmlns:xlrd2="http://schemas.microsoft.com/office/spreadsheetml/2017/richdata2" ref="J195:K202">
    <sortCondition ref="K195:K202"/>
  </sortState>
  <mergeCells count="100">
    <mergeCell ref="B115:B118"/>
    <mergeCell ref="J115:L115"/>
    <mergeCell ref="I176:J176"/>
    <mergeCell ref="J125:O128"/>
    <mergeCell ref="B176:B177"/>
    <mergeCell ref="C176:C177"/>
    <mergeCell ref="D176:F176"/>
    <mergeCell ref="G176:H176"/>
    <mergeCell ref="J136:L136"/>
    <mergeCell ref="J153:L153"/>
    <mergeCell ref="B119:B122"/>
    <mergeCell ref="J129:L129"/>
    <mergeCell ref="J122:L122"/>
    <mergeCell ref="J130:L130"/>
    <mergeCell ref="B212:C212"/>
    <mergeCell ref="N113:O113"/>
    <mergeCell ref="B143:B146"/>
    <mergeCell ref="B139:B142"/>
    <mergeCell ref="J118:L118"/>
    <mergeCell ref="J121:L121"/>
    <mergeCell ref="J143:L143"/>
    <mergeCell ref="J144:L144"/>
    <mergeCell ref="J145:L145"/>
    <mergeCell ref="J146:L146"/>
    <mergeCell ref="J139:L139"/>
    <mergeCell ref="J140:L140"/>
    <mergeCell ref="J141:L141"/>
    <mergeCell ref="D162:E162"/>
    <mergeCell ref="F162:G162"/>
    <mergeCell ref="B113:B114"/>
    <mergeCell ref="B213:C213"/>
    <mergeCell ref="B135:B138"/>
    <mergeCell ref="B123:B126"/>
    <mergeCell ref="B223:C223"/>
    <mergeCell ref="B224:C224"/>
    <mergeCell ref="B217:C217"/>
    <mergeCell ref="B218:C218"/>
    <mergeCell ref="B219:C219"/>
    <mergeCell ref="B220:C220"/>
    <mergeCell ref="B221:C221"/>
    <mergeCell ref="B222:C222"/>
    <mergeCell ref="B214:C214"/>
    <mergeCell ref="B162:B163"/>
    <mergeCell ref="C162:C163"/>
    <mergeCell ref="B127:B130"/>
    <mergeCell ref="B211:C211"/>
    <mergeCell ref="B2:R2"/>
    <mergeCell ref="B11:R11"/>
    <mergeCell ref="H53:J53"/>
    <mergeCell ref="B96:B97"/>
    <mergeCell ref="C96:C97"/>
    <mergeCell ref="D96:E96"/>
    <mergeCell ref="H56:J56"/>
    <mergeCell ref="D33:E33"/>
    <mergeCell ref="F33:G33"/>
    <mergeCell ref="H33:I33"/>
    <mergeCell ref="J33:K33"/>
    <mergeCell ref="N33:O33"/>
    <mergeCell ref="P33:Q33"/>
    <mergeCell ref="R33:S33"/>
    <mergeCell ref="B33:B34"/>
    <mergeCell ref="B5:S6"/>
    <mergeCell ref="B8:S8"/>
    <mergeCell ref="B9:S9"/>
    <mergeCell ref="B7:S7"/>
    <mergeCell ref="B216:C216"/>
    <mergeCell ref="B215:C215"/>
    <mergeCell ref="J150:L150"/>
    <mergeCell ref="J137:L137"/>
    <mergeCell ref="J138:L138"/>
    <mergeCell ref="B131:B134"/>
    <mergeCell ref="J131:L131"/>
    <mergeCell ref="J132:L132"/>
    <mergeCell ref="J133:L133"/>
    <mergeCell ref="J134:L134"/>
    <mergeCell ref="B147:C147"/>
    <mergeCell ref="J151:L151"/>
    <mergeCell ref="J135:L135"/>
    <mergeCell ref="C33:C34"/>
    <mergeCell ref="L33:M33"/>
    <mergeCell ref="J152:L152"/>
    <mergeCell ref="J147:L147"/>
    <mergeCell ref="J148:L148"/>
    <mergeCell ref="J149:L149"/>
    <mergeCell ref="C113:C114"/>
    <mergeCell ref="D113:D114"/>
    <mergeCell ref="E113:F113"/>
    <mergeCell ref="M113:M114"/>
    <mergeCell ref="J116:L116"/>
    <mergeCell ref="J117:L117"/>
    <mergeCell ref="J113:L114"/>
    <mergeCell ref="J142:L142"/>
    <mergeCell ref="J119:L119"/>
    <mergeCell ref="J120:L120"/>
    <mergeCell ref="R162:S162"/>
    <mergeCell ref="H162:I162"/>
    <mergeCell ref="J162:K162"/>
    <mergeCell ref="L162:M162"/>
    <mergeCell ref="N162:O162"/>
    <mergeCell ref="P162:Q162"/>
  </mergeCells>
  <phoneticPr fontId="32" type="noConversion"/>
  <printOptions horizontalCentered="1"/>
  <pageMargins left="0" right="0" top="0.39370078740157483" bottom="0.39370078740157483" header="0.31496062992125984" footer="0.31496062992125984"/>
  <pageSetup paperSize="9" scale="32" fitToHeight="4" orientation="portrait" r:id="rId1"/>
  <rowBreaks count="4" manualBreakCount="4">
    <brk id="49" max="19" man="1"/>
    <brk id="108" max="18" man="1"/>
    <brk id="159" max="18" man="1"/>
    <brk id="192" max="18" man="1"/>
  </rowBreaks>
  <ignoredErrors>
    <ignoredError sqref="C186 C204 D204:G204" formula="1"/>
    <ignoredError sqref="C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Casos del SAU</vt:lpstr>
      <vt:lpstr>'Casos del SAU'!Área_de_impresión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Joselyne Mamani</dc:creator>
  <cp:lastModifiedBy>Wilmer Ramón Chipayo Auccapuma</cp:lastModifiedBy>
  <cp:lastPrinted>2023-09-14T15:53:40Z</cp:lastPrinted>
  <dcterms:created xsi:type="dcterms:W3CDTF">2023-08-14T13:39:38Z</dcterms:created>
  <dcterms:modified xsi:type="dcterms:W3CDTF">2026-08-19T22:12:36Z</dcterms:modified>
</cp:coreProperties>
</file>