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8C608387-1400-46E3-B09F-F34D6D3FF3A5}" xr6:coauthVersionLast="47" xr6:coauthVersionMax="47" xr10:uidLastSave="{00000000-0000-0000-0000-000000000000}"/>
  <bookViews>
    <workbookView xWindow="-120" yWindow="-120" windowWidth="20730" windowHeight="11040" xr2:uid="{0BB77A17-61DE-4AD2-AD1F-55D494563C9C}"/>
  </bookViews>
  <sheets>
    <sheet name="CAI" sheetId="1" r:id="rId1"/>
  </sheets>
  <externalReferences>
    <externalReference r:id="rId2"/>
  </externalReferences>
  <definedNames>
    <definedName name="_xlnm._FilterDatabase" localSheetId="0" hidden="1">CAI!#REF!</definedName>
    <definedName name="_xlnm.Print_Area" localSheetId="0">CAI!$A$1:$R$258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53" i="1" l="1"/>
  <c r="F253" i="1"/>
  <c r="E253" i="1"/>
  <c r="D253" i="1"/>
  <c r="D239" i="1"/>
  <c r="E239" i="1" s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J214" i="1"/>
  <c r="I214" i="1"/>
  <c r="H214" i="1"/>
  <c r="G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214" i="1" s="1"/>
  <c r="F179" i="1"/>
  <c r="F178" i="1"/>
  <c r="F177" i="1"/>
  <c r="R167" i="1"/>
  <c r="R168" i="1" s="1"/>
  <c r="Q167" i="1"/>
  <c r="P167" i="1"/>
  <c r="O167" i="1"/>
  <c r="N167" i="1"/>
  <c r="M167" i="1"/>
  <c r="L167" i="1"/>
  <c r="L168" i="1" s="1"/>
  <c r="G167" i="1"/>
  <c r="F167" i="1"/>
  <c r="E167" i="1"/>
  <c r="D167" i="1"/>
  <c r="K166" i="1"/>
  <c r="C166" i="1"/>
  <c r="K165" i="1"/>
  <c r="C165" i="1"/>
  <c r="K164" i="1"/>
  <c r="C164" i="1"/>
  <c r="K163" i="1"/>
  <c r="C163" i="1"/>
  <c r="K162" i="1"/>
  <c r="C162" i="1"/>
  <c r="K161" i="1"/>
  <c r="C161" i="1"/>
  <c r="K160" i="1"/>
  <c r="C160" i="1"/>
  <c r="K159" i="1"/>
  <c r="C159" i="1"/>
  <c r="K158" i="1"/>
  <c r="C158" i="1"/>
  <c r="K157" i="1"/>
  <c r="K167" i="1" s="1"/>
  <c r="C157" i="1"/>
  <c r="K156" i="1"/>
  <c r="C156" i="1"/>
  <c r="K155" i="1"/>
  <c r="C155" i="1"/>
  <c r="C167" i="1" s="1"/>
  <c r="I131" i="1"/>
  <c r="G130" i="1"/>
  <c r="G121" i="1"/>
  <c r="R110" i="1"/>
  <c r="R111" i="1" s="1"/>
  <c r="Q110" i="1"/>
  <c r="Q111" i="1" s="1"/>
  <c r="P110" i="1"/>
  <c r="P111" i="1" s="1"/>
  <c r="O110" i="1"/>
  <c r="O111" i="1" s="1"/>
  <c r="N110" i="1"/>
  <c r="N111" i="1" s="1"/>
  <c r="M110" i="1"/>
  <c r="M111" i="1" s="1"/>
  <c r="L110" i="1"/>
  <c r="K110" i="1"/>
  <c r="J110" i="1"/>
  <c r="J111" i="1" s="1"/>
  <c r="I110" i="1"/>
  <c r="I111" i="1" s="1"/>
  <c r="H110" i="1"/>
  <c r="H111" i="1" s="1"/>
  <c r="G110" i="1"/>
  <c r="G111" i="1" s="1"/>
  <c r="F110" i="1"/>
  <c r="F111" i="1" s="1"/>
  <c r="E110" i="1"/>
  <c r="E111" i="1" s="1"/>
  <c r="D110" i="1"/>
  <c r="C109" i="1"/>
  <c r="C110" i="1" s="1"/>
  <c r="D111" i="1" s="1"/>
  <c r="C108" i="1"/>
  <c r="C107" i="1"/>
  <c r="L98" i="1"/>
  <c r="K98" i="1"/>
  <c r="J98" i="1"/>
  <c r="I98" i="1"/>
  <c r="I99" i="1" s="1"/>
  <c r="H98" i="1"/>
  <c r="G98" i="1"/>
  <c r="F98" i="1"/>
  <c r="E98" i="1"/>
  <c r="D98" i="1"/>
  <c r="C97" i="1"/>
  <c r="C96" i="1"/>
  <c r="C98" i="1" s="1"/>
  <c r="C95" i="1"/>
  <c r="F84" i="1"/>
  <c r="E84" i="1"/>
  <c r="D84" i="1"/>
  <c r="C83" i="1"/>
  <c r="C82" i="1"/>
  <c r="C81" i="1"/>
  <c r="C80" i="1"/>
  <c r="C79" i="1"/>
  <c r="C78" i="1"/>
  <c r="C77" i="1"/>
  <c r="C76" i="1"/>
  <c r="C75" i="1"/>
  <c r="C74" i="1"/>
  <c r="C73" i="1"/>
  <c r="C72" i="1"/>
  <c r="C84" i="1" s="1"/>
  <c r="E65" i="1"/>
  <c r="D65" i="1"/>
  <c r="C64" i="1"/>
  <c r="C63" i="1"/>
  <c r="C62" i="1"/>
  <c r="C61" i="1"/>
  <c r="C60" i="1"/>
  <c r="C59" i="1"/>
  <c r="C58" i="1"/>
  <c r="C57" i="1"/>
  <c r="C56" i="1"/>
  <c r="C55" i="1"/>
  <c r="C54" i="1"/>
  <c r="C53" i="1"/>
  <c r="C65" i="1" s="1"/>
  <c r="I45" i="1"/>
  <c r="H45" i="1"/>
  <c r="G45" i="1"/>
  <c r="F45" i="1"/>
  <c r="E45" i="1"/>
  <c r="D45" i="1"/>
  <c r="C44" i="1"/>
  <c r="C43" i="1"/>
  <c r="C42" i="1"/>
  <c r="C41" i="1"/>
  <c r="C40" i="1"/>
  <c r="C39" i="1"/>
  <c r="C38" i="1"/>
  <c r="C37" i="1"/>
  <c r="C36" i="1"/>
  <c r="C35" i="1"/>
  <c r="C34" i="1"/>
  <c r="C45" i="1" s="1"/>
  <c r="C33" i="1"/>
  <c r="J24" i="1"/>
  <c r="H250" i="1" s="1"/>
  <c r="C250" i="1" s="1"/>
  <c r="I24" i="1"/>
  <c r="H252" i="1" s="1"/>
  <c r="C252" i="1" s="1"/>
  <c r="H24" i="1"/>
  <c r="G24" i="1"/>
  <c r="H249" i="1" s="1"/>
  <c r="C249" i="1" s="1"/>
  <c r="F24" i="1"/>
  <c r="F25" i="1" s="1"/>
  <c r="E24" i="1"/>
  <c r="E25" i="1" s="1"/>
  <c r="D24" i="1"/>
  <c r="D25" i="1" s="1"/>
  <c r="C23" i="1"/>
  <c r="C22" i="1"/>
  <c r="C21" i="1"/>
  <c r="C20" i="1"/>
  <c r="C19" i="1"/>
  <c r="C18" i="1"/>
  <c r="C17" i="1"/>
  <c r="C16" i="1"/>
  <c r="C15" i="1"/>
  <c r="C14" i="1"/>
  <c r="C13" i="1"/>
  <c r="C12" i="1"/>
  <c r="C24" i="1" s="1"/>
  <c r="F85" i="1" l="1"/>
  <c r="E85" i="1"/>
  <c r="D85" i="1"/>
  <c r="H99" i="1"/>
  <c r="G99" i="1"/>
  <c r="E99" i="1"/>
  <c r="J99" i="1"/>
  <c r="E168" i="1"/>
  <c r="D168" i="1"/>
  <c r="C168" i="1" s="1"/>
  <c r="F168" i="1"/>
  <c r="G168" i="1"/>
  <c r="I46" i="1"/>
  <c r="H46" i="1"/>
  <c r="G46" i="1"/>
  <c r="F46" i="1"/>
  <c r="D46" i="1"/>
  <c r="E46" i="1"/>
  <c r="K99" i="1"/>
  <c r="E66" i="1"/>
  <c r="D66" i="1"/>
  <c r="C66" i="1" s="1"/>
  <c r="D99" i="1"/>
  <c r="L99" i="1"/>
  <c r="F99" i="1"/>
  <c r="H25" i="1"/>
  <c r="K111" i="1"/>
  <c r="C111" i="1" s="1"/>
  <c r="P168" i="1"/>
  <c r="O168" i="1"/>
  <c r="N168" i="1"/>
  <c r="Q168" i="1"/>
  <c r="M168" i="1"/>
  <c r="K168" i="1" s="1"/>
  <c r="L111" i="1"/>
  <c r="I215" i="1"/>
  <c r="H215" i="1"/>
  <c r="G215" i="1"/>
  <c r="J215" i="1"/>
  <c r="H247" i="1"/>
  <c r="H251" i="1"/>
  <c r="C251" i="1" s="1"/>
  <c r="G25" i="1"/>
  <c r="C25" i="1" s="1"/>
  <c r="I25" i="1"/>
  <c r="J25" i="1"/>
  <c r="H248" i="1"/>
  <c r="C248" i="1" s="1"/>
  <c r="G131" i="1"/>
  <c r="H121" i="1" s="1"/>
  <c r="H131" i="1" l="1"/>
  <c r="L121" i="1"/>
  <c r="L123" i="1" s="1"/>
  <c r="H130" i="1"/>
  <c r="L122" i="1" s="1"/>
  <c r="C99" i="1"/>
  <c r="H253" i="1"/>
  <c r="H254" i="1" s="1"/>
  <c r="C247" i="1"/>
  <c r="C253" i="1" s="1"/>
  <c r="F215" i="1"/>
  <c r="C85" i="1"/>
  <c r="C46" i="1"/>
  <c r="E254" i="1" l="1"/>
  <c r="F254" i="1"/>
  <c r="G254" i="1"/>
  <c r="D254" i="1"/>
  <c r="C254" i="1" l="1"/>
</calcChain>
</file>

<file path=xl/sharedStrings.xml><?xml version="1.0" encoding="utf-8"?>
<sst xmlns="http://schemas.openxmlformats.org/spreadsheetml/2006/main" count="272" uniqueCount="143">
  <si>
    <t>REPORTE ESTADÍSTICO DE CASOS DE HOMBRES SENTENCIADOS POR LOS JUZGADOS DE FAMILIA ATENDIDOS
EN LOS CENTRO DE ATENCIÓN INSTITUCIONAL</t>
  </si>
  <si>
    <t>Periodo: Enero - Junio, 2026 (Preliminar)</t>
  </si>
  <si>
    <t>MES</t>
  </si>
  <si>
    <t>Total</t>
  </si>
  <si>
    <t>Arequipa</t>
  </si>
  <si>
    <t>Breña</t>
  </si>
  <si>
    <t>Callao</t>
  </si>
  <si>
    <t>Huamanga</t>
  </si>
  <si>
    <t>Lima</t>
  </si>
  <si>
    <t>Madre de Dios</t>
  </si>
  <si>
    <t>Saylla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</si>
  <si>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</si>
  <si>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</si>
  <si>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</si>
  <si>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</si>
  <si>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</si>
  <si>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</si>
  <si>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</si>
  <si>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</si>
  <si>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</si>
  <si>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</si>
  <si>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</si>
  <si>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</si>
  <si>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</si>
  <si>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 xml:space="preserve">Mes </t>
  </si>
  <si>
    <t>0 a 17 
años</t>
  </si>
  <si>
    <t>18 a 25 
años</t>
  </si>
  <si>
    <t>26 a 35 
años</t>
  </si>
  <si>
    <t>36 a 45 
años</t>
  </si>
  <si>
    <t>46 a 59 
años</t>
  </si>
  <si>
    <t>60 a más 
años</t>
  </si>
  <si>
    <t>Mes</t>
  </si>
  <si>
    <t>No trabaja</t>
  </si>
  <si>
    <t>Si trabaja</t>
  </si>
  <si>
    <t>Leve</t>
  </si>
  <si>
    <t>Moderado</t>
  </si>
  <si>
    <t>Severo</t>
  </si>
  <si>
    <t>Tipo de violencia</t>
  </si>
  <si>
    <t>Quechua</t>
  </si>
  <si>
    <t>Aimara</t>
  </si>
  <si>
    <t>Indígena u originario de la Amazonía</t>
  </si>
  <si>
    <t>Perteneciente o parte de otro pueblo indígena u originario</t>
  </si>
  <si>
    <t>Negro, moreno, zambo, mulato o afrodescendiente</t>
  </si>
  <si>
    <t>Blanco</t>
  </si>
  <si>
    <t>Mestizo</t>
  </si>
  <si>
    <t>Otro</t>
  </si>
  <si>
    <t>No sabe/no responde</t>
  </si>
  <si>
    <t>Económica</t>
  </si>
  <si>
    <t>Psicológica</t>
  </si>
  <si>
    <t>Física</t>
  </si>
  <si>
    <t>Asháninka</t>
  </si>
  <si>
    <t>Awajún / Aguaruna</t>
  </si>
  <si>
    <t>Shipibo - Konibo</t>
  </si>
  <si>
    <t>Shawi / Chayahuita</t>
  </si>
  <si>
    <t>Matsigenka / Machiguenga</t>
  </si>
  <si>
    <t>Achuar</t>
  </si>
  <si>
    <t>Otra lengua indígena u originaria</t>
  </si>
  <si>
    <t>Castellano</t>
  </si>
  <si>
    <t>Portugués</t>
  </si>
  <si>
    <t>Otra lengua extranjera</t>
  </si>
  <si>
    <t>Lengua de señas peruanas</t>
  </si>
  <si>
    <t>No escucha/o ni habla/o</t>
  </si>
  <si>
    <t>Vínculo de la persona afectada con el usuario</t>
  </si>
  <si>
    <t>Casos</t>
  </si>
  <si>
    <t>Pareja afectada</t>
  </si>
  <si>
    <t>Cónyuge</t>
  </si>
  <si>
    <t>Ex cónyuge</t>
  </si>
  <si>
    <t>Otra persona afectada (*)</t>
  </si>
  <si>
    <t>Conviviente</t>
  </si>
  <si>
    <t>Ex conviviente</t>
  </si>
  <si>
    <t>Enamorada</t>
  </si>
  <si>
    <t>Ex enamorada</t>
  </si>
  <si>
    <t>Novia</t>
  </si>
  <si>
    <t>Ex novia</t>
  </si>
  <si>
    <t>Progenitora de su hijo/a (sin convivencia con la pareja)</t>
  </si>
  <si>
    <t>Otro Tipo de relación</t>
  </si>
  <si>
    <t>TOTAL</t>
  </si>
  <si>
    <t>(*) Personas que no tienen un vínculo de pareja con el usuario</t>
  </si>
  <si>
    <t>Consumo</t>
  </si>
  <si>
    <t>Nunca</t>
  </si>
  <si>
    <t>Diario</t>
  </si>
  <si>
    <t>Interdiario</t>
  </si>
  <si>
    <t>Semanal</t>
  </si>
  <si>
    <t>Mensual</t>
  </si>
  <si>
    <t>Intermitente</t>
  </si>
  <si>
    <t>Alcohol</t>
  </si>
  <si>
    <t>Fuma</t>
  </si>
  <si>
    <t>Drogas</t>
  </si>
  <si>
    <t>Adicciones No Convencionales</t>
  </si>
  <si>
    <t>* Información de respuesta múltiple</t>
  </si>
  <si>
    <t>Admisión</t>
  </si>
  <si>
    <t>Psicología</t>
  </si>
  <si>
    <t>Social</t>
  </si>
  <si>
    <t>Reeducación</t>
  </si>
  <si>
    <t>Tipo de Acción</t>
  </si>
  <si>
    <t>Acogida y apertura de ficha</t>
  </si>
  <si>
    <t>Primera entrevista psicológica</t>
  </si>
  <si>
    <t>Primera entrevista social</t>
  </si>
  <si>
    <t>Primera entrevista reeducativa</t>
  </si>
  <si>
    <t>Suscripción del consentimiento informado</t>
  </si>
  <si>
    <t>Comunicación al CEM o SAR</t>
  </si>
  <si>
    <t>Oficio de comunicación al juzgado en la etapa de admisión interdisciplinaria</t>
  </si>
  <si>
    <t>Entrevista psicológica</t>
  </si>
  <si>
    <t>Evaluación psicológica</t>
  </si>
  <si>
    <t>Informe psicológico</t>
  </si>
  <si>
    <t>Entrevista social</t>
  </si>
  <si>
    <t>Evaluación social</t>
  </si>
  <si>
    <t>Visita domiciliaria</t>
  </si>
  <si>
    <t>Informe social</t>
  </si>
  <si>
    <t>Apreciación final psicológica</t>
  </si>
  <si>
    <t>Apreciación final social</t>
  </si>
  <si>
    <t>Adherencia al Programa</t>
  </si>
  <si>
    <t>Oficio de comunicación al juzgado en la etapa de evaluación</t>
  </si>
  <si>
    <t>Entrevista individual motivacional</t>
  </si>
  <si>
    <t>Intervención reeducativa grupal</t>
  </si>
  <si>
    <t>Informe reeducativo</t>
  </si>
  <si>
    <t>Seguimiento social</t>
  </si>
  <si>
    <t>Oficio de comunicación al juzgado en la etapa reeducativa</t>
  </si>
  <si>
    <t>Entrevista reeducativa de cierre</t>
  </si>
  <si>
    <t>Evaluación reeducativa de cierre</t>
  </si>
  <si>
    <t>Informe reeducativo de cierre</t>
  </si>
  <si>
    <t>Evaluación social de cierre</t>
  </si>
  <si>
    <t>Visita social de cierre</t>
  </si>
  <si>
    <t>Informe social de cierre</t>
  </si>
  <si>
    <t>Entrevista psicológica de cierre</t>
  </si>
  <si>
    <t>Evaluación psicológica de cierre</t>
  </si>
  <si>
    <t>Informe psicológico de cierre</t>
  </si>
  <si>
    <t>Informe integral de egreso al juzgado</t>
  </si>
  <si>
    <t>Oficio de comunicación al juzgado en la etapa de egreso</t>
  </si>
  <si>
    <t>Comunicación al CEM o SAR seguimiento</t>
  </si>
  <si>
    <t>Otros</t>
  </si>
  <si>
    <t>Cierre de ficha durante el proceso reeducativo*</t>
  </si>
  <si>
    <t>*Mediante Resolución Directoral Ejecutiva RDE N°000032-2026-DE  de fecha 30 de enero  del 2026,  se aprueba la modificación de Ficha e Instructivo de Registro de Casos del CAI.</t>
  </si>
  <si>
    <t>Periodo</t>
  </si>
  <si>
    <t xml:space="preserve">Variación
porcentual                                                          </t>
  </si>
  <si>
    <t>Región</t>
  </si>
  <si>
    <t>Total de Casos</t>
  </si>
  <si>
    <t>2026*</t>
  </si>
  <si>
    <t>Lima Metropolitana</t>
  </si>
  <si>
    <t>Ayacucho</t>
  </si>
  <si>
    <t>Cusco</t>
  </si>
  <si>
    <t>* Corresponde al periodo de enero a junio, preliminar</t>
  </si>
  <si>
    <t>Fuente: Registro de Casos del Centro de Atención Institucional - CAI / SGIC / Warmi Ñan / MIMP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</si>
</sst>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0.0%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8.5"/>
      <color theme="0"/>
      <name val="Calibri"/>
      <family val="2"/>
    </font>
    <font>
      <b/>
      <sz val="16"/>
      <color theme="0"/>
      <name val="Calibri"/>
      <family val="2"/>
    </font>
    <font>
      <sz val="9"/>
      <color theme="1"/>
      <name val="Calibri"/>
      <family val="2"/>
    </font>
    <font>
      <b/>
      <sz val="14"/>
      <color theme="0"/>
      <name val="Calibri"/>
      <family val="2"/>
    </font>
    <font>
      <b/>
      <sz val="14"/>
      <color rgb="FF000099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sz val="9"/>
      <color theme="0"/>
      <name val="Arial"/>
      <family val="2"/>
    </font>
    <font>
      <b/>
      <sz val="12"/>
      <color theme="0"/>
      <name val="Arial Narrow"/>
      <family val="2"/>
    </font>
    <font>
      <b/>
      <sz val="11"/>
      <color theme="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3"/>
      <color indexed="60"/>
      <name val="Calibri"/>
      <family val="2"/>
    </font>
    <font>
      <b/>
      <sz val="12"/>
      <color indexed="60"/>
      <name val="Calibri"/>
      <family val="2"/>
    </font>
    <font>
      <sz val="10"/>
      <color indexed="60"/>
      <name val="Calibri"/>
      <family val="2"/>
    </font>
    <font>
      <b/>
      <sz val="11"/>
      <color theme="0"/>
      <name val="Calibri"/>
      <family val="2"/>
    </font>
    <font>
      <sz val="8"/>
      <name val="Calibri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1"/>
      <name val="Arial Narrow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 Narrow"/>
      <family val="2"/>
    </font>
    <font>
      <sz val="10"/>
      <color rgb="FFFF0000"/>
      <name val="Arial"/>
      <family val="2"/>
    </font>
    <font>
      <b/>
      <sz val="13"/>
      <name val="Calibri"/>
      <family val="2"/>
    </font>
    <font>
      <sz val="13"/>
      <name val="Calibri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0"/>
      <name val="Calibri"/>
      <family val="2"/>
    </font>
    <font>
      <b/>
      <sz val="11"/>
      <color theme="1"/>
      <name val="Arial Narrow"/>
      <family val="2"/>
    </font>
    <font>
      <b/>
      <sz val="15"/>
      <name val="Arial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rgb="FFE60008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0" tint="-4.9989318521683403E-2"/>
      </top>
      <bottom/>
      <diagonal/>
    </border>
    <border>
      <left/>
      <right/>
      <top style="medium">
        <color rgb="FFFF0101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dotted">
        <color theme="1" tint="0.24994659260841701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theme="1" tint="0.24994659260841701"/>
      </right>
      <top/>
      <bottom style="dotted">
        <color theme="1" tint="0.24994659260841701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theme="1" tint="0.499984740745262"/>
      </right>
      <top/>
      <bottom/>
      <diagonal/>
    </border>
    <border>
      <left style="dotted">
        <color theme="1" tint="0.499984740745262"/>
      </left>
      <right/>
      <top style="dotted">
        <color indexed="64"/>
      </top>
      <bottom style="medium">
        <color rgb="FFFF0000"/>
      </bottom>
      <diagonal/>
    </border>
    <border>
      <left/>
      <right/>
      <top style="dotted">
        <color indexed="64"/>
      </top>
      <bottom style="medium">
        <color rgb="FFFF0000"/>
      </bottom>
      <diagonal/>
    </border>
    <border>
      <left/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4.9989318521683403E-2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/>
      <bottom style="medium">
        <color rgb="FFE60008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4" fillId="2" borderId="0" xfId="2" applyFont="1" applyFill="1" applyAlignment="1">
      <alignment horizontal="left"/>
    </xf>
    <xf numFmtId="0" fontId="5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vertical="center" wrapText="1"/>
    </xf>
    <xf numFmtId="0" fontId="4" fillId="4" borderId="0" xfId="2" applyFont="1" applyFill="1" applyAlignment="1">
      <alignment horizontal="left"/>
    </xf>
    <xf numFmtId="0" fontId="7" fillId="4" borderId="0" xfId="2" applyFont="1" applyFill="1" applyAlignment="1">
      <alignment vertical="center" wrapText="1"/>
    </xf>
    <xf numFmtId="0" fontId="8" fillId="4" borderId="0" xfId="2" applyFont="1" applyFill="1" applyAlignment="1">
      <alignment vertical="center" wrapText="1"/>
    </xf>
    <xf numFmtId="0" fontId="8" fillId="4" borderId="0" xfId="2" applyFont="1" applyFill="1" applyAlignment="1">
      <alignment vertical="center" wrapText="1"/>
    </xf>
    <xf numFmtId="0" fontId="8" fillId="4" borderId="0" xfId="2" applyFont="1" applyFill="1" applyAlignment="1">
      <alignment horizontal="center" wrapText="1"/>
    </xf>
    <xf numFmtId="0" fontId="9" fillId="2" borderId="0" xfId="2" applyFont="1" applyFill="1" applyAlignment="1">
      <alignment horizontal="center" wrapText="1"/>
    </xf>
    <xf numFmtId="0" fontId="10" fillId="0" borderId="0" xfId="2" applyFont="1" applyAlignment="1">
      <alignment horizontal="left" vertical="center" wrapText="1"/>
    </xf>
    <xf numFmtId="0" fontId="11" fillId="4" borderId="0" xfId="2" applyFont="1" applyFill="1" applyAlignment="1">
      <alignment vertical="center" wrapText="1"/>
    </xf>
    <xf numFmtId="0" fontId="10" fillId="4" borderId="0" xfId="2" applyFont="1" applyFill="1" applyAlignment="1">
      <alignment horizontal="left" vertical="center"/>
    </xf>
    <xf numFmtId="0" fontId="11" fillId="4" borderId="0" xfId="2" applyFont="1" applyFill="1" applyAlignment="1">
      <alignment horizontal="left" vertical="center" wrapText="1"/>
    </xf>
    <xf numFmtId="0" fontId="12" fillId="5" borderId="1" xfId="3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5" borderId="0" xfId="3" applyFont="1" applyFill="1" applyAlignment="1">
      <alignment horizontal="center" vertical="center"/>
    </xf>
    <xf numFmtId="0" fontId="14" fillId="5" borderId="0" xfId="3" applyFont="1" applyFill="1" applyAlignment="1">
      <alignment horizontal="center" vertical="center" wrapText="1"/>
    </xf>
    <xf numFmtId="0" fontId="15" fillId="0" borderId="2" xfId="2" applyFont="1" applyBorder="1" applyAlignment="1">
      <alignment vertical="center"/>
    </xf>
    <xf numFmtId="164" fontId="15" fillId="0" borderId="2" xfId="2" applyNumberFormat="1" applyFont="1" applyBorder="1" applyAlignment="1">
      <alignment horizontal="center" vertical="center"/>
    </xf>
    <xf numFmtId="164" fontId="16" fillId="0" borderId="2" xfId="2" applyNumberFormat="1" applyFont="1" applyBorder="1" applyAlignment="1" applyProtection="1">
      <alignment horizontal="center" vertical="center"/>
      <protection hidden="1"/>
    </xf>
    <xf numFmtId="164" fontId="16" fillId="0" borderId="3" xfId="2" applyNumberFormat="1" applyFont="1" applyBorder="1" applyAlignment="1" applyProtection="1">
      <alignment horizontal="center" vertical="center"/>
      <protection hidden="1"/>
    </xf>
    <xf numFmtId="0" fontId="15" fillId="0" borderId="3" xfId="2" applyFont="1" applyBorder="1" applyAlignment="1">
      <alignment vertical="center"/>
    </xf>
    <xf numFmtId="0" fontId="15" fillId="0" borderId="0" xfId="2" applyFont="1" applyAlignment="1">
      <alignment vertical="center"/>
    </xf>
    <xf numFmtId="164" fontId="15" fillId="0" borderId="0" xfId="2" applyNumberFormat="1" applyFont="1" applyAlignment="1">
      <alignment horizontal="center" vertical="center"/>
    </xf>
    <xf numFmtId="164" fontId="16" fillId="0" borderId="0" xfId="2" applyNumberFormat="1" applyFont="1" applyAlignment="1">
      <alignment horizontal="center" vertical="center"/>
    </xf>
    <xf numFmtId="0" fontId="17" fillId="7" borderId="4" xfId="2" applyFont="1" applyFill="1" applyBorder="1" applyAlignment="1">
      <alignment horizontal="center" vertical="center" wrapText="1"/>
    </xf>
    <xf numFmtId="164" fontId="17" fillId="8" borderId="4" xfId="2" applyNumberFormat="1" applyFont="1" applyFill="1" applyBorder="1" applyAlignment="1">
      <alignment horizontal="center" vertical="center" wrapText="1"/>
    </xf>
    <xf numFmtId="164" fontId="17" fillId="7" borderId="4" xfId="2" applyNumberFormat="1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center" vertical="center"/>
    </xf>
    <xf numFmtId="165" fontId="15" fillId="4" borderId="5" xfId="4" applyNumberFormat="1" applyFont="1" applyFill="1" applyBorder="1" applyAlignment="1">
      <alignment horizontal="center" vertical="center"/>
    </xf>
    <xf numFmtId="0" fontId="18" fillId="0" borderId="0" xfId="2" applyFont="1" applyAlignment="1">
      <alignment horizontal="centerContinuous" vertical="center" wrapText="1"/>
    </xf>
    <xf numFmtId="0" fontId="19" fillId="2" borderId="0" xfId="2" applyFont="1" applyFill="1" applyAlignment="1">
      <alignment horizontal="centerContinuous" vertical="center" wrapText="1"/>
    </xf>
    <xf numFmtId="0" fontId="20" fillId="2" borderId="0" xfId="2" applyFont="1" applyFill="1" applyAlignment="1">
      <alignment horizontal="centerContinuous" vertical="center" wrapText="1"/>
    </xf>
    <xf numFmtId="0" fontId="21" fillId="5" borderId="6" xfId="2" applyFont="1" applyFill="1" applyBorder="1" applyAlignment="1">
      <alignment horizontal="center" vertical="center" wrapText="1"/>
    </xf>
    <xf numFmtId="0" fontId="21" fillId="6" borderId="7" xfId="2" applyFont="1" applyFill="1" applyBorder="1" applyAlignment="1">
      <alignment horizontal="center" vertical="center" wrapText="1"/>
    </xf>
    <xf numFmtId="0" fontId="21" fillId="6" borderId="8" xfId="2" applyFont="1" applyFill="1" applyBorder="1" applyAlignment="1">
      <alignment horizontal="center" vertical="center" wrapText="1"/>
    </xf>
    <xf numFmtId="0" fontId="20" fillId="2" borderId="0" xfId="2" applyFont="1" applyFill="1" applyAlignment="1">
      <alignment horizontal="centerContinuous" vertical="center"/>
    </xf>
    <xf numFmtId="164" fontId="15" fillId="0" borderId="3" xfId="2" applyNumberFormat="1" applyFont="1" applyBorder="1" applyAlignment="1" applyProtection="1">
      <alignment horizontal="center" vertical="center"/>
      <protection hidden="1"/>
    </xf>
    <xf numFmtId="164" fontId="15" fillId="0" borderId="0" xfId="2" applyNumberFormat="1" applyFont="1" applyAlignment="1" applyProtection="1">
      <alignment horizontal="center" vertical="center"/>
      <protection hidden="1"/>
    </xf>
    <xf numFmtId="164" fontId="16" fillId="0" borderId="0" xfId="2" applyNumberFormat="1" applyFont="1" applyAlignment="1" applyProtection="1">
      <alignment horizontal="center" vertical="center"/>
      <protection hidden="1"/>
    </xf>
    <xf numFmtId="0" fontId="17" fillId="7" borderId="9" xfId="2" applyFont="1" applyFill="1" applyBorder="1" applyAlignment="1">
      <alignment horizontal="center" vertical="center"/>
    </xf>
    <xf numFmtId="164" fontId="17" fillId="8" borderId="9" xfId="2" applyNumberFormat="1" applyFont="1" applyFill="1" applyBorder="1" applyAlignment="1">
      <alignment horizontal="center" vertical="center"/>
    </xf>
    <xf numFmtId="0" fontId="22" fillId="2" borderId="0" xfId="2" applyFont="1" applyFill="1" applyAlignment="1">
      <alignment horizontal="left"/>
    </xf>
    <xf numFmtId="0" fontId="4" fillId="2" borderId="0" xfId="2" applyFont="1" applyFill="1" applyAlignment="1">
      <alignment horizontal="left" vertical="center"/>
    </xf>
    <xf numFmtId="0" fontId="10" fillId="4" borderId="0" xfId="2" applyFont="1" applyFill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11" fillId="4" borderId="0" xfId="2" applyFont="1" applyFill="1" applyAlignment="1">
      <alignment vertical="center"/>
    </xf>
    <xf numFmtId="0" fontId="19" fillId="2" borderId="0" xfId="2" applyFont="1" applyFill="1" applyAlignment="1">
      <alignment horizontal="left" vertical="center"/>
    </xf>
    <xf numFmtId="0" fontId="21" fillId="6" borderId="10" xfId="2" applyFont="1" applyFill="1" applyBorder="1" applyAlignment="1">
      <alignment horizontal="center" vertical="center" wrapText="1"/>
    </xf>
    <xf numFmtId="0" fontId="15" fillId="0" borderId="2" xfId="2" applyFont="1" applyBorder="1" applyAlignment="1">
      <alignment horizontal="left" vertical="center"/>
    </xf>
    <xf numFmtId="164" fontId="15" fillId="0" borderId="2" xfId="2" applyNumberFormat="1" applyFont="1" applyBorder="1" applyAlignment="1" applyProtection="1">
      <alignment horizontal="center" vertical="center"/>
      <protection hidden="1"/>
    </xf>
    <xf numFmtId="0" fontId="15" fillId="0" borderId="3" xfId="2" applyFont="1" applyBorder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7" fillId="7" borderId="11" xfId="2" applyFont="1" applyFill="1" applyBorder="1" applyAlignment="1">
      <alignment horizontal="center" vertical="center"/>
    </xf>
    <xf numFmtId="164" fontId="23" fillId="8" borderId="4" xfId="2" applyNumberFormat="1" applyFont="1" applyFill="1" applyBorder="1" applyAlignment="1">
      <alignment horizontal="center" vertical="center" wrapText="1"/>
    </xf>
    <xf numFmtId="3" fontId="24" fillId="7" borderId="11" xfId="5" applyNumberFormat="1" applyFont="1" applyFill="1" applyBorder="1" applyAlignment="1">
      <alignment horizontal="center" vertical="center"/>
    </xf>
    <xf numFmtId="0" fontId="10" fillId="4" borderId="0" xfId="2" applyFont="1" applyFill="1" applyAlignment="1">
      <alignment vertical="center"/>
    </xf>
    <xf numFmtId="0" fontId="10" fillId="4" borderId="0" xfId="2" applyFont="1" applyFill="1" applyAlignment="1">
      <alignment vertical="center" wrapText="1"/>
    </xf>
    <xf numFmtId="0" fontId="21" fillId="6" borderId="12" xfId="2" applyFont="1" applyFill="1" applyBorder="1" applyAlignment="1">
      <alignment horizontal="center" vertical="center" wrapText="1"/>
    </xf>
    <xf numFmtId="0" fontId="17" fillId="7" borderId="4" xfId="2" applyFont="1" applyFill="1" applyBorder="1" applyAlignment="1">
      <alignment horizontal="center" vertical="center"/>
    </xf>
    <xf numFmtId="3" fontId="24" fillId="8" borderId="11" xfId="5" applyNumberFormat="1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25" fillId="9" borderId="0" xfId="5" applyFont="1" applyFill="1" applyAlignment="1">
      <alignment vertical="center"/>
    </xf>
    <xf numFmtId="165" fontId="24" fillId="0" borderId="0" xfId="6" applyNumberFormat="1" applyFont="1" applyFill="1" applyBorder="1" applyAlignment="1">
      <alignment horizontal="center" vertical="center"/>
    </xf>
    <xf numFmtId="0" fontId="26" fillId="9" borderId="0" xfId="5" applyFont="1" applyFill="1" applyAlignment="1">
      <alignment vertical="center"/>
    </xf>
    <xf numFmtId="0" fontId="3" fillId="9" borderId="0" xfId="5" applyFill="1" applyAlignment="1">
      <alignment vertical="center"/>
    </xf>
    <xf numFmtId="0" fontId="14" fillId="5" borderId="14" xfId="5" applyFont="1" applyFill="1" applyBorder="1" applyAlignment="1">
      <alignment horizontal="center" vertical="center" wrapText="1"/>
    </xf>
    <xf numFmtId="0" fontId="14" fillId="6" borderId="14" xfId="5" applyFont="1" applyFill="1" applyBorder="1" applyAlignment="1">
      <alignment horizontal="center" vertical="center"/>
    </xf>
    <xf numFmtId="0" fontId="27" fillId="5" borderId="14" xfId="5" applyFont="1" applyFill="1" applyBorder="1" applyAlignment="1">
      <alignment horizontal="center" vertical="center" wrapText="1"/>
    </xf>
    <xf numFmtId="0" fontId="14" fillId="5" borderId="0" xfId="5" applyFont="1" applyFill="1" applyAlignment="1">
      <alignment horizontal="center" vertical="center" wrapText="1"/>
    </xf>
    <xf numFmtId="3" fontId="28" fillId="0" borderId="15" xfId="5" applyNumberFormat="1" applyFont="1" applyBorder="1" applyAlignment="1">
      <alignment horizontal="left" vertical="center"/>
    </xf>
    <xf numFmtId="3" fontId="24" fillId="0" borderId="15" xfId="5" applyNumberFormat="1" applyFont="1" applyBorder="1" applyAlignment="1">
      <alignment horizontal="center" vertical="center"/>
    </xf>
    <xf numFmtId="3" fontId="29" fillId="0" borderId="15" xfId="5" applyNumberFormat="1" applyFont="1" applyBorder="1" applyAlignment="1">
      <alignment horizontal="center" vertical="center"/>
    </xf>
    <xf numFmtId="3" fontId="28" fillId="0" borderId="16" xfId="5" applyNumberFormat="1" applyFont="1" applyBorder="1" applyAlignment="1">
      <alignment horizontal="left" vertical="center"/>
    </xf>
    <xf numFmtId="3" fontId="24" fillId="0" borderId="16" xfId="5" applyNumberFormat="1" applyFont="1" applyBorder="1" applyAlignment="1">
      <alignment horizontal="center" vertical="center"/>
    </xf>
    <xf numFmtId="3" fontId="29" fillId="0" borderId="16" xfId="5" applyNumberFormat="1" applyFont="1" applyBorder="1" applyAlignment="1">
      <alignment horizontal="center" vertical="center"/>
    </xf>
    <xf numFmtId="0" fontId="24" fillId="7" borderId="0" xfId="5" applyFont="1" applyFill="1" applyAlignment="1">
      <alignment horizontal="center" vertical="center"/>
    </xf>
    <xf numFmtId="3" fontId="24" fillId="8" borderId="0" xfId="5" applyNumberFormat="1" applyFont="1" applyFill="1" applyAlignment="1">
      <alignment horizontal="center" vertical="center"/>
    </xf>
    <xf numFmtId="3" fontId="24" fillId="7" borderId="0" xfId="5" applyNumberFormat="1" applyFont="1" applyFill="1" applyAlignment="1">
      <alignment horizontal="center" vertical="center"/>
    </xf>
    <xf numFmtId="0" fontId="24" fillId="8" borderId="17" xfId="5" applyFont="1" applyFill="1" applyBorder="1" applyAlignment="1">
      <alignment horizontal="center" vertical="center"/>
    </xf>
    <xf numFmtId="10" fontId="24" fillId="10" borderId="17" xfId="6" applyNumberFormat="1" applyFont="1" applyFill="1" applyBorder="1" applyAlignment="1">
      <alignment horizontal="center" vertical="center"/>
    </xf>
    <xf numFmtId="0" fontId="30" fillId="9" borderId="18" xfId="5" applyFont="1" applyFill="1" applyBorder="1" applyAlignment="1">
      <alignment vertical="center" wrapText="1"/>
    </xf>
    <xf numFmtId="0" fontId="30" fillId="9" borderId="0" xfId="5" applyFont="1" applyFill="1" applyAlignment="1">
      <alignment vertical="center" wrapText="1"/>
    </xf>
    <xf numFmtId="0" fontId="28" fillId="4" borderId="0" xfId="5" applyFont="1" applyFill="1" applyAlignment="1">
      <alignment horizontal="left" vertical="center"/>
    </xf>
    <xf numFmtId="3" fontId="24" fillId="4" borderId="0" xfId="5" applyNumberFormat="1" applyFont="1" applyFill="1" applyAlignment="1">
      <alignment horizontal="center" vertical="center"/>
    </xf>
    <xf numFmtId="3" fontId="29" fillId="4" borderId="0" xfId="5" applyNumberFormat="1" applyFont="1" applyFill="1" applyAlignment="1">
      <alignment horizontal="center" vertical="center"/>
    </xf>
    <xf numFmtId="3" fontId="3" fillId="9" borderId="0" xfId="5" applyNumberFormat="1" applyFill="1" applyAlignment="1">
      <alignment horizontal="center" vertical="center"/>
    </xf>
    <xf numFmtId="0" fontId="31" fillId="4" borderId="0" xfId="5" applyFont="1" applyFill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6" fillId="4" borderId="0" xfId="5" applyFont="1" applyFill="1" applyAlignment="1">
      <alignment vertical="center"/>
    </xf>
    <xf numFmtId="0" fontId="3" fillId="4" borderId="0" xfId="5" applyFill="1" applyAlignment="1">
      <alignment vertical="center"/>
    </xf>
    <xf numFmtId="0" fontId="32" fillId="4" borderId="0" xfId="5" applyFont="1" applyFill="1" applyAlignment="1">
      <alignment vertical="center"/>
    </xf>
    <xf numFmtId="0" fontId="0" fillId="4" borderId="0" xfId="0" applyFill="1" applyAlignment="1">
      <alignment vertical="center"/>
    </xf>
    <xf numFmtId="0" fontId="3" fillId="4" borderId="0" xfId="5" applyFill="1" applyAlignment="1">
      <alignment horizontal="center" vertical="center"/>
    </xf>
    <xf numFmtId="0" fontId="21" fillId="5" borderId="0" xfId="2" applyFont="1" applyFill="1" applyAlignment="1">
      <alignment horizontal="center" vertical="center" wrapText="1"/>
    </xf>
    <xf numFmtId="0" fontId="21" fillId="5" borderId="6" xfId="2" applyFont="1" applyFill="1" applyBorder="1" applyAlignment="1">
      <alignment horizontal="center" vertical="center" wrapText="1"/>
    </xf>
    <xf numFmtId="0" fontId="21" fillId="5" borderId="7" xfId="2" applyFont="1" applyFill="1" applyBorder="1" applyAlignment="1">
      <alignment horizontal="center" vertical="center"/>
    </xf>
    <xf numFmtId="0" fontId="21" fillId="7" borderId="19" xfId="2" applyFont="1" applyFill="1" applyBorder="1" applyAlignment="1">
      <alignment horizontal="center" vertical="center"/>
    </xf>
    <xf numFmtId="0" fontId="21" fillId="6" borderId="8" xfId="2" applyFont="1" applyFill="1" applyBorder="1" applyAlignment="1">
      <alignment horizontal="centerContinuous" vertical="center" wrapText="1"/>
    </xf>
    <xf numFmtId="0" fontId="15" fillId="0" borderId="20" xfId="2" applyFont="1" applyBorder="1" applyAlignment="1">
      <alignment horizontal="center" vertical="center" wrapText="1"/>
    </xf>
    <xf numFmtId="0" fontId="15" fillId="0" borderId="21" xfId="2" applyFont="1" applyBorder="1" applyAlignment="1">
      <alignment vertical="center"/>
    </xf>
    <xf numFmtId="164" fontId="33" fillId="0" borderId="22" xfId="2" applyNumberFormat="1" applyFont="1" applyBorder="1" applyAlignment="1" applyProtection="1">
      <alignment horizontal="center" vertical="center"/>
      <protection hidden="1"/>
    </xf>
    <xf numFmtId="165" fontId="34" fillId="0" borderId="22" xfId="1" applyNumberFormat="1" applyFont="1" applyBorder="1" applyAlignment="1" applyProtection="1">
      <alignment horizontal="center" vertical="center"/>
      <protection hidden="1"/>
    </xf>
    <xf numFmtId="0" fontId="35" fillId="2" borderId="2" xfId="2" applyFont="1" applyFill="1" applyBorder="1" applyAlignment="1">
      <alignment horizontal="center"/>
    </xf>
    <xf numFmtId="0" fontId="36" fillId="0" borderId="0" xfId="2" applyFont="1" applyAlignment="1">
      <alignment horizontal="left"/>
    </xf>
    <xf numFmtId="165" fontId="36" fillId="0" borderId="0" xfId="2" applyNumberFormat="1" applyFont="1" applyAlignment="1">
      <alignment horizontal="left"/>
    </xf>
    <xf numFmtId="0" fontId="15" fillId="0" borderId="23" xfId="2" applyFont="1" applyBorder="1" applyAlignment="1">
      <alignment vertical="center"/>
    </xf>
    <xf numFmtId="0" fontId="35" fillId="2" borderId="3" xfId="2" applyFont="1" applyFill="1" applyBorder="1" applyAlignment="1">
      <alignment horizontal="center"/>
    </xf>
    <xf numFmtId="0" fontId="15" fillId="0" borderId="23" xfId="2" applyFont="1" applyBorder="1" applyAlignment="1">
      <alignment horizontal="left" vertical="center"/>
    </xf>
    <xf numFmtId="0" fontId="15" fillId="0" borderId="24" xfId="2" applyFont="1" applyBorder="1" applyAlignment="1">
      <alignment horizontal="center" vertical="center" wrapText="1"/>
    </xf>
    <xf numFmtId="164" fontId="33" fillId="0" borderId="25" xfId="2" applyNumberFormat="1" applyFont="1" applyBorder="1" applyAlignment="1" applyProtection="1">
      <alignment horizontal="center" vertical="center"/>
      <protection hidden="1"/>
    </xf>
    <xf numFmtId="165" fontId="34" fillId="0" borderId="25" xfId="1" applyNumberFormat="1" applyFont="1" applyBorder="1" applyAlignment="1" applyProtection="1">
      <alignment horizontal="center" vertical="center"/>
      <protection hidden="1"/>
    </xf>
    <xf numFmtId="0" fontId="15" fillId="0" borderId="26" xfId="2" applyFont="1" applyBorder="1" applyAlignment="1">
      <alignment horizontal="left" vertical="center" wrapText="1"/>
    </xf>
    <xf numFmtId="0" fontId="15" fillId="0" borderId="27" xfId="2" applyFont="1" applyBorder="1" applyAlignment="1">
      <alignment horizontal="left" vertical="center"/>
    </xf>
    <xf numFmtId="0" fontId="15" fillId="0" borderId="28" xfId="2" applyFont="1" applyBorder="1" applyAlignment="1">
      <alignment horizontal="left" vertical="center"/>
    </xf>
    <xf numFmtId="0" fontId="15" fillId="0" borderId="29" xfId="2" applyFont="1" applyBorder="1" applyAlignment="1">
      <alignment horizontal="left" vertical="center"/>
    </xf>
    <xf numFmtId="164" fontId="33" fillId="0" borderId="29" xfId="2" applyNumberFormat="1" applyFont="1" applyBorder="1" applyAlignment="1" applyProtection="1">
      <alignment horizontal="center" vertical="center"/>
      <protection hidden="1"/>
    </xf>
    <xf numFmtId="165" fontId="34" fillId="0" borderId="22" xfId="2" applyNumberFormat="1" applyFont="1" applyBorder="1" applyAlignment="1" applyProtection="1">
      <alignment horizontal="center" vertical="center"/>
      <protection hidden="1"/>
    </xf>
    <xf numFmtId="0" fontId="35" fillId="2" borderId="0" xfId="2" applyFont="1" applyFill="1" applyAlignment="1">
      <alignment horizontal="center" vertical="center"/>
    </xf>
    <xf numFmtId="0" fontId="17" fillId="7" borderId="11" xfId="2" applyFont="1" applyFill="1" applyBorder="1" applyAlignment="1">
      <alignment horizontal="center" vertical="center"/>
    </xf>
    <xf numFmtId="164" fontId="37" fillId="7" borderId="11" xfId="2" applyNumberFormat="1" applyFont="1" applyFill="1" applyBorder="1" applyAlignment="1">
      <alignment horizontal="center" vertical="center"/>
    </xf>
    <xf numFmtId="165" fontId="37" fillId="7" borderId="11" xfId="1" applyNumberFormat="1" applyFont="1" applyFill="1" applyBorder="1" applyAlignment="1">
      <alignment horizontal="center" vertical="center"/>
    </xf>
    <xf numFmtId="0" fontId="15" fillId="4" borderId="5" xfId="2" applyFont="1" applyFill="1" applyBorder="1" applyAlignment="1">
      <alignment horizontal="center" vertical="center"/>
    </xf>
    <xf numFmtId="164" fontId="37" fillId="7" borderId="0" xfId="2" applyNumberFormat="1" applyFont="1" applyFill="1" applyAlignment="1">
      <alignment horizontal="center" vertical="center"/>
    </xf>
    <xf numFmtId="165" fontId="37" fillId="7" borderId="0" xfId="1" applyNumberFormat="1" applyFont="1" applyFill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9" fontId="10" fillId="4" borderId="13" xfId="4" applyFont="1" applyFill="1" applyBorder="1" applyAlignment="1">
      <alignment horizontal="center" vertical="center"/>
    </xf>
    <xf numFmtId="164" fontId="38" fillId="0" borderId="13" xfId="2" applyNumberFormat="1" applyFont="1" applyBorder="1" applyAlignment="1">
      <alignment horizontal="center" vertical="center"/>
    </xf>
    <xf numFmtId="0" fontId="4" fillId="2" borderId="0" xfId="2" applyFont="1" applyFill="1" applyAlignment="1">
      <alignment horizontal="left" vertical="top"/>
    </xf>
    <xf numFmtId="0" fontId="15" fillId="4" borderId="0" xfId="2" applyFont="1" applyFill="1" applyAlignment="1">
      <alignment vertical="center"/>
    </xf>
    <xf numFmtId="0" fontId="16" fillId="4" borderId="0" xfId="2" applyFont="1" applyFill="1" applyAlignment="1" applyProtection="1">
      <alignment horizontal="center" vertical="center"/>
      <protection hidden="1"/>
    </xf>
    <xf numFmtId="3" fontId="34" fillId="4" borderId="0" xfId="2" applyNumberFormat="1" applyFont="1" applyFill="1" applyAlignment="1">
      <alignment vertical="center"/>
    </xf>
    <xf numFmtId="9" fontId="34" fillId="4" borderId="0" xfId="2" applyNumberFormat="1" applyFont="1" applyFill="1" applyAlignment="1">
      <alignment vertical="center"/>
    </xf>
    <xf numFmtId="3" fontId="34" fillId="0" borderId="0" xfId="2" applyNumberFormat="1" applyFont="1" applyAlignment="1">
      <alignment vertical="center"/>
    </xf>
    <xf numFmtId="0" fontId="21" fillId="6" borderId="7" xfId="2" applyFont="1" applyFill="1" applyBorder="1" applyAlignment="1">
      <alignment horizontal="center" vertical="center" wrapText="1"/>
    </xf>
    <xf numFmtId="0" fontId="15" fillId="0" borderId="30" xfId="2" applyFont="1" applyBorder="1" applyAlignment="1">
      <alignment vertical="center"/>
    </xf>
    <xf numFmtId="164" fontId="16" fillId="0" borderId="30" xfId="2" applyNumberFormat="1" applyFont="1" applyBorder="1" applyAlignment="1" applyProtection="1">
      <alignment horizontal="center" vertical="center"/>
      <protection hidden="1"/>
    </xf>
    <xf numFmtId="0" fontId="15" fillId="0" borderId="30" xfId="2" applyFont="1" applyBorder="1" applyAlignment="1">
      <alignment horizontal="left" vertical="center" wrapText="1"/>
    </xf>
    <xf numFmtId="0" fontId="15" fillId="0" borderId="2" xfId="2" applyFont="1" applyBorder="1" applyAlignment="1">
      <alignment horizontal="left" vertical="center" wrapText="1"/>
    </xf>
    <xf numFmtId="164" fontId="16" fillId="0" borderId="2" xfId="2" applyNumberFormat="1" applyFont="1" applyBorder="1" applyAlignment="1" applyProtection="1">
      <alignment vertical="center"/>
      <protection hidden="1"/>
    </xf>
    <xf numFmtId="0" fontId="4" fillId="0" borderId="0" xfId="2" applyFont="1" applyAlignment="1">
      <alignment horizontal="left"/>
    </xf>
    <xf numFmtId="0" fontId="39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10" fillId="0" borderId="31" xfId="2" applyFont="1" applyBorder="1" applyAlignment="1">
      <alignment horizontal="left" vertical="center" wrapText="1"/>
    </xf>
    <xf numFmtId="0" fontId="10" fillId="0" borderId="32" xfId="2" applyFont="1" applyBorder="1" applyAlignment="1">
      <alignment horizontal="left" vertical="center" wrapText="1"/>
    </xf>
    <xf numFmtId="0" fontId="10" fillId="0" borderId="33" xfId="2" applyFont="1" applyBorder="1" applyAlignment="1">
      <alignment horizontal="left" vertical="center" wrapText="1"/>
    </xf>
    <xf numFmtId="0" fontId="20" fillId="4" borderId="0" xfId="2" applyFont="1" applyFill="1" applyAlignment="1">
      <alignment horizontal="centerContinuous" vertical="center" wrapText="1"/>
    </xf>
    <xf numFmtId="0" fontId="21" fillId="11" borderId="0" xfId="2" applyFont="1" applyFill="1" applyAlignment="1">
      <alignment horizontal="center" vertical="center" wrapText="1"/>
    </xf>
    <xf numFmtId="0" fontId="21" fillId="5" borderId="7" xfId="2" applyFont="1" applyFill="1" applyBorder="1" applyAlignment="1" applyProtection="1">
      <alignment horizontal="center" vertical="center" wrapText="1"/>
      <protection locked="0"/>
    </xf>
    <xf numFmtId="0" fontId="21" fillId="5" borderId="0" xfId="2" applyFont="1" applyFill="1" applyAlignment="1" applyProtection="1">
      <alignment horizontal="center" vertical="center" wrapText="1"/>
      <protection locked="0"/>
    </xf>
    <xf numFmtId="0" fontId="21" fillId="4" borderId="0" xfId="2" applyFont="1" applyFill="1" applyAlignment="1" applyProtection="1">
      <alignment horizontal="center" vertical="center" wrapText="1"/>
      <protection locked="0"/>
    </xf>
    <xf numFmtId="0" fontId="21" fillId="5" borderId="0" xfId="2" applyFont="1" applyFill="1" applyAlignment="1">
      <alignment horizontal="center" vertical="center" wrapText="1"/>
    </xf>
    <xf numFmtId="3" fontId="15" fillId="0" borderId="2" xfId="2" applyNumberFormat="1" applyFont="1" applyBorder="1" applyAlignment="1" applyProtection="1">
      <alignment horizontal="center" vertical="center"/>
      <protection hidden="1"/>
    </xf>
    <xf numFmtId="3" fontId="16" fillId="0" borderId="2" xfId="2" applyNumberFormat="1" applyFont="1" applyBorder="1" applyAlignment="1" applyProtection="1">
      <alignment horizontal="center" vertical="center"/>
      <protection hidden="1"/>
    </xf>
    <xf numFmtId="3" fontId="16" fillId="0" borderId="3" xfId="2" applyNumberFormat="1" applyFont="1" applyBorder="1" applyAlignment="1" applyProtection="1">
      <alignment horizontal="center" vertical="center"/>
      <protection hidden="1"/>
    </xf>
    <xf numFmtId="3" fontId="16" fillId="0" borderId="0" xfId="2" applyNumberFormat="1" applyFont="1" applyAlignment="1" applyProtection="1">
      <alignment horizontal="center" vertical="center"/>
      <protection hidden="1"/>
    </xf>
    <xf numFmtId="3" fontId="15" fillId="0" borderId="0" xfId="2" applyNumberFormat="1" applyFont="1" applyAlignment="1" applyProtection="1">
      <alignment horizontal="center" vertical="center"/>
      <protection hidden="1"/>
    </xf>
    <xf numFmtId="9" fontId="15" fillId="4" borderId="5" xfId="4" applyFont="1" applyFill="1" applyBorder="1" applyAlignment="1">
      <alignment horizontal="center" vertical="center"/>
    </xf>
    <xf numFmtId="9" fontId="15" fillId="4" borderId="0" xfId="4" applyFont="1" applyFill="1" applyBorder="1" applyAlignment="1">
      <alignment horizontal="center"/>
    </xf>
    <xf numFmtId="9" fontId="15" fillId="4" borderId="0" xfId="4" applyFont="1" applyFill="1" applyBorder="1" applyAlignment="1">
      <alignment horizontal="center" vertical="center"/>
    </xf>
    <xf numFmtId="0" fontId="21" fillId="6" borderId="34" xfId="2" applyFont="1" applyFill="1" applyBorder="1" applyAlignment="1">
      <alignment horizontal="center" vertical="center" wrapText="1"/>
    </xf>
    <xf numFmtId="0" fontId="21" fillId="5" borderId="35" xfId="2" applyFont="1" applyFill="1" applyBorder="1" applyAlignment="1" applyProtection="1">
      <alignment horizontal="center" vertical="center" wrapText="1"/>
      <protection locked="0"/>
    </xf>
    <xf numFmtId="0" fontId="15" fillId="0" borderId="2" xfId="2" applyFont="1" applyBorder="1"/>
    <xf numFmtId="0" fontId="16" fillId="0" borderId="2" xfId="2" applyFont="1" applyBorder="1"/>
    <xf numFmtId="3" fontId="15" fillId="0" borderId="2" xfId="2" applyNumberFormat="1" applyFont="1" applyBorder="1" applyAlignment="1" applyProtection="1">
      <alignment horizontal="center"/>
      <protection hidden="1"/>
    </xf>
    <xf numFmtId="0" fontId="15" fillId="0" borderId="3" xfId="2" applyFont="1" applyBorder="1"/>
    <xf numFmtId="0" fontId="16" fillId="0" borderId="3" xfId="2" applyFont="1" applyBorder="1"/>
    <xf numFmtId="0" fontId="15" fillId="0" borderId="0" xfId="2" applyFont="1"/>
    <xf numFmtId="0" fontId="16" fillId="0" borderId="0" xfId="2" applyFont="1"/>
    <xf numFmtId="0" fontId="17" fillId="7" borderId="4" xfId="2" applyFont="1" applyFill="1" applyBorder="1" applyAlignment="1">
      <alignment horizontal="center" vertical="center"/>
    </xf>
    <xf numFmtId="9" fontId="15" fillId="4" borderId="5" xfId="4" applyFont="1" applyFill="1" applyBorder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horizontal="left" vertical="center" wrapText="1"/>
    </xf>
    <xf numFmtId="0" fontId="14" fillId="6" borderId="35" xfId="5" applyFont="1" applyFill="1" applyBorder="1" applyAlignment="1">
      <alignment horizontal="center" vertical="center" wrapText="1"/>
    </xf>
    <xf numFmtId="0" fontId="14" fillId="5" borderId="0" xfId="5" applyFont="1" applyFill="1" applyAlignment="1">
      <alignment horizontal="center" vertical="center" wrapText="1"/>
    </xf>
    <xf numFmtId="0" fontId="14" fillId="6" borderId="36" xfId="5" applyFont="1" applyFill="1" applyBorder="1" applyAlignment="1">
      <alignment horizontal="center" vertical="center" wrapText="1"/>
    </xf>
    <xf numFmtId="0" fontId="14" fillId="5" borderId="37" xfId="5" applyFont="1" applyFill="1" applyBorder="1" applyAlignment="1">
      <alignment horizontal="center" vertical="center" wrapText="1"/>
    </xf>
    <xf numFmtId="3" fontId="40" fillId="0" borderId="38" xfId="5" applyNumberFormat="1" applyFont="1" applyBorder="1" applyAlignment="1">
      <alignment horizontal="left" vertical="center"/>
    </xf>
    <xf numFmtId="3" fontId="29" fillId="0" borderId="39" xfId="5" applyNumberFormat="1" applyFont="1" applyBorder="1" applyAlignment="1">
      <alignment horizontal="center" vertical="center"/>
    </xf>
    <xf numFmtId="165" fontId="24" fillId="0" borderId="38" xfId="1" applyNumberFormat="1" applyFont="1" applyFill="1" applyBorder="1" applyAlignment="1">
      <alignment horizontal="center" vertical="center"/>
    </xf>
    <xf numFmtId="165" fontId="24" fillId="0" borderId="40" xfId="1" applyNumberFormat="1" applyFont="1" applyFill="1" applyBorder="1" applyAlignment="1">
      <alignment horizontal="center" vertical="center"/>
    </xf>
    <xf numFmtId="165" fontId="24" fillId="0" borderId="41" xfId="1" applyNumberFormat="1" applyFont="1" applyFill="1" applyBorder="1" applyAlignment="1">
      <alignment horizontal="center" vertical="center"/>
    </xf>
    <xf numFmtId="165" fontId="24" fillId="0" borderId="42" xfId="1" applyNumberFormat="1" applyFont="1" applyFill="1" applyBorder="1" applyAlignment="1">
      <alignment horizontal="center" vertical="center"/>
    </xf>
    <xf numFmtId="165" fontId="24" fillId="0" borderId="43" xfId="1" applyNumberFormat="1" applyFont="1" applyFill="1" applyBorder="1" applyAlignment="1">
      <alignment horizontal="center" vertical="center"/>
    </xf>
    <xf numFmtId="165" fontId="24" fillId="0" borderId="44" xfId="1" applyNumberFormat="1" applyFont="1" applyFill="1" applyBorder="1" applyAlignment="1">
      <alignment horizontal="center" vertical="center"/>
    </xf>
    <xf numFmtId="0" fontId="23" fillId="7" borderId="4" xfId="2" applyFont="1" applyFill="1" applyBorder="1" applyAlignment="1">
      <alignment horizontal="center" vertical="center"/>
    </xf>
    <xf numFmtId="164" fontId="23" fillId="8" borderId="4" xfId="2" applyNumberFormat="1" applyFont="1" applyFill="1" applyBorder="1" applyAlignment="1">
      <alignment horizontal="center" vertical="center"/>
    </xf>
    <xf numFmtId="165" fontId="23" fillId="12" borderId="11" xfId="7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Continuous" vertical="center"/>
    </xf>
    <xf numFmtId="0" fontId="41" fillId="4" borderId="0" xfId="0" applyFont="1" applyFill="1" applyAlignment="1">
      <alignment horizontal="center" vertical="center" wrapText="1"/>
    </xf>
    <xf numFmtId="0" fontId="14" fillId="5" borderId="1" xfId="5" applyFont="1" applyFill="1" applyBorder="1" applyAlignment="1">
      <alignment vertical="center" wrapText="1"/>
    </xf>
    <xf numFmtId="0" fontId="14" fillId="6" borderId="35" xfId="5" applyFont="1" applyFill="1" applyBorder="1" applyAlignment="1">
      <alignment horizontal="center" vertical="center" wrapText="1"/>
    </xf>
    <xf numFmtId="0" fontId="14" fillId="5" borderId="45" xfId="5" applyFont="1" applyFill="1" applyBorder="1" applyAlignment="1">
      <alignment horizontal="center" vertical="center" wrapText="1"/>
    </xf>
    <xf numFmtId="0" fontId="14" fillId="5" borderId="46" xfId="5" applyFont="1" applyFill="1" applyBorder="1" applyAlignment="1">
      <alignment horizontal="center" vertical="center" wrapText="1"/>
    </xf>
    <xf numFmtId="3" fontId="28" fillId="0" borderId="15" xfId="5" applyNumberFormat="1" applyFont="1" applyBorder="1" applyAlignment="1">
      <alignment horizontal="left" vertical="center" wrapText="1"/>
    </xf>
    <xf numFmtId="3" fontId="28" fillId="0" borderId="47" xfId="5" applyNumberFormat="1" applyFont="1" applyBorder="1" applyAlignment="1">
      <alignment horizontal="left" vertical="center"/>
    </xf>
    <xf numFmtId="3" fontId="29" fillId="8" borderId="47" xfId="5" applyNumberFormat="1" applyFont="1" applyFill="1" applyBorder="1" applyAlignment="1">
      <alignment horizontal="center" vertical="center"/>
    </xf>
    <xf numFmtId="3" fontId="29" fillId="0" borderId="47" xfId="5" applyNumberFormat="1" applyFont="1" applyBorder="1" applyAlignment="1">
      <alignment horizontal="center" vertical="center"/>
    </xf>
    <xf numFmtId="3" fontId="28" fillId="0" borderId="48" xfId="5" applyNumberFormat="1" applyFont="1" applyBorder="1" applyAlignment="1">
      <alignment horizontal="left" vertical="center"/>
    </xf>
    <xf numFmtId="3" fontId="29" fillId="8" borderId="48" xfId="5" applyNumberFormat="1" applyFont="1" applyFill="1" applyBorder="1" applyAlignment="1">
      <alignment horizontal="center" vertical="center"/>
    </xf>
    <xf numFmtId="3" fontId="29" fillId="0" borderId="48" xfId="5" applyNumberFormat="1" applyFont="1" applyBorder="1" applyAlignment="1">
      <alignment horizontal="center" vertical="center"/>
    </xf>
    <xf numFmtId="3" fontId="24" fillId="8" borderId="17" xfId="5" applyNumberFormat="1" applyFont="1" applyFill="1" applyBorder="1" applyAlignment="1">
      <alignment horizontal="center" vertical="center"/>
    </xf>
    <xf numFmtId="165" fontId="24" fillId="10" borderId="17" xfId="1" applyNumberFormat="1" applyFont="1" applyFill="1" applyBorder="1" applyAlignment="1">
      <alignment horizontal="center" vertical="center"/>
    </xf>
    <xf numFmtId="0" fontId="42" fillId="4" borderId="0" xfId="5" applyFont="1" applyFill="1" applyAlignment="1">
      <alignment vertical="center"/>
    </xf>
  </cellXfs>
  <cellStyles count="8">
    <cellStyle name="Normal" xfId="0" builtinId="0"/>
    <cellStyle name="Normal 2 2 2" xfId="2" xr:uid="{43C0F654-1068-47EE-BA38-9569886359AC}"/>
    <cellStyle name="Normal 2 2 3" xfId="3" xr:uid="{2C125CC0-7AD2-4F59-AFD6-A9C9A05CFD6B}"/>
    <cellStyle name="Normal 2 3" xfId="5" xr:uid="{D00B9146-B655-4BF9-B3A1-AE19279D8AE9}"/>
    <cellStyle name="Porcentaje" xfId="1" builtinId="5"/>
    <cellStyle name="Porcentaje 10" xfId="7" xr:uid="{67124C4E-24DC-4741-A69E-E2024695F621}"/>
    <cellStyle name="Porcentaje 2 2" xfId="6" xr:uid="{0C41D68E-D29D-493D-BBBB-D4359BB7C21F}"/>
    <cellStyle name="Porcentual 2" xfId="4" xr:uid="{64C33B37-9650-4DEE-B8B4-58C064969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E" sz="1100" b="1" i="0" u="none" strike="noStrike" baseline="0">
                <a:solidFill>
                  <a:srgbClr val="000000"/>
                </a:solidFill>
                <a:latin typeface="Calibri"/>
              </a:rPr>
              <a:t>Gráfico N°2: Casos atendidos por grupos de edad </a:t>
            </a:r>
          </a:p>
          <a:p>
            <a:pPr>
              <a:defRPr sz="1100"/>
            </a:pPr>
            <a:r>
              <a:rPr lang="es-PE" sz="1100" b="0" i="0" u="none" strike="noStrike" baseline="0">
                <a:solidFill>
                  <a:srgbClr val="000000"/>
                </a:solidFill>
                <a:latin typeface="Calibri"/>
              </a:rPr>
              <a:t>(porcentaje)</a:t>
            </a:r>
          </a:p>
        </c:rich>
      </c:tx>
      <c:layout>
        <c:manualLayout>
          <c:xMode val="edge"/>
          <c:yMode val="edge"/>
          <c:x val="0.33686158652818249"/>
          <c:y val="7.013926602295633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6358389208015484"/>
          <c:y val="0.25021884404933387"/>
          <c:w val="0.79994726347161804"/>
          <c:h val="0.69104433809870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CAI!$D$32:$I$32</c:f>
              <c:strCache>
                <c:ptCount val="6"/>
                <c:pt idx="0">
                  <c:v>0 a 17 
años</c:v>
                </c:pt>
                <c:pt idx="1">
                  <c:v>18 a 25 
años</c:v>
                </c:pt>
                <c:pt idx="2">
                  <c:v>26 a 35 
años</c:v>
                </c:pt>
                <c:pt idx="3">
                  <c:v>36 a 45 
años</c:v>
                </c:pt>
                <c:pt idx="4">
                  <c:v>46 a 59 
años</c:v>
                </c:pt>
                <c:pt idx="5">
                  <c:v>60 a más 
años</c:v>
                </c:pt>
              </c:strCache>
            </c:strRef>
          </c:cat>
          <c:val>
            <c:numRef>
              <c:f>CAI!$D$46:$I$46</c:f>
              <c:numCache>
                <c:formatCode>0.0%</c:formatCode>
                <c:ptCount val="6"/>
                <c:pt idx="0">
                  <c:v>0</c:v>
                </c:pt>
                <c:pt idx="1">
                  <c:v>9.9948744233726294E-2</c:v>
                </c:pt>
                <c:pt idx="2">
                  <c:v>0.32239876986160942</c:v>
                </c:pt>
                <c:pt idx="3">
                  <c:v>0.3285494618144541</c:v>
                </c:pt>
                <c:pt idx="4">
                  <c:v>0.20297283444387493</c:v>
                </c:pt>
                <c:pt idx="5">
                  <c:v>4.613018964633521E-2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5-40CF-BC8B-DA13A98D4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23601904"/>
        <c:axId val="-423604080"/>
      </c:barChart>
      <c:catAx>
        <c:axId val="-423601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-423604080"/>
        <c:crosses val="autoZero"/>
        <c:auto val="1"/>
        <c:lblAlgn val="ctr"/>
        <c:lblOffset val="100"/>
        <c:noMultiLvlLbl val="0"/>
      </c:catAx>
      <c:valAx>
        <c:axId val="-423604080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-42360190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E" sz="1100" b="1" i="0" u="none" strike="noStrike" baseline="0">
                <a:solidFill>
                  <a:srgbClr val="000000"/>
                </a:solidFill>
                <a:latin typeface="Calibri"/>
              </a:rPr>
              <a:t>Grafico N°3: Situación laboral del usuario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E" sz="1100" b="0" i="0" u="none" strike="noStrike" baseline="0">
                <a:solidFill>
                  <a:srgbClr val="000000"/>
                </a:solidFill>
                <a:latin typeface="Calibri"/>
              </a:rPr>
              <a:t>(porcentaje)</a:t>
            </a:r>
          </a:p>
        </c:rich>
      </c:tx>
      <c:layout>
        <c:manualLayout>
          <c:xMode val="edge"/>
          <c:yMode val="edge"/>
          <c:x val="0.28005135003127501"/>
          <c:y val="1.951684339464576E-3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3535078797174592"/>
          <c:y val="0.28556504557545903"/>
          <c:w val="0.29411209731780891"/>
          <c:h val="0.56575690974690684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FF45-42A0-B4EA-B25B204CDA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FF45-42A0-B4EA-B25B204CDAB7}"/>
              </c:ext>
            </c:extLst>
          </c:dPt>
          <c:dLbls>
            <c:dLbl>
              <c:idx val="0"/>
              <c:layout>
                <c:manualLayout>
                  <c:x val="8.5254321608205022E-2"/>
                  <c:y val="6.17331388162573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45-42A0-B4EA-B25B204CDAB7}"/>
                </c:ext>
              </c:extLst>
            </c:dLbl>
            <c:dLbl>
              <c:idx val="1"/>
              <c:layout>
                <c:manualLayout>
                  <c:x val="-0.17607325561788437"/>
                  <c:y val="-5.66120250254179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5-42A0-B4EA-B25B204CDAB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CAI!$D$52:$E$52</c:f>
              <c:strCache>
                <c:ptCount val="2"/>
                <c:pt idx="0">
                  <c:v>No trabaja</c:v>
                </c:pt>
                <c:pt idx="1">
                  <c:v>Si trabaja</c:v>
                </c:pt>
              </c:strCache>
            </c:strRef>
          </c:cat>
          <c:val>
            <c:numRef>
              <c:f>CAI!$D$65:$E$65</c:f>
              <c:numCache>
                <c:formatCode>#,##0</c:formatCode>
                <c:ptCount val="2"/>
                <c:pt idx="0">
                  <c:v>85</c:v>
                </c:pt>
                <c:pt idx="1">
                  <c:v>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45-42A0-B4EA-B25B204CD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E" sz="1100" b="1" i="0" u="none" strike="noStrike" baseline="0">
                <a:solidFill>
                  <a:srgbClr val="000000"/>
                </a:solidFill>
                <a:latin typeface="Calibri"/>
              </a:rPr>
              <a:t>Gráfico N°4: Casos atendidos según nivel de riesgo presuntivo para la integridad personal y para la vida de la persona afectada</a:t>
            </a:r>
          </a:p>
        </c:rich>
      </c:tx>
      <c:layout>
        <c:manualLayout>
          <c:xMode val="edge"/>
          <c:yMode val="edge"/>
          <c:x val="0.10966059032711988"/>
          <c:y val="3.44630368655252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9204876850872"/>
          <c:y val="0.20291826630651602"/>
          <c:w val="0.780868773151428"/>
          <c:h val="0.66872971872384968"/>
        </c:manualLayout>
      </c:layout>
      <c:barChart>
        <c:barDir val="col"/>
        <c:grouping val="clustered"/>
        <c:varyColors val="0"/>
        <c:ser>
          <c:idx val="1"/>
          <c:order val="0"/>
          <c:tx>
            <c:v>Riesgo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CAI!$D$71:$F$71</c:f>
              <c:strCache>
                <c:ptCount val="3"/>
                <c:pt idx="0">
                  <c:v>Leve</c:v>
                </c:pt>
                <c:pt idx="1">
                  <c:v>Moderado</c:v>
                </c:pt>
                <c:pt idx="2">
                  <c:v>Severo</c:v>
                </c:pt>
              </c:strCache>
            </c:strRef>
          </c:cat>
          <c:val>
            <c:numRef>
              <c:f>CAI!$D$84:$F$84</c:f>
              <c:numCache>
                <c:formatCode>#,##0</c:formatCode>
                <c:ptCount val="3"/>
                <c:pt idx="0">
                  <c:v>555</c:v>
                </c:pt>
                <c:pt idx="1">
                  <c:v>1393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E-486C-90B1-14B940504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-423601360"/>
        <c:axId val="-423597552"/>
      </c:barChart>
      <c:catAx>
        <c:axId val="-42360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-423597552"/>
        <c:crosses val="autoZero"/>
        <c:auto val="1"/>
        <c:lblAlgn val="ctr"/>
        <c:lblOffset val="100"/>
        <c:noMultiLvlLbl val="0"/>
      </c:catAx>
      <c:valAx>
        <c:axId val="-423597552"/>
        <c:scaling>
          <c:orientation val="minMax"/>
          <c:max val="2000"/>
        </c:scaling>
        <c:delete val="1"/>
        <c:axPos val="l"/>
        <c:numFmt formatCode="#,##0" sourceLinked="1"/>
        <c:majorTickMark val="out"/>
        <c:minorTickMark val="none"/>
        <c:tickLblPos val="nextTo"/>
        <c:crossAx val="-423601360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100" b="1" i="0" u="none" strike="noStrike" kern="1200" cap="none" spc="2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PE" sz="1100" b="1"/>
              <a:t>Gráfico N°5: Vínculo de la persona afectada con el usuario</a:t>
            </a:r>
          </a:p>
          <a:p>
            <a:pPr>
              <a:defRPr sz="1100" b="1"/>
            </a:pPr>
            <a:r>
              <a:rPr lang="es-PE" sz="1100" b="0"/>
              <a:t>(porcentaje)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1" i="0" u="none" strike="noStrike" kern="1200" cap="none" spc="2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9702044001256599"/>
          <c:y val="0.26805858937041371"/>
          <c:w val="0.37688809169124132"/>
          <c:h val="0.52357506432250622"/>
        </c:manualLayout>
      </c:layout>
      <c:doughnut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3E07-44FA-9057-EA70408A162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3E07-44FA-9057-EA70408A1628}"/>
              </c:ext>
            </c:extLst>
          </c:dPt>
          <c:dLbls>
            <c:dLbl>
              <c:idx val="0"/>
              <c:layout>
                <c:manualLayout>
                  <c:x val="0.14671814671814673"/>
                  <c:y val="4.64856457619225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7-44FA-9057-EA70408A1628}"/>
                </c:ext>
              </c:extLst>
            </c:dLbl>
            <c:dLbl>
              <c:idx val="1"/>
              <c:layout>
                <c:manualLayout>
                  <c:x val="7.7220077220077222E-3"/>
                  <c:y val="-0.1180020238571880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7-44FA-9057-EA70408A16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CAI!$K$121:$K$122</c:f>
              <c:strCache>
                <c:ptCount val="2"/>
                <c:pt idx="0">
                  <c:v>Pareja afectada</c:v>
                </c:pt>
                <c:pt idx="1">
                  <c:v>Otra persona afectada (*)</c:v>
                </c:pt>
              </c:strCache>
            </c:strRef>
          </c:cat>
          <c:val>
            <c:numRef>
              <c:f>CAI!$L$121:$L$122</c:f>
              <c:numCache>
                <c:formatCode>0.0%</c:formatCode>
                <c:ptCount val="2"/>
                <c:pt idx="0">
                  <c:v>0.99436186570989238</c:v>
                </c:pt>
                <c:pt idx="1">
                  <c:v>5.6381342901076371E-3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07-44FA-9057-EA70408A162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61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377809378058457"/>
          <c:y val="0.4466712451812162"/>
          <c:w val="0.37339148339978084"/>
          <c:h val="0.219049496443564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n-US" sz="10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s-PE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E" sz="1200" b="1" i="0" u="none" strike="noStrike" baseline="0">
                <a:solidFill>
                  <a:srgbClr val="000000"/>
                </a:solidFill>
                <a:latin typeface="Calibri"/>
              </a:rPr>
              <a:t>Gráfico N°1: Casos atendidos por CAI</a:t>
            </a:r>
          </a:p>
        </c:rich>
      </c:tx>
      <c:layout>
        <c:manualLayout>
          <c:xMode val="edge"/>
          <c:yMode val="edge"/>
          <c:x val="0.28362014402343644"/>
          <c:y val="1.921130048024469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C822-437D-A3CC-675E67AA46E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C822-437D-A3CC-675E67AA46E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C822-437D-A3CC-675E67AA46E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C822-437D-A3CC-675E67AA46E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C822-437D-A3CC-675E67AA46E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B-C822-437D-A3CC-675E67AA46E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D-C822-437D-A3CC-675E67AA46E8}"/>
              </c:ext>
            </c:extLst>
          </c:dPt>
          <c:dLbls>
            <c:dLbl>
              <c:idx val="0"/>
              <c:layout>
                <c:manualLayout>
                  <c:x val="-2.777777777777803E-3"/>
                  <c:y val="4.2642396973105639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2-437D-A3CC-675E67AA46E8}"/>
                </c:ext>
              </c:extLst>
            </c:dLbl>
            <c:dLbl>
              <c:idx val="1"/>
              <c:layout>
                <c:manualLayout>
                  <c:x val="-5.5555555555556572E-3"/>
                  <c:y val="1.292224835531922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2-437D-A3CC-675E67AA46E8}"/>
                </c:ext>
              </c:extLst>
            </c:dLbl>
            <c:dLbl>
              <c:idx val="2"/>
              <c:layout>
                <c:manualLayout>
                  <c:x val="-2.4517057404855962E-3"/>
                  <c:y val="1.8064239687330774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2-437D-A3CC-675E67AA46E8}"/>
                </c:ext>
              </c:extLst>
            </c:dLbl>
            <c:dLbl>
              <c:idx val="3"/>
              <c:layout>
                <c:manualLayout>
                  <c:x val="2.7771351248989189E-3"/>
                  <c:y val="4.09296092514658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22-437D-A3CC-675E67AA46E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22-437D-A3CC-675E67AA46E8}"/>
                </c:ext>
              </c:extLst>
            </c:dLbl>
            <c:dLbl>
              <c:idx val="5"/>
              <c:layout>
                <c:manualLayout>
                  <c:x val="0"/>
                  <c:y val="9.1834678091426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22-437D-A3CC-675E67AA46E8}"/>
                </c:ext>
              </c:extLst>
            </c:dLbl>
            <c:dLbl>
              <c:idx val="6"/>
              <c:layout>
                <c:manualLayout>
                  <c:x val="-2.3608844207655458E-3"/>
                  <c:y val="-1.09152895225640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22-437D-A3CC-675E67AA46E8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CAI!$D$11:$J$11</c:f>
              <c:strCache>
                <c:ptCount val="7"/>
                <c:pt idx="0">
                  <c:v>Arequipa</c:v>
                </c:pt>
                <c:pt idx="1">
                  <c:v>Breña</c:v>
                </c:pt>
                <c:pt idx="2">
                  <c:v>Callao</c:v>
                </c:pt>
                <c:pt idx="3">
                  <c:v>Huamanga</c:v>
                </c:pt>
                <c:pt idx="4">
                  <c:v>Lima</c:v>
                </c:pt>
                <c:pt idx="5">
                  <c:v>Madre de Dios</c:v>
                </c:pt>
                <c:pt idx="6">
                  <c:v>Saylla</c:v>
                </c:pt>
              </c:strCache>
            </c:strRef>
          </c:cat>
          <c:val>
            <c:numRef>
              <c:f>CAI!$D$24:$J$24</c:f>
              <c:numCache>
                <c:formatCode>#\ ##0</c:formatCode>
                <c:ptCount val="7"/>
                <c:pt idx="0">
                  <c:v>309</c:v>
                </c:pt>
                <c:pt idx="1">
                  <c:v>298</c:v>
                </c:pt>
                <c:pt idx="2">
                  <c:v>259</c:v>
                </c:pt>
                <c:pt idx="3">
                  <c:v>291</c:v>
                </c:pt>
                <c:pt idx="4">
                  <c:v>543</c:v>
                </c:pt>
                <c:pt idx="5">
                  <c:v>81</c:v>
                </c:pt>
                <c:pt idx="6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822-437D-A3CC-675E67AA4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-557310560"/>
        <c:axId val="-557310016"/>
      </c:barChart>
      <c:catAx>
        <c:axId val="-55731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85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-557310016"/>
        <c:crosses val="autoZero"/>
        <c:auto val="1"/>
        <c:lblAlgn val="ctr"/>
        <c:lblOffset val="100"/>
        <c:noMultiLvlLbl val="0"/>
      </c:catAx>
      <c:valAx>
        <c:axId val="-557310016"/>
        <c:scaling>
          <c:orientation val="minMax"/>
        </c:scaling>
        <c:delete val="1"/>
        <c:axPos val="l"/>
        <c:majorGridlines>
          <c:spPr>
            <a:ln w="6350" cap="flat" cmpd="sng" algn="ctr">
              <a:noFill/>
              <a:prstDash val="dashDot"/>
              <a:round/>
            </a:ln>
            <a:effectLst/>
          </c:spPr>
        </c:majorGridlines>
        <c:numFmt formatCode="#\ ##0" sourceLinked="1"/>
        <c:majorTickMark val="none"/>
        <c:minorTickMark val="none"/>
        <c:tickLblPos val="nextTo"/>
        <c:crossAx val="-5573105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E" sz="1200" b="1" i="0" u="none" strike="noStrike" baseline="0">
                <a:solidFill>
                  <a:srgbClr val="000000"/>
                </a:solidFill>
                <a:latin typeface="Calibri"/>
              </a:rPr>
              <a:t>Grafico N°7: Acciones en la atención del caso por servicio del CAI</a:t>
            </a:r>
          </a:p>
        </c:rich>
      </c:tx>
      <c:layout>
        <c:manualLayout>
          <c:xMode val="edge"/>
          <c:yMode val="edge"/>
          <c:x val="0.16312609482572993"/>
          <c:y val="0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675642187348984"/>
          <c:y val="0.15342654063666877"/>
          <c:w val="0.7069639999413635"/>
          <c:h val="0.7883260997604058"/>
        </c:manualLayout>
      </c:layout>
      <c:barChart>
        <c:barDir val="bar"/>
        <c:grouping val="stacked"/>
        <c:varyColors val="0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CAI!$G$176:$J$176</c:f>
              <c:strCache>
                <c:ptCount val="4"/>
                <c:pt idx="0">
                  <c:v>Admisión</c:v>
                </c:pt>
                <c:pt idx="1">
                  <c:v>Psicología</c:v>
                </c:pt>
                <c:pt idx="2">
                  <c:v>Social</c:v>
                </c:pt>
                <c:pt idx="3">
                  <c:v>Reeducación</c:v>
                </c:pt>
              </c:strCache>
            </c:strRef>
          </c:cat>
          <c:val>
            <c:numRef>
              <c:f>CAI!$G$214:$J$214</c:f>
              <c:numCache>
                <c:formatCode>#,##0</c:formatCode>
                <c:ptCount val="4"/>
                <c:pt idx="0">
                  <c:v>2188</c:v>
                </c:pt>
                <c:pt idx="1">
                  <c:v>17039</c:v>
                </c:pt>
                <c:pt idx="2">
                  <c:v>17993</c:v>
                </c:pt>
                <c:pt idx="3">
                  <c:v>38125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8C-4E44-9028-4A4D856399D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423602992"/>
        <c:axId val="-423602448"/>
      </c:barChart>
      <c:catAx>
        <c:axId val="-423602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-423602448"/>
        <c:crosses val="autoZero"/>
        <c:auto val="1"/>
        <c:lblAlgn val="ctr"/>
        <c:lblOffset val="100"/>
        <c:noMultiLvlLbl val="0"/>
      </c:catAx>
      <c:valAx>
        <c:axId val="-423602448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-423602992"/>
        <c:crosses val="autoZero"/>
        <c:crossBetween val="between"/>
      </c:valAx>
      <c:spPr>
        <a:noFill/>
        <a:ln w="25400">
          <a:noFill/>
        </a:ln>
        <a:effectLst>
          <a:glow rad="25400">
            <a:schemeClr val="accent1">
              <a:alpha val="41000"/>
            </a:schemeClr>
          </a:glow>
        </a:effectLst>
        <a:scene3d>
          <a:camera prst="orthographicFront"/>
          <a:lightRig rig="threePt" dir="t"/>
        </a:scene3d>
        <a:sp3d>
          <a:bevelT w="6350"/>
        </a:sp3d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242509</xdr:colOff>
      <xdr:row>29</xdr:row>
      <xdr:rowOff>39025</xdr:rowOff>
    </xdr:from>
    <xdr:to>
      <xdr:col>17</xdr:col>
      <xdr:colOff>303989</xdr:colOff>
      <xdr:row>47</xdr:row>
      <xdr:rowOff>151993</xdr:rowOff>
    </xdr:to>
    <xdr:graphicFrame macro="">
      <xdr:nvGraphicFramePr>
        <xdr:cNvPr id="2" name="12 Gráfico">
          <a:extLst>
            <a:ext uri="{FF2B5EF4-FFF2-40B4-BE49-F238E27FC236}">
              <a16:creationId xmlns:a16="http://schemas.microsoft.com/office/drawing/2014/main" id="{E97C6DDE-2816-4130-BF52-E09973BD4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266463</xdr:colOff>
      <xdr:row>47</xdr:row>
      <xdr:rowOff>168226</xdr:rowOff>
    </xdr:from>
    <xdr:to>
      <xdr:col>11</xdr:col>
      <xdr:colOff>40532</xdr:colOff>
      <xdr:row>67</xdr:row>
      <xdr:rowOff>50664</xdr:rowOff>
    </xdr:to>
    <xdr:graphicFrame macro="">
      <xdr:nvGraphicFramePr>
        <xdr:cNvPr id="3" name="6 Gráfico">
          <a:extLst>
            <a:ext uri="{FF2B5EF4-FFF2-40B4-BE49-F238E27FC236}">
              <a16:creationId xmlns:a16="http://schemas.microsoft.com/office/drawing/2014/main" id="{DCE8A852-6FE7-4067-9CD4-1BEC5E33A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19051</xdr:colOff>
      <xdr:row>67</xdr:row>
      <xdr:rowOff>29971</xdr:rowOff>
    </xdr:from>
    <xdr:to>
      <xdr:col>15</xdr:col>
      <xdr:colOff>800505</xdr:colOff>
      <xdr:row>87</xdr:row>
      <xdr:rowOff>30398</xdr:rowOff>
    </xdr:to>
    <xdr:graphicFrame macro="">
      <xdr:nvGraphicFramePr>
        <xdr:cNvPr id="4" name="14 Gráfico">
          <a:extLst>
            <a:ext uri="{FF2B5EF4-FFF2-40B4-BE49-F238E27FC236}">
              <a16:creationId xmlns:a16="http://schemas.microsoft.com/office/drawing/2014/main" id="{559A444A-84BB-4EBA-A792-40C26E29D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241697</xdr:colOff>
      <xdr:row>117</xdr:row>
      <xdr:rowOff>47031</xdr:rowOff>
    </xdr:from>
    <xdr:to>
      <xdr:col>14</xdr:col>
      <xdr:colOff>765572</xdr:colOff>
      <xdr:row>131</xdr:row>
      <xdr:rowOff>188715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C0E76C3-6CB9-4E63-B710-B1A4EEFA0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302921</xdr:colOff>
      <xdr:row>130</xdr:row>
      <xdr:rowOff>66174</xdr:rowOff>
    </xdr:from>
    <xdr:to>
      <xdr:col>14</xdr:col>
      <xdr:colOff>202909</xdr:colOff>
      <xdr:row>131</xdr:row>
      <xdr:rowOff>91240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3F34DE73-15CD-4283-9466-7FFE22A74416}"/>
            </a:ext>
          </a:extLst>
        </xdr:cNvPr>
        <xdr:cNvSpPr/>
      </xdr:nvSpPr>
      <xdr:spPr>
        <a:xfrm>
          <a:off x="9084971" y="26879049"/>
          <a:ext cx="3633788" cy="21556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800">
              <a:solidFill>
                <a:sysClr val="windowText" lastClr="000000"/>
              </a:solidFill>
            </a:rPr>
            <a:t>(*) Personas que no tienen un vínculo de pareja con el usuario.</a:t>
          </a:r>
        </a:p>
      </xdr:txBody>
    </xdr:sp>
    <xdr:clientData/>
  </xdr:twoCellAnchor>
  <xdr:twoCellAnchor>
    <xdr:from>
      <xdr:col>11</xdr:col>
      <xdr:colOff>453571</xdr:colOff>
      <xdr:row>7</xdr:row>
      <xdr:rowOff>153084</xdr:rowOff>
    </xdr:from>
    <xdr:to>
      <xdr:col>17</xdr:col>
      <xdr:colOff>351517</xdr:colOff>
      <xdr:row>27</xdr:row>
      <xdr:rowOff>102055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0A4E812-7AAD-4C79-90FB-8A2180FE6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752475</xdr:colOff>
      <xdr:row>0</xdr:row>
      <xdr:rowOff>142875</xdr:rowOff>
    </xdr:from>
    <xdr:to>
      <xdr:col>13</xdr:col>
      <xdr:colOff>523875</xdr:colOff>
      <xdr:row>0</xdr:row>
      <xdr:rowOff>647700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A5B6E9B6-23FF-4B03-9945-0848A973F885}"/>
            </a:ext>
          </a:extLst>
        </xdr:cNvPr>
        <xdr:cNvSpPr/>
      </xdr:nvSpPr>
      <xdr:spPr>
        <a:xfrm>
          <a:off x="4667250" y="142875"/>
          <a:ext cx="735330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76812</xdr:colOff>
      <xdr:row>8</xdr:row>
      <xdr:rowOff>76638</xdr:rowOff>
    </xdr:from>
    <xdr:to>
      <xdr:col>10</xdr:col>
      <xdr:colOff>0</xdr:colOff>
      <xdr:row>9</xdr:row>
      <xdr:rowOff>107156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4F24E6F4-CF53-4169-89FB-4F82ED0E62C8}"/>
            </a:ext>
          </a:extLst>
        </xdr:cNvPr>
        <xdr:cNvSpPr/>
      </xdr:nvSpPr>
      <xdr:spPr>
        <a:xfrm>
          <a:off x="1381737" y="2896038"/>
          <a:ext cx="7400313" cy="29721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Casos atendidos por CAI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según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mes</a:t>
          </a:r>
        </a:p>
      </xdr:txBody>
    </xdr:sp>
    <xdr:clientData/>
  </xdr:twoCellAnchor>
  <xdr:twoCellAnchor>
    <xdr:from>
      <xdr:col>1</xdr:col>
      <xdr:colOff>0</xdr:colOff>
      <xdr:row>8</xdr:row>
      <xdr:rowOff>76639</xdr:rowOff>
    </xdr:from>
    <xdr:to>
      <xdr:col>2</xdr:col>
      <xdr:colOff>187014</xdr:colOff>
      <xdr:row>9</xdr:row>
      <xdr:rowOff>64392</xdr:rowOff>
    </xdr:to>
    <xdr:sp macro="" textlink="">
      <xdr:nvSpPr>
        <xdr:cNvPr id="10" name="Rectángulo 51">
          <a:extLst>
            <a:ext uri="{FF2B5EF4-FFF2-40B4-BE49-F238E27FC236}">
              <a16:creationId xmlns:a16="http://schemas.microsoft.com/office/drawing/2014/main" id="{63895301-C6B7-42F4-B0D2-6C171E9369DC}"/>
            </a:ext>
          </a:extLst>
        </xdr:cNvPr>
        <xdr:cNvSpPr/>
      </xdr:nvSpPr>
      <xdr:spPr>
        <a:xfrm>
          <a:off x="133350" y="2896039"/>
          <a:ext cx="1358589" cy="25445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2</xdr:col>
      <xdr:colOff>75278</xdr:colOff>
      <xdr:row>29</xdr:row>
      <xdr:rowOff>37178</xdr:rowOff>
    </xdr:from>
    <xdr:to>
      <xdr:col>8</xdr:col>
      <xdr:colOff>714375</xdr:colOff>
      <xdr:row>30</xdr:row>
      <xdr:rowOff>87472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4D891005-BFF1-416D-B855-B322C582F905}"/>
            </a:ext>
          </a:extLst>
        </xdr:cNvPr>
        <xdr:cNvSpPr/>
      </xdr:nvSpPr>
      <xdr:spPr>
        <a:xfrm>
          <a:off x="1380203" y="6380828"/>
          <a:ext cx="5982622" cy="25031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grupos de edad del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usuario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1</xdr:col>
      <xdr:colOff>705</xdr:colOff>
      <xdr:row>29</xdr:row>
      <xdr:rowOff>37178</xdr:rowOff>
    </xdr:from>
    <xdr:to>
      <xdr:col>2</xdr:col>
      <xdr:colOff>185478</xdr:colOff>
      <xdr:row>30</xdr:row>
      <xdr:rowOff>87472</xdr:rowOff>
    </xdr:to>
    <xdr:sp macro="" textlink="">
      <xdr:nvSpPr>
        <xdr:cNvPr id="12" name="Rectángulo 51">
          <a:extLst>
            <a:ext uri="{FF2B5EF4-FFF2-40B4-BE49-F238E27FC236}">
              <a16:creationId xmlns:a16="http://schemas.microsoft.com/office/drawing/2014/main" id="{82B42839-4952-4033-B4E2-F7D7B3208364}"/>
            </a:ext>
          </a:extLst>
        </xdr:cNvPr>
        <xdr:cNvSpPr/>
      </xdr:nvSpPr>
      <xdr:spPr>
        <a:xfrm>
          <a:off x="134055" y="6380828"/>
          <a:ext cx="1356348" cy="25031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</a:t>
          </a:r>
        </a:p>
      </xdr:txBody>
    </xdr:sp>
    <xdr:clientData/>
  </xdr:twoCellAnchor>
  <xdr:twoCellAnchor>
    <xdr:from>
      <xdr:col>2</xdr:col>
      <xdr:colOff>27455</xdr:colOff>
      <xdr:row>49</xdr:row>
      <xdr:rowOff>34331</xdr:rowOff>
    </xdr:from>
    <xdr:to>
      <xdr:col>5</xdr:col>
      <xdr:colOff>28575</xdr:colOff>
      <xdr:row>50</xdr:row>
      <xdr:rowOff>32845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B8867110-9A4F-4A7E-83D0-587F8445FFDB}"/>
            </a:ext>
          </a:extLst>
        </xdr:cNvPr>
        <xdr:cNvSpPr/>
      </xdr:nvSpPr>
      <xdr:spPr>
        <a:xfrm>
          <a:off x="1332380" y="9492656"/>
          <a:ext cx="2610970" cy="51286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asos atendidos por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ituación laboral del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usuario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0</xdr:col>
      <xdr:colOff>44667</xdr:colOff>
      <xdr:row>49</xdr:row>
      <xdr:rowOff>26230</xdr:rowOff>
    </xdr:from>
    <xdr:to>
      <xdr:col>2</xdr:col>
      <xdr:colOff>117381</xdr:colOff>
      <xdr:row>49</xdr:row>
      <xdr:rowOff>278231</xdr:rowOff>
    </xdr:to>
    <xdr:sp macro="" textlink="">
      <xdr:nvSpPr>
        <xdr:cNvPr id="14" name="Rectángulo 51">
          <a:extLst>
            <a:ext uri="{FF2B5EF4-FFF2-40B4-BE49-F238E27FC236}">
              <a16:creationId xmlns:a16="http://schemas.microsoft.com/office/drawing/2014/main" id="{F9543848-820E-4F5D-8B2A-574D2C7B7EB9}"/>
            </a:ext>
          </a:extLst>
        </xdr:cNvPr>
        <xdr:cNvSpPr/>
      </xdr:nvSpPr>
      <xdr:spPr>
        <a:xfrm>
          <a:off x="44667" y="9484555"/>
          <a:ext cx="1377639" cy="25200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3</a:t>
          </a:r>
        </a:p>
      </xdr:txBody>
    </xdr:sp>
    <xdr:clientData/>
  </xdr:twoCellAnchor>
  <xdr:twoCellAnchor>
    <xdr:from>
      <xdr:col>2</xdr:col>
      <xdr:colOff>69441</xdr:colOff>
      <xdr:row>67</xdr:row>
      <xdr:rowOff>31954</xdr:rowOff>
    </xdr:from>
    <xdr:to>
      <xdr:col>5</xdr:col>
      <xdr:colOff>878451</xdr:colOff>
      <xdr:row>69</xdr:row>
      <xdr:rowOff>48597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C85BECAE-95A0-4F3D-AD79-C86A0F354B04}"/>
            </a:ext>
          </a:extLst>
        </xdr:cNvPr>
        <xdr:cNvSpPr/>
      </xdr:nvSpPr>
      <xdr:spPr>
        <a:xfrm>
          <a:off x="1374366" y="12481129"/>
          <a:ext cx="3418860" cy="46431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asos atendidos por r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iesgo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presuntivo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0</xdr:col>
      <xdr:colOff>84189</xdr:colOff>
      <xdr:row>67</xdr:row>
      <xdr:rowOff>22431</xdr:rowOff>
    </xdr:from>
    <xdr:to>
      <xdr:col>2</xdr:col>
      <xdr:colOff>156903</xdr:colOff>
      <xdr:row>68</xdr:row>
      <xdr:rowOff>106343</xdr:rowOff>
    </xdr:to>
    <xdr:sp macro="" textlink="">
      <xdr:nvSpPr>
        <xdr:cNvPr id="16" name="Rectángulo 51">
          <a:extLst>
            <a:ext uri="{FF2B5EF4-FFF2-40B4-BE49-F238E27FC236}">
              <a16:creationId xmlns:a16="http://schemas.microsoft.com/office/drawing/2014/main" id="{742034EB-544F-44EC-A2B0-10B407286E49}"/>
            </a:ext>
          </a:extLst>
        </xdr:cNvPr>
        <xdr:cNvSpPr/>
      </xdr:nvSpPr>
      <xdr:spPr>
        <a:xfrm>
          <a:off x="84189" y="12471606"/>
          <a:ext cx="1377639" cy="25536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4</a:t>
          </a:r>
        </a:p>
      </xdr:txBody>
    </xdr:sp>
    <xdr:clientData/>
  </xdr:twoCellAnchor>
  <xdr:twoCellAnchor>
    <xdr:from>
      <xdr:col>2</xdr:col>
      <xdr:colOff>38523</xdr:colOff>
      <xdr:row>117</xdr:row>
      <xdr:rowOff>120431</xdr:rowOff>
    </xdr:from>
    <xdr:to>
      <xdr:col>9</xdr:col>
      <xdr:colOff>10950</xdr:colOff>
      <xdr:row>118</xdr:row>
      <xdr:rowOff>213038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434A38F-C5F5-491D-A5C0-2AA22485AC56}"/>
            </a:ext>
          </a:extLst>
        </xdr:cNvPr>
        <xdr:cNvSpPr/>
      </xdr:nvSpPr>
      <xdr:spPr>
        <a:xfrm>
          <a:off x="1343448" y="23713856"/>
          <a:ext cx="6144627" cy="25453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Pareja afectada u otra persona afectada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vinculo con el usuario</a:t>
          </a:r>
        </a:p>
      </xdr:txBody>
    </xdr:sp>
    <xdr:clientData/>
  </xdr:twoCellAnchor>
  <xdr:twoCellAnchor>
    <xdr:from>
      <xdr:col>0</xdr:col>
      <xdr:colOff>107249</xdr:colOff>
      <xdr:row>117</xdr:row>
      <xdr:rowOff>122963</xdr:rowOff>
    </xdr:from>
    <xdr:to>
      <xdr:col>2</xdr:col>
      <xdr:colOff>96631</xdr:colOff>
      <xdr:row>118</xdr:row>
      <xdr:rowOff>179456</xdr:rowOff>
    </xdr:to>
    <xdr:sp macro="" textlink="">
      <xdr:nvSpPr>
        <xdr:cNvPr id="18" name="Rectángulo 51">
          <a:extLst>
            <a:ext uri="{FF2B5EF4-FFF2-40B4-BE49-F238E27FC236}">
              <a16:creationId xmlns:a16="http://schemas.microsoft.com/office/drawing/2014/main" id="{55F46106-27D9-4629-830F-29CED96CEB1C}"/>
            </a:ext>
          </a:extLst>
        </xdr:cNvPr>
        <xdr:cNvSpPr/>
      </xdr:nvSpPr>
      <xdr:spPr>
        <a:xfrm>
          <a:off x="107249" y="23716388"/>
          <a:ext cx="1294307" cy="21841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7</a:t>
          </a:r>
        </a:p>
      </xdr:txBody>
    </xdr:sp>
    <xdr:clientData/>
  </xdr:twoCellAnchor>
  <xdr:twoCellAnchor>
    <xdr:from>
      <xdr:col>2</xdr:col>
      <xdr:colOff>48027</xdr:colOff>
      <xdr:row>135</xdr:row>
      <xdr:rowOff>86841</xdr:rowOff>
    </xdr:from>
    <xdr:to>
      <xdr:col>8</xdr:col>
      <xdr:colOff>11905</xdr:colOff>
      <xdr:row>137</xdr:row>
      <xdr:rowOff>60158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8EF6EEE-D0DC-444C-A4D9-E94FBBFCB957}"/>
            </a:ext>
          </a:extLst>
        </xdr:cNvPr>
        <xdr:cNvSpPr/>
      </xdr:nvSpPr>
      <xdr:spPr>
        <a:xfrm>
          <a:off x="1352952" y="27852216"/>
          <a:ext cx="5307403" cy="47814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Consumo de alcohol, fuma drogas y adicciones no convencionales en los usuarios</a:t>
          </a:r>
          <a:r>
            <a: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xdr:txBody>
    </xdr:sp>
    <xdr:clientData/>
  </xdr:twoCellAnchor>
  <xdr:twoCellAnchor>
    <xdr:from>
      <xdr:col>0</xdr:col>
      <xdr:colOff>106246</xdr:colOff>
      <xdr:row>135</xdr:row>
      <xdr:rowOff>76814</xdr:rowOff>
    </xdr:from>
    <xdr:to>
      <xdr:col>2</xdr:col>
      <xdr:colOff>182971</xdr:colOff>
      <xdr:row>136</xdr:row>
      <xdr:rowOff>19439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26029AA9-1804-4300-B4C5-1BD86225E786}"/>
            </a:ext>
          </a:extLst>
        </xdr:cNvPr>
        <xdr:cNvSpPr/>
      </xdr:nvSpPr>
      <xdr:spPr>
        <a:xfrm>
          <a:off x="106246" y="27842189"/>
          <a:ext cx="1381650" cy="25695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8</a:t>
          </a:r>
        </a:p>
      </xdr:txBody>
    </xdr:sp>
    <xdr:clientData/>
  </xdr:twoCellAnchor>
  <xdr:twoCellAnchor>
    <xdr:from>
      <xdr:col>2</xdr:col>
      <xdr:colOff>47382</xdr:colOff>
      <xdr:row>150</xdr:row>
      <xdr:rowOff>85687</xdr:rowOff>
    </xdr:from>
    <xdr:to>
      <xdr:col>7</xdr:col>
      <xdr:colOff>11906</xdr:colOff>
      <xdr:row>151</xdr:row>
      <xdr:rowOff>190500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F0CB4535-B104-4095-9664-8825CAC01FFF}"/>
            </a:ext>
          </a:extLst>
        </xdr:cNvPr>
        <xdr:cNvSpPr/>
      </xdr:nvSpPr>
      <xdr:spPr>
        <a:xfrm>
          <a:off x="1352307" y="31213387"/>
          <a:ext cx="4479374" cy="23816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realizadas personalizadas por servicio según mes</a:t>
          </a:r>
        </a:p>
      </xdr:txBody>
    </xdr:sp>
    <xdr:clientData/>
  </xdr:twoCellAnchor>
  <xdr:twoCellAnchor>
    <xdr:from>
      <xdr:col>0</xdr:col>
      <xdr:colOff>106246</xdr:colOff>
      <xdr:row>150</xdr:row>
      <xdr:rowOff>85686</xdr:rowOff>
    </xdr:from>
    <xdr:to>
      <xdr:col>2</xdr:col>
      <xdr:colOff>182971</xdr:colOff>
      <xdr:row>152</xdr:row>
      <xdr:rowOff>1510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8272BE2D-0F71-41C6-9EB4-9381BCBFD2ED}"/>
            </a:ext>
          </a:extLst>
        </xdr:cNvPr>
        <xdr:cNvSpPr/>
      </xdr:nvSpPr>
      <xdr:spPr>
        <a:xfrm>
          <a:off x="106246" y="31213386"/>
          <a:ext cx="1381650" cy="249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9</a:t>
          </a:r>
        </a:p>
      </xdr:txBody>
    </xdr:sp>
    <xdr:clientData/>
  </xdr:twoCellAnchor>
  <xdr:twoCellAnchor>
    <xdr:from>
      <xdr:col>10</xdr:col>
      <xdr:colOff>47268</xdr:colOff>
      <xdr:row>150</xdr:row>
      <xdr:rowOff>85687</xdr:rowOff>
    </xdr:from>
    <xdr:to>
      <xdr:col>17</xdr:col>
      <xdr:colOff>821531</xdr:colOff>
      <xdr:row>151</xdr:row>
      <xdr:rowOff>190500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5D496F83-8B7D-49ED-984C-D22F56E269B4}"/>
            </a:ext>
          </a:extLst>
        </xdr:cNvPr>
        <xdr:cNvSpPr/>
      </xdr:nvSpPr>
      <xdr:spPr>
        <a:xfrm>
          <a:off x="8829318" y="31213387"/>
          <a:ext cx="7270313" cy="23816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realizadas personalizadas por CAI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706695</xdr:colOff>
      <xdr:row>150</xdr:row>
      <xdr:rowOff>85686</xdr:rowOff>
    </xdr:from>
    <xdr:to>
      <xdr:col>10</xdr:col>
      <xdr:colOff>156290</xdr:colOff>
      <xdr:row>152</xdr:row>
      <xdr:rowOff>1510</xdr:rowOff>
    </xdr:to>
    <xdr:sp macro="" textlink="">
      <xdr:nvSpPr>
        <xdr:cNvPr id="24" name="Rectángulo 51">
          <a:extLst>
            <a:ext uri="{FF2B5EF4-FFF2-40B4-BE49-F238E27FC236}">
              <a16:creationId xmlns:a16="http://schemas.microsoft.com/office/drawing/2014/main" id="{340D44C8-36C3-4B4F-97E1-57782653F5E2}"/>
            </a:ext>
          </a:extLst>
        </xdr:cNvPr>
        <xdr:cNvSpPr/>
      </xdr:nvSpPr>
      <xdr:spPr>
        <a:xfrm>
          <a:off x="7355145" y="31213386"/>
          <a:ext cx="1583195" cy="249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10</a:t>
          </a:r>
        </a:p>
      </xdr:txBody>
    </xdr:sp>
    <xdr:clientData/>
  </xdr:twoCellAnchor>
  <xdr:twoCellAnchor>
    <xdr:from>
      <xdr:col>2</xdr:col>
      <xdr:colOff>426604</xdr:colOff>
      <xdr:row>6</xdr:row>
      <xdr:rowOff>95250</xdr:rowOff>
    </xdr:from>
    <xdr:to>
      <xdr:col>17</xdr:col>
      <xdr:colOff>814456</xdr:colOff>
      <xdr:row>7</xdr:row>
      <xdr:rowOff>179457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DE6DC1D9-C5B0-4E92-A4E4-335049636A3D}"/>
            </a:ext>
          </a:extLst>
        </xdr:cNvPr>
        <xdr:cNvSpPr/>
      </xdr:nvSpPr>
      <xdr:spPr>
        <a:xfrm>
          <a:off x="1731529" y="2466975"/>
          <a:ext cx="14361027" cy="322332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EN LOS CAI SEGÚN MES </a:t>
          </a:r>
        </a:p>
      </xdr:txBody>
    </xdr:sp>
    <xdr:clientData/>
  </xdr:twoCellAnchor>
  <xdr:twoCellAnchor>
    <xdr:from>
      <xdr:col>1</xdr:col>
      <xdr:colOff>0</xdr:colOff>
      <xdr:row>6</xdr:row>
      <xdr:rowOff>95250</xdr:rowOff>
    </xdr:from>
    <xdr:to>
      <xdr:col>2</xdr:col>
      <xdr:colOff>498641</xdr:colOff>
      <xdr:row>7</xdr:row>
      <xdr:rowOff>180565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59B9CE22-56FD-4E70-9FFA-12F108530AD1}"/>
            </a:ext>
          </a:extLst>
        </xdr:cNvPr>
        <xdr:cNvSpPr/>
      </xdr:nvSpPr>
      <xdr:spPr>
        <a:xfrm>
          <a:off x="133350" y="2466975"/>
          <a:ext cx="1670216" cy="32344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A </a:t>
          </a:r>
        </a:p>
      </xdr:txBody>
    </xdr:sp>
    <xdr:clientData/>
  </xdr:twoCellAnchor>
  <xdr:twoCellAnchor>
    <xdr:from>
      <xdr:col>1</xdr:col>
      <xdr:colOff>0</xdr:colOff>
      <xdr:row>147</xdr:row>
      <xdr:rowOff>120316</xdr:rowOff>
    </xdr:from>
    <xdr:to>
      <xdr:col>2</xdr:col>
      <xdr:colOff>498641</xdr:colOff>
      <xdr:row>148</xdr:row>
      <xdr:rowOff>220322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8A9085AC-BC27-4C80-BF3E-CF34A7F05BA6}"/>
            </a:ext>
          </a:extLst>
        </xdr:cNvPr>
        <xdr:cNvSpPr/>
      </xdr:nvSpPr>
      <xdr:spPr>
        <a:xfrm>
          <a:off x="133350" y="30819391"/>
          <a:ext cx="1670216" cy="280981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C </a:t>
          </a:r>
        </a:p>
      </xdr:txBody>
    </xdr:sp>
    <xdr:clientData/>
  </xdr:twoCellAnchor>
  <xdr:twoCellAnchor>
    <xdr:from>
      <xdr:col>2</xdr:col>
      <xdr:colOff>461207</xdr:colOff>
      <xdr:row>147</xdr:row>
      <xdr:rowOff>120316</xdr:rowOff>
    </xdr:from>
    <xdr:to>
      <xdr:col>17</xdr:col>
      <xdr:colOff>828261</xdr:colOff>
      <xdr:row>149</xdr:row>
      <xdr:rowOff>0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23940BA0-83C5-45A4-84CC-BD11B1AD3A11}"/>
            </a:ext>
          </a:extLst>
        </xdr:cNvPr>
        <xdr:cNvSpPr/>
      </xdr:nvSpPr>
      <xdr:spPr>
        <a:xfrm>
          <a:off x="1766132" y="30819391"/>
          <a:ext cx="14340229" cy="279734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ACCIONES EN LA ATENCIÓN DEL CASO </a:t>
          </a:r>
        </a:p>
      </xdr:txBody>
    </xdr:sp>
    <xdr:clientData/>
  </xdr:twoCellAnchor>
  <xdr:twoCellAnchor>
    <xdr:from>
      <xdr:col>1</xdr:col>
      <xdr:colOff>0</xdr:colOff>
      <xdr:row>114</xdr:row>
      <xdr:rowOff>150017</xdr:rowOff>
    </xdr:from>
    <xdr:to>
      <xdr:col>2</xdr:col>
      <xdr:colOff>504985</xdr:colOff>
      <xdr:row>116</xdr:row>
      <xdr:rowOff>100624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A195781A-FF66-436F-90A2-C572CDA19F26}"/>
            </a:ext>
          </a:extLst>
        </xdr:cNvPr>
        <xdr:cNvSpPr/>
      </xdr:nvSpPr>
      <xdr:spPr>
        <a:xfrm>
          <a:off x="133350" y="23181467"/>
          <a:ext cx="1676560" cy="350657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B </a:t>
          </a:r>
        </a:p>
      </xdr:txBody>
    </xdr:sp>
    <xdr:clientData/>
  </xdr:twoCellAnchor>
  <xdr:twoCellAnchor>
    <xdr:from>
      <xdr:col>2</xdr:col>
      <xdr:colOff>487608</xdr:colOff>
      <xdr:row>114</xdr:row>
      <xdr:rowOff>150018</xdr:rowOff>
    </xdr:from>
    <xdr:to>
      <xdr:col>17</xdr:col>
      <xdr:colOff>828261</xdr:colOff>
      <xdr:row>116</xdr:row>
      <xdr:rowOff>100264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126A9DAC-83B8-4A9C-9366-46A4299F7D69}"/>
            </a:ext>
          </a:extLst>
        </xdr:cNvPr>
        <xdr:cNvSpPr/>
      </xdr:nvSpPr>
      <xdr:spPr>
        <a:xfrm>
          <a:off x="1792533" y="23181468"/>
          <a:ext cx="14313828" cy="350296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DEL CASO</a:t>
          </a:r>
        </a:p>
      </xdr:txBody>
    </xdr:sp>
    <xdr:clientData/>
  </xdr:twoCellAnchor>
  <xdr:twoCellAnchor>
    <xdr:from>
      <xdr:col>2</xdr:col>
      <xdr:colOff>44047</xdr:colOff>
      <xdr:row>221</xdr:row>
      <xdr:rowOff>65461</xdr:rowOff>
    </xdr:from>
    <xdr:to>
      <xdr:col>6</xdr:col>
      <xdr:colOff>2004</xdr:colOff>
      <xdr:row>223</xdr:row>
      <xdr:rowOff>304799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322E2A7B-870E-4EFD-AAFF-69BD547940C3}"/>
            </a:ext>
          </a:extLst>
        </xdr:cNvPr>
        <xdr:cNvSpPr/>
      </xdr:nvSpPr>
      <xdr:spPr>
        <a:xfrm>
          <a:off x="1348972" y="43956661"/>
          <a:ext cx="3558407" cy="59176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atendidos por los CAI en el año 2026 en relación al año 2025 para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el mismo periodo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86372</xdr:colOff>
      <xdr:row>221</xdr:row>
      <xdr:rowOff>67193</xdr:rowOff>
    </xdr:from>
    <xdr:to>
      <xdr:col>2</xdr:col>
      <xdr:colOff>159086</xdr:colOff>
      <xdr:row>222</xdr:row>
      <xdr:rowOff>118392</xdr:rowOff>
    </xdr:to>
    <xdr:sp macro="" textlink="">
      <xdr:nvSpPr>
        <xdr:cNvPr id="32" name="Rectángulo 51">
          <a:extLst>
            <a:ext uri="{FF2B5EF4-FFF2-40B4-BE49-F238E27FC236}">
              <a16:creationId xmlns:a16="http://schemas.microsoft.com/office/drawing/2014/main" id="{D4901101-B4FF-4CFE-9985-80CD05BD4BAE}"/>
            </a:ext>
          </a:extLst>
        </xdr:cNvPr>
        <xdr:cNvSpPr/>
      </xdr:nvSpPr>
      <xdr:spPr>
        <a:xfrm>
          <a:off x="86372" y="43958393"/>
          <a:ext cx="1377639" cy="23217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13</a:t>
          </a:r>
        </a:p>
      </xdr:txBody>
    </xdr:sp>
    <xdr:clientData/>
  </xdr:twoCellAnchor>
  <xdr:twoCellAnchor>
    <xdr:from>
      <xdr:col>6</xdr:col>
      <xdr:colOff>558985</xdr:colOff>
      <xdr:row>226</xdr:row>
      <xdr:rowOff>166745</xdr:rowOff>
    </xdr:from>
    <xdr:to>
      <xdr:col>8</xdr:col>
      <xdr:colOff>266700</xdr:colOff>
      <xdr:row>228</xdr:row>
      <xdr:rowOff>171450</xdr:rowOff>
    </xdr:to>
    <xdr:sp macro="" textlink="">
      <xdr:nvSpPr>
        <xdr:cNvPr id="33" name="Flecha a la derecha con bandas 9">
          <a:extLst>
            <a:ext uri="{FF2B5EF4-FFF2-40B4-BE49-F238E27FC236}">
              <a16:creationId xmlns:a16="http://schemas.microsoft.com/office/drawing/2014/main" id="{075D63D2-BC2B-4274-B2F1-6EA2EDCABA42}"/>
            </a:ext>
          </a:extLst>
        </xdr:cNvPr>
        <xdr:cNvSpPr/>
      </xdr:nvSpPr>
      <xdr:spPr bwMode="auto">
        <a:xfrm>
          <a:off x="5464360" y="45286670"/>
          <a:ext cx="1450790" cy="442855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533400</xdr:colOff>
      <xdr:row>225</xdr:row>
      <xdr:rowOff>177867</xdr:rowOff>
    </xdr:from>
    <xdr:to>
      <xdr:col>13</xdr:col>
      <xdr:colOff>295276</xdr:colOff>
      <xdr:row>229</xdr:row>
      <xdr:rowOff>180975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04EE366D-40CE-4546-AFA4-8038D78094FE}"/>
            </a:ext>
          </a:extLst>
        </xdr:cNvPr>
        <xdr:cNvSpPr txBox="1"/>
      </xdr:nvSpPr>
      <xdr:spPr>
        <a:xfrm>
          <a:off x="8010525" y="45031092"/>
          <a:ext cx="3781426" cy="927033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 los casos atendidos en</a:t>
          </a:r>
          <a:r>
            <a:rPr lang="es-PE" sz="1100" b="0" i="1" baseline="0"/>
            <a:t> </a:t>
          </a:r>
          <a:r>
            <a:rPr lang="es-PE" sz="1100" b="0" i="1"/>
            <a:t>los CAI, se observa un</a:t>
          </a:r>
          <a:r>
            <a:rPr lang="es-PE" sz="1100" b="0" i="1" baseline="0"/>
            <a:t> incremento</a:t>
          </a:r>
          <a:r>
            <a:rPr lang="es-PE" sz="1100" b="0" i="1"/>
            <a:t> de 13,6</a:t>
          </a:r>
          <a:r>
            <a:rPr lang="es-PE" sz="1100" b="0" i="1" baseline="0"/>
            <a:t> </a:t>
          </a:r>
          <a:r>
            <a:rPr lang="es-PE" sz="1100" b="0" i="1"/>
            <a:t>puntos porcentuales en el periodo de enero a junio</a:t>
          </a:r>
          <a:r>
            <a:rPr lang="es-PE" sz="1100" b="0" i="1" baseline="0"/>
            <a:t> </a:t>
          </a:r>
          <a:r>
            <a:rPr lang="es-PE" sz="1100" b="0" i="1"/>
            <a:t>2026, frente a lo registrado en el mismo periodo del año anterior.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501398</xdr:colOff>
      <xdr:row>219</xdr:row>
      <xdr:rowOff>163958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54F77C2A-44C2-449A-B890-0CF06B85B572}"/>
            </a:ext>
          </a:extLst>
        </xdr:cNvPr>
        <xdr:cNvSpPr/>
      </xdr:nvSpPr>
      <xdr:spPr>
        <a:xfrm>
          <a:off x="133350" y="43405425"/>
          <a:ext cx="1672973" cy="32588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D</a:t>
          </a:r>
        </a:p>
      </xdr:txBody>
    </xdr:sp>
    <xdr:clientData/>
  </xdr:twoCellAnchor>
  <xdr:twoCellAnchor>
    <xdr:from>
      <xdr:col>2</xdr:col>
      <xdr:colOff>478514</xdr:colOff>
      <xdr:row>218</xdr:row>
      <xdr:rowOff>0</xdr:rowOff>
    </xdr:from>
    <xdr:to>
      <xdr:col>17</xdr:col>
      <xdr:colOff>828261</xdr:colOff>
      <xdr:row>220</xdr:row>
      <xdr:rowOff>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8DB102D0-6135-4FB2-BED7-CCE175AC41F3}"/>
            </a:ext>
          </a:extLst>
        </xdr:cNvPr>
        <xdr:cNvSpPr/>
      </xdr:nvSpPr>
      <xdr:spPr>
        <a:xfrm>
          <a:off x="1783439" y="43405425"/>
          <a:ext cx="14322922" cy="3238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VARIACIÓN PORCENTUAL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oneCellAnchor>
    <xdr:from>
      <xdr:col>1</xdr:col>
      <xdr:colOff>1945</xdr:colOff>
      <xdr:row>85</xdr:row>
      <xdr:rowOff>56129</xdr:rowOff>
    </xdr:from>
    <xdr:ext cx="4300727" cy="777308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33B45FBA-EE84-4B4C-98C6-882E1A94BEE0}"/>
            </a:ext>
          </a:extLst>
        </xdr:cNvPr>
        <xdr:cNvSpPr txBox="1"/>
      </xdr:nvSpPr>
      <xdr:spPr>
        <a:xfrm>
          <a:off x="135295" y="15439004"/>
          <a:ext cx="4300727" cy="77730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PE" sz="1100" b="1"/>
            <a:t>Riesgo</a:t>
          </a:r>
          <a:r>
            <a:rPr lang="es-PE" sz="1100" b="1" baseline="0"/>
            <a:t> Presuntivo: </a:t>
          </a:r>
          <a:r>
            <a:rPr lang="es-PE" sz="1100" baseline="0"/>
            <a:t>está referida a la identificación de la relación actual del usuario con la persona afectada, el tiempo de unión y separación, historia de relaciones anteriores, composición familiar, situación laboral actual, otros antecedentes a especificar.</a:t>
          </a:r>
          <a:endParaRPr lang="es-PE" sz="1100"/>
        </a:p>
      </xdr:txBody>
    </xdr:sp>
    <xdr:clientData/>
  </xdr:oneCellAnchor>
  <xdr:twoCellAnchor>
    <xdr:from>
      <xdr:col>1</xdr:col>
      <xdr:colOff>4816</xdr:colOff>
      <xdr:row>3</xdr:row>
      <xdr:rowOff>38099</xdr:rowOff>
    </xdr:from>
    <xdr:to>
      <xdr:col>17</xdr:col>
      <xdr:colOff>798871</xdr:colOff>
      <xdr:row>6</xdr:row>
      <xdr:rowOff>0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BECEE0A5-1D0A-4746-8C27-E0EBE26C0BAC}"/>
            </a:ext>
          </a:extLst>
        </xdr:cNvPr>
        <xdr:cNvSpPr txBox="1"/>
      </xdr:nvSpPr>
      <xdr:spPr>
        <a:xfrm>
          <a:off x="138166" y="1695449"/>
          <a:ext cx="15938805" cy="676276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Centro de Atención Institucional (CAI), son centros públicos especializados interdisciplinarios y gratuitos, que brindan atención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integral para contribuir al cese de la conducta violenta del hombre sentenciado por violencia contra la pareja o en proceso de sanción, a través de la reeducación de sus creencias, percepciones, ideas y pensamientos sobre la mujer, teniendo como finalidad la protección de la víctima.</a:t>
          </a:r>
        </a:p>
      </xdr:txBody>
    </xdr:sp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501398</xdr:colOff>
      <xdr:row>241</xdr:row>
      <xdr:rowOff>163958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84A27A81-8687-426D-B7AF-373A7A5FF238}"/>
            </a:ext>
          </a:extLst>
        </xdr:cNvPr>
        <xdr:cNvSpPr/>
      </xdr:nvSpPr>
      <xdr:spPr>
        <a:xfrm>
          <a:off x="133350" y="46843950"/>
          <a:ext cx="1672973" cy="354458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E</a:t>
          </a:r>
        </a:p>
      </xdr:txBody>
    </xdr:sp>
    <xdr:clientData/>
  </xdr:twoCellAnchor>
  <xdr:twoCellAnchor>
    <xdr:from>
      <xdr:col>2</xdr:col>
      <xdr:colOff>478514</xdr:colOff>
      <xdr:row>240</xdr:row>
      <xdr:rowOff>0</xdr:rowOff>
    </xdr:from>
    <xdr:to>
      <xdr:col>17</xdr:col>
      <xdr:colOff>828261</xdr:colOff>
      <xdr:row>241</xdr:row>
      <xdr:rowOff>165652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AEC9B2B0-83FB-4FC9-B315-BB061AD8B6E9}"/>
            </a:ext>
          </a:extLst>
        </xdr:cNvPr>
        <xdr:cNvSpPr/>
      </xdr:nvSpPr>
      <xdr:spPr>
        <a:xfrm>
          <a:off x="1783439" y="46843950"/>
          <a:ext cx="14322922" cy="356152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REGIÓN 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29741</xdr:colOff>
      <xdr:row>243</xdr:row>
      <xdr:rowOff>1</xdr:rowOff>
    </xdr:from>
    <xdr:to>
      <xdr:col>8</xdr:col>
      <xdr:colOff>0</xdr:colOff>
      <xdr:row>244</xdr:row>
      <xdr:rowOff>153276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741A2ACE-2C89-42DE-8288-056C222476CE}"/>
            </a:ext>
          </a:extLst>
        </xdr:cNvPr>
        <xdr:cNvSpPr/>
      </xdr:nvSpPr>
      <xdr:spPr>
        <a:xfrm>
          <a:off x="1334666" y="47415451"/>
          <a:ext cx="5313784" cy="34377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</a:t>
          </a:r>
          <a:r>
            <a:rPr lang="es-PE" sz="12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región, 2022 - 2026*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139242</xdr:colOff>
      <xdr:row>244</xdr:row>
      <xdr:rowOff>75107</xdr:rowOff>
    </xdr:to>
    <xdr:sp macro="" textlink="">
      <xdr:nvSpPr>
        <xdr:cNvPr id="42" name="Rectángulo 51">
          <a:extLst>
            <a:ext uri="{FF2B5EF4-FFF2-40B4-BE49-F238E27FC236}">
              <a16:creationId xmlns:a16="http://schemas.microsoft.com/office/drawing/2014/main" id="{FB98B85E-81F3-46C6-905F-417B3FC86652}"/>
            </a:ext>
          </a:extLst>
        </xdr:cNvPr>
        <xdr:cNvSpPr/>
      </xdr:nvSpPr>
      <xdr:spPr>
        <a:xfrm>
          <a:off x="133350" y="47415450"/>
          <a:ext cx="1310817" cy="26560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14</a:t>
          </a:r>
        </a:p>
      </xdr:txBody>
    </xdr:sp>
    <xdr:clientData/>
  </xdr:twoCellAnchor>
  <xdr:twoCellAnchor>
    <xdr:from>
      <xdr:col>1</xdr:col>
      <xdr:colOff>884464</xdr:colOff>
      <xdr:row>91</xdr:row>
      <xdr:rowOff>28373</xdr:rowOff>
    </xdr:from>
    <xdr:to>
      <xdr:col>11</xdr:col>
      <xdr:colOff>791514</xdr:colOff>
      <xdr:row>92</xdr:row>
      <xdr:rowOff>107324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570E89B1-6C35-4922-80D6-D5A6E7DFD35F}"/>
            </a:ext>
          </a:extLst>
        </xdr:cNvPr>
        <xdr:cNvSpPr/>
      </xdr:nvSpPr>
      <xdr:spPr>
        <a:xfrm>
          <a:off x="1017814" y="16554248"/>
          <a:ext cx="9298700" cy="37422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91</xdr:row>
      <xdr:rowOff>28372</xdr:rowOff>
    </xdr:from>
    <xdr:to>
      <xdr:col>1</xdr:col>
      <xdr:colOff>992899</xdr:colOff>
      <xdr:row>91</xdr:row>
      <xdr:rowOff>326571</xdr:rowOff>
    </xdr:to>
    <xdr:sp macro="" textlink="">
      <xdr:nvSpPr>
        <xdr:cNvPr id="44" name="Rectángulo 51">
          <a:extLst>
            <a:ext uri="{FF2B5EF4-FFF2-40B4-BE49-F238E27FC236}">
              <a16:creationId xmlns:a16="http://schemas.microsoft.com/office/drawing/2014/main" id="{FEC20C72-47C4-4BCA-92F2-36912CBAE231}"/>
            </a:ext>
          </a:extLst>
        </xdr:cNvPr>
        <xdr:cNvSpPr/>
      </xdr:nvSpPr>
      <xdr:spPr>
        <a:xfrm>
          <a:off x="153636" y="16554247"/>
          <a:ext cx="972613" cy="26962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1</xdr:colOff>
      <xdr:row>99</xdr:row>
      <xdr:rowOff>35720</xdr:rowOff>
    </xdr:from>
    <xdr:to>
      <xdr:col>12</xdr:col>
      <xdr:colOff>28575</xdr:colOff>
      <xdr:row>101</xdr:row>
      <xdr:rowOff>104775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CBE60BF-E108-4F1A-ABB1-9B2B5FD58364}"/>
            </a:ext>
          </a:extLst>
        </xdr:cNvPr>
        <xdr:cNvSpPr txBox="1"/>
      </xdr:nvSpPr>
      <xdr:spPr>
        <a:xfrm>
          <a:off x="133351" y="19285745"/>
          <a:ext cx="10344149" cy="45005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>
    <xdr:from>
      <xdr:col>1</xdr:col>
      <xdr:colOff>923610</xdr:colOff>
      <xdr:row>103</xdr:row>
      <xdr:rowOff>28371</xdr:rowOff>
    </xdr:from>
    <xdr:to>
      <xdr:col>17</xdr:col>
      <xdr:colOff>534968</xdr:colOff>
      <xdr:row>104</xdr:row>
      <xdr:rowOff>91335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66E85CC4-7D5E-4F35-BEEF-36D73D4B0857}"/>
            </a:ext>
          </a:extLst>
        </xdr:cNvPr>
        <xdr:cNvSpPr/>
      </xdr:nvSpPr>
      <xdr:spPr>
        <a:xfrm>
          <a:off x="1056960" y="20068971"/>
          <a:ext cx="14756108" cy="32966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lengua materna con la que aprendió a hablar la persona usuaria en su niñez según tipo de violencia </a:t>
          </a:r>
        </a:p>
      </xdr:txBody>
    </xdr:sp>
    <xdr:clientData/>
  </xdr:twoCellAnchor>
  <xdr:twoCellAnchor>
    <xdr:from>
      <xdr:col>1</xdr:col>
      <xdr:colOff>20286</xdr:colOff>
      <xdr:row>103</xdr:row>
      <xdr:rowOff>28372</xdr:rowOff>
    </xdr:from>
    <xdr:to>
      <xdr:col>2</xdr:col>
      <xdr:colOff>0</xdr:colOff>
      <xdr:row>104</xdr:row>
      <xdr:rowOff>13049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89E01F0F-24F8-476E-A93E-ABB86380BF04}"/>
            </a:ext>
          </a:extLst>
        </xdr:cNvPr>
        <xdr:cNvSpPr/>
      </xdr:nvSpPr>
      <xdr:spPr>
        <a:xfrm>
          <a:off x="153636" y="20068972"/>
          <a:ext cx="1151289" cy="25137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</xdr:col>
      <xdr:colOff>0</xdr:colOff>
      <xdr:row>111</xdr:row>
      <xdr:rowOff>35720</xdr:rowOff>
    </xdr:from>
    <xdr:to>
      <xdr:col>17</xdr:col>
      <xdr:colOff>828260</xdr:colOff>
      <xdr:row>113</xdr:row>
      <xdr:rowOff>170960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2C0914EB-B4F0-4B7D-A4E5-E7CC41EFA28F}"/>
            </a:ext>
          </a:extLst>
        </xdr:cNvPr>
        <xdr:cNvSpPr txBox="1"/>
      </xdr:nvSpPr>
      <xdr:spPr>
        <a:xfrm>
          <a:off x="133350" y="22476620"/>
          <a:ext cx="15973010" cy="5162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2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 editAs="oneCell">
    <xdr:from>
      <xdr:col>0</xdr:col>
      <xdr:colOff>120318</xdr:colOff>
      <xdr:row>0</xdr:row>
      <xdr:rowOff>90238</xdr:rowOff>
    </xdr:from>
    <xdr:to>
      <xdr:col>4</xdr:col>
      <xdr:colOff>751975</xdr:colOff>
      <xdr:row>0</xdr:row>
      <xdr:rowOff>670418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2F801ED-BE32-4B11-A30E-390EB3766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18" y="90238"/>
          <a:ext cx="3765382" cy="58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92175</xdr:colOff>
      <xdr:row>172</xdr:row>
      <xdr:rowOff>70831</xdr:rowOff>
    </xdr:from>
    <xdr:to>
      <xdr:col>10</xdr:col>
      <xdr:colOff>587</xdr:colOff>
      <xdr:row>174</xdr:row>
      <xdr:rowOff>9067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1A7F871F-D459-4BD7-93C1-E519BD6E8D55}"/>
            </a:ext>
          </a:extLst>
        </xdr:cNvPr>
        <xdr:cNvSpPr/>
      </xdr:nvSpPr>
      <xdr:spPr>
        <a:xfrm>
          <a:off x="1397100" y="34865656"/>
          <a:ext cx="7385537" cy="24303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en la atención del caso por servicio</a:t>
          </a:r>
          <a:endParaRPr lang="es-PE" sz="1100" baseline="30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10027</xdr:colOff>
      <xdr:row>172</xdr:row>
      <xdr:rowOff>70831</xdr:rowOff>
    </xdr:from>
    <xdr:to>
      <xdr:col>2</xdr:col>
      <xdr:colOff>197041</xdr:colOff>
      <xdr:row>174</xdr:row>
      <xdr:rowOff>9067</xdr:rowOff>
    </xdr:to>
    <xdr:sp macro="" textlink="">
      <xdr:nvSpPr>
        <xdr:cNvPr id="51" name="Rectángulo 51">
          <a:extLst>
            <a:ext uri="{FF2B5EF4-FFF2-40B4-BE49-F238E27FC236}">
              <a16:creationId xmlns:a16="http://schemas.microsoft.com/office/drawing/2014/main" id="{D930E1AE-B5C6-4973-A8B1-A8FD37420C25}"/>
            </a:ext>
          </a:extLst>
        </xdr:cNvPr>
        <xdr:cNvSpPr/>
      </xdr:nvSpPr>
      <xdr:spPr>
        <a:xfrm>
          <a:off x="143377" y="34865656"/>
          <a:ext cx="1358589" cy="2430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11</a:t>
          </a:r>
        </a:p>
      </xdr:txBody>
    </xdr:sp>
    <xdr:clientData/>
  </xdr:twoCellAnchor>
  <xdr:twoCellAnchor>
    <xdr:from>
      <xdr:col>10</xdr:col>
      <xdr:colOff>285749</xdr:colOff>
      <xdr:row>174</xdr:row>
      <xdr:rowOff>47624</xdr:rowOff>
    </xdr:from>
    <xdr:to>
      <xdr:col>15</xdr:col>
      <xdr:colOff>310048</xdr:colOff>
      <xdr:row>213</xdr:row>
      <xdr:rowOff>154974</xdr:rowOff>
    </xdr:to>
    <xdr:graphicFrame macro="">
      <xdr:nvGraphicFramePr>
        <xdr:cNvPr id="52" name="16 Gráfico">
          <a:extLst>
            <a:ext uri="{FF2B5EF4-FFF2-40B4-BE49-F238E27FC236}">
              <a16:creationId xmlns:a16="http://schemas.microsoft.com/office/drawing/2014/main" id="{D3B9DE9E-DCFB-4732-A884-022078629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D11" t="str">
            <v>Arequipa</v>
          </cell>
          <cell r="E11" t="str">
            <v>Breña</v>
          </cell>
          <cell r="F11" t="str">
            <v>Callao</v>
          </cell>
          <cell r="G11" t="str">
            <v>Huamanga</v>
          </cell>
          <cell r="H11" t="str">
            <v>Lima</v>
          </cell>
          <cell r="I11" t="str">
            <v>Madre de Dios</v>
          </cell>
          <cell r="J11" t="str">
            <v>Saylla</v>
          </cell>
        </row>
        <row r="24">
          <cell r="D24">
            <v>309</v>
          </cell>
          <cell r="E24">
            <v>298</v>
          </cell>
          <cell r="F24">
            <v>259</v>
          </cell>
          <cell r="G24">
            <v>291</v>
          </cell>
          <cell r="H24">
            <v>543</v>
          </cell>
          <cell r="I24">
            <v>81</v>
          </cell>
          <cell r="J24">
            <v>170</v>
          </cell>
        </row>
        <row r="32">
          <cell r="D32" t="str">
            <v>0 a 17 
años</v>
          </cell>
          <cell r="E32" t="str">
            <v>18 a 25 
años</v>
          </cell>
          <cell r="F32" t="str">
            <v>26 a 35 
años</v>
          </cell>
          <cell r="G32" t="str">
            <v>36 a 45 
años</v>
          </cell>
          <cell r="H32" t="str">
            <v>46 a 59 
años</v>
          </cell>
          <cell r="I32" t="str">
            <v>60 a más 
años</v>
          </cell>
        </row>
        <row r="46">
          <cell r="D46">
            <v>0</v>
          </cell>
          <cell r="E46">
            <v>9.9948744233726294E-2</v>
          </cell>
          <cell r="F46">
            <v>0.32239876986160942</v>
          </cell>
          <cell r="G46">
            <v>0.3285494618144541</v>
          </cell>
          <cell r="H46">
            <v>0.20297283444387493</v>
          </cell>
          <cell r="I46">
            <v>4.613018964633521E-2</v>
          </cell>
        </row>
        <row r="52">
          <cell r="D52" t="str">
            <v>No trabaja</v>
          </cell>
          <cell r="E52" t="str">
            <v>Si trabaja</v>
          </cell>
        </row>
        <row r="65">
          <cell r="D65">
            <v>85</v>
          </cell>
          <cell r="E65">
            <v>1866</v>
          </cell>
        </row>
        <row r="71">
          <cell r="D71" t="str">
            <v>Leve</v>
          </cell>
          <cell r="E71" t="str">
            <v>Moderado</v>
          </cell>
          <cell r="F71" t="str">
            <v>Severo</v>
          </cell>
        </row>
        <row r="84">
          <cell r="D84">
            <v>555</v>
          </cell>
          <cell r="E84">
            <v>1393</v>
          </cell>
          <cell r="F84">
            <v>3</v>
          </cell>
        </row>
        <row r="121">
          <cell r="K121" t="str">
            <v>Pareja afectada</v>
          </cell>
          <cell r="L121">
            <v>0.99436186570989238</v>
          </cell>
        </row>
        <row r="122">
          <cell r="K122" t="str">
            <v>Otra persona afectada (*)</v>
          </cell>
          <cell r="L122">
            <v>5.6381342901076371E-3</v>
          </cell>
        </row>
        <row r="176">
          <cell r="G176" t="str">
            <v>Admisión</v>
          </cell>
          <cell r="H176" t="str">
            <v>Psicología</v>
          </cell>
          <cell r="I176" t="str">
            <v>Social</v>
          </cell>
          <cell r="J176" t="str">
            <v>Reeducación</v>
          </cell>
        </row>
        <row r="214">
          <cell r="G214">
            <v>2188</v>
          </cell>
          <cell r="H214">
            <v>17039</v>
          </cell>
          <cell r="I214">
            <v>17993</v>
          </cell>
          <cell r="J214">
            <v>38125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7208-EA36-4172-804B-1282C2045F97}">
  <sheetPr>
    <tabColor theme="1" tint="0.14999847407452621"/>
  </sheetPr>
  <dimension ref="A1:R257"/>
  <sheetViews>
    <sheetView showGridLines="0" tabSelected="1" view="pageBreakPreview" zoomScale="69" zoomScaleNormal="80" zoomScaleSheetLayoutView="69" workbookViewId="0">
      <selection activeCell="A400" sqref="A400"/>
    </sheetView>
  </sheetViews>
  <sheetFormatPr baseColWidth="10" defaultColWidth="7" defaultRowHeight="15" customHeight="1" x14ac:dyDescent="0.2"/>
  <cols>
    <col min="1" max="1" width="2" style="1" customWidth="1"/>
    <col min="2" max="2" width="17.5703125" style="1" customWidth="1"/>
    <col min="3" max="3" width="13.42578125" style="1" customWidth="1"/>
    <col min="4" max="4" width="14" style="1" customWidth="1"/>
    <col min="5" max="5" width="11.7109375" style="1" customWidth="1"/>
    <col min="6" max="6" width="14.85546875" style="1" customWidth="1"/>
    <col min="7" max="7" width="13.7109375" style="1" customWidth="1"/>
    <col min="8" max="9" width="12.42578125" style="1" customWidth="1"/>
    <col min="10" max="10" width="19.5703125" style="1" customWidth="1"/>
    <col min="11" max="11" width="11.140625" style="1" customWidth="1"/>
    <col min="12" max="12" width="13.85546875" style="1" customWidth="1"/>
    <col min="13" max="13" width="15.7109375" style="1" customWidth="1"/>
    <col min="14" max="14" width="15.28515625" style="1" customWidth="1"/>
    <col min="15" max="15" width="15" style="1" customWidth="1"/>
    <col min="16" max="16" width="13.42578125" style="1" customWidth="1"/>
    <col min="17" max="17" width="13" style="1" customWidth="1"/>
    <col min="18" max="18" width="14.42578125" style="1" customWidth="1"/>
    <col min="19" max="16384" width="7" style="1"/>
  </cols>
  <sheetData>
    <row r="1" spans="1:18" ht="54.75" customHeight="1" x14ac:dyDescent="0.2"/>
    <row r="2" spans="1:18" ht="53.25" customHeight="1" x14ac:dyDescent="0.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2.5" customHeight="1" x14ac:dyDescent="0.2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.75" customHeight="1" x14ac:dyDescent="0.2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8" ht="18.75" customHeight="1" x14ac:dyDescent="0.2">
      <c r="A5" s="4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8" ht="18.75" customHeight="1" x14ac:dyDescent="0.2">
      <c r="A6" s="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8" s="4" customFormat="1" ht="18.75" x14ac:dyDescent="0.3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8" ht="16.5" customHeight="1" x14ac:dyDescent="0.3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8" ht="21.6" customHeight="1" x14ac:dyDescent="0.2">
      <c r="B9" s="10"/>
      <c r="C9" s="10"/>
      <c r="D9" s="10"/>
      <c r="E9" s="10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8" s="4" customFormat="1" ht="13.5" customHeight="1" x14ac:dyDescent="0.2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8" ht="45.6" customHeight="1" x14ac:dyDescent="0.3">
      <c r="B11" s="14" t="s">
        <v>2</v>
      </c>
      <c r="C11" s="15" t="s">
        <v>3</v>
      </c>
      <c r="D11" s="16" t="s">
        <v>4</v>
      </c>
      <c r="E11" s="16" t="s">
        <v>5</v>
      </c>
      <c r="F11" s="17" t="s">
        <v>6</v>
      </c>
      <c r="G11" s="16" t="s">
        <v>7</v>
      </c>
      <c r="H11" s="16" t="s">
        <v>8</v>
      </c>
      <c r="I11" s="17" t="s">
        <v>9</v>
      </c>
      <c r="J11" s="16" t="s">
        <v>10</v>
      </c>
      <c r="K11" s="9"/>
      <c r="L11" s="9"/>
      <c r="M11" s="9"/>
      <c r="N11" s="9"/>
      <c r="O11" s="9"/>
      <c r="P11" s="9"/>
    </row>
    <row r="12" spans="1:18" ht="18.600000000000001" customHeight="1" x14ac:dyDescent="0.3">
      <c r="B12" s="18" t="s">
        <v>11</v>
      </c>
      <c r="C12" s="19">
        <f>+SUM(D12:J12)</f>
        <v>327</v>
      </c>
      <c r="D12" s="20">
        <v>68</v>
      </c>
      <c r="E12" s="20">
        <v>50</v>
      </c>
      <c r="F12" s="20">
        <v>42</v>
      </c>
      <c r="G12" s="20">
        <v>47</v>
      </c>
      <c r="H12" s="20">
        <v>77</v>
      </c>
      <c r="I12" s="21">
        <v>10</v>
      </c>
      <c r="J12" s="20">
        <v>33</v>
      </c>
      <c r="K12" s="9"/>
      <c r="L12" s="9"/>
      <c r="M12" s="9"/>
      <c r="N12" s="9"/>
      <c r="O12" s="9"/>
      <c r="P12" s="9"/>
    </row>
    <row r="13" spans="1:18" ht="18.600000000000001" customHeight="1" x14ac:dyDescent="0.3">
      <c r="B13" s="22" t="s">
        <v>12</v>
      </c>
      <c r="C13" s="19">
        <f t="shared" ref="C13:C23" si="0">+SUM(D13:J13)</f>
        <v>301</v>
      </c>
      <c r="D13" s="21">
        <v>69</v>
      </c>
      <c r="E13" s="21">
        <v>40</v>
      </c>
      <c r="F13" s="21">
        <v>37</v>
      </c>
      <c r="G13" s="21">
        <v>47</v>
      </c>
      <c r="H13" s="21">
        <v>70</v>
      </c>
      <c r="I13" s="21">
        <v>11</v>
      </c>
      <c r="J13" s="21">
        <v>27</v>
      </c>
      <c r="K13" s="9"/>
      <c r="L13" s="9"/>
      <c r="M13" s="9"/>
      <c r="N13" s="9"/>
      <c r="O13" s="9"/>
      <c r="P13" s="9"/>
    </row>
    <row r="14" spans="1:18" ht="18.600000000000001" customHeight="1" x14ac:dyDescent="0.3">
      <c r="B14" s="22" t="s">
        <v>13</v>
      </c>
      <c r="C14" s="19">
        <f t="shared" si="0"/>
        <v>335</v>
      </c>
      <c r="D14" s="21">
        <v>50</v>
      </c>
      <c r="E14" s="21">
        <v>49</v>
      </c>
      <c r="F14" s="21">
        <v>43</v>
      </c>
      <c r="G14" s="21">
        <v>48</v>
      </c>
      <c r="H14" s="21">
        <v>107</v>
      </c>
      <c r="I14" s="21">
        <v>13</v>
      </c>
      <c r="J14" s="21">
        <v>25</v>
      </c>
      <c r="K14" s="9"/>
      <c r="L14" s="9"/>
      <c r="M14" s="9"/>
      <c r="N14" s="9"/>
      <c r="O14" s="9"/>
      <c r="P14" s="9"/>
    </row>
    <row r="15" spans="1:18" ht="18.600000000000001" customHeight="1" x14ac:dyDescent="0.3">
      <c r="B15" s="22" t="s">
        <v>14</v>
      </c>
      <c r="C15" s="19">
        <f t="shared" si="0"/>
        <v>331</v>
      </c>
      <c r="D15" s="21">
        <v>42</v>
      </c>
      <c r="E15" s="21">
        <v>55</v>
      </c>
      <c r="F15" s="21">
        <v>44</v>
      </c>
      <c r="G15" s="21">
        <v>52</v>
      </c>
      <c r="H15" s="21">
        <v>91</v>
      </c>
      <c r="I15" s="21">
        <v>16</v>
      </c>
      <c r="J15" s="21">
        <v>31</v>
      </c>
      <c r="K15" s="9"/>
      <c r="L15" s="9"/>
      <c r="M15" s="9"/>
      <c r="N15" s="9"/>
      <c r="O15" s="9"/>
      <c r="P15" s="9"/>
    </row>
    <row r="16" spans="1:18" ht="18.600000000000001" customHeight="1" x14ac:dyDescent="0.3">
      <c r="B16" s="22" t="s">
        <v>15</v>
      </c>
      <c r="C16" s="19">
        <f t="shared" si="0"/>
        <v>329</v>
      </c>
      <c r="D16" s="21">
        <v>41</v>
      </c>
      <c r="E16" s="21">
        <v>57</v>
      </c>
      <c r="F16" s="21">
        <v>46</v>
      </c>
      <c r="G16" s="21">
        <v>49</v>
      </c>
      <c r="H16" s="21">
        <v>95</v>
      </c>
      <c r="I16" s="21">
        <v>15</v>
      </c>
      <c r="J16" s="21">
        <v>26</v>
      </c>
      <c r="K16" s="9"/>
      <c r="L16" s="9"/>
      <c r="M16" s="9"/>
      <c r="N16" s="9"/>
      <c r="O16" s="9"/>
      <c r="P16" s="9"/>
    </row>
    <row r="17" spans="2:16" ht="18.600000000000001" customHeight="1" thickBot="1" x14ac:dyDescent="0.35">
      <c r="B17" s="22" t="s">
        <v>16</v>
      </c>
      <c r="C17" s="19">
        <f t="shared" si="0"/>
        <v>328</v>
      </c>
      <c r="D17" s="21">
        <v>39</v>
      </c>
      <c r="E17" s="21">
        <v>47</v>
      </c>
      <c r="F17" s="21">
        <v>47</v>
      </c>
      <c r="G17" s="21">
        <v>48</v>
      </c>
      <c r="H17" s="21">
        <v>103</v>
      </c>
      <c r="I17" s="21">
        <v>16</v>
      </c>
      <c r="J17" s="21">
        <v>28</v>
      </c>
      <c r="K17" s="9"/>
      <c r="L17" s="9"/>
      <c r="M17" s="9"/>
      <c r="N17" s="9"/>
      <c r="O17" s="9"/>
      <c r="P17" s="9"/>
    </row>
    <row r="18" spans="2:16" ht="18.600000000000001" hidden="1" customHeight="1" x14ac:dyDescent="0.3">
      <c r="B18" s="22" t="s">
        <v>17</v>
      </c>
      <c r="C18" s="19">
        <f t="shared" si="0"/>
        <v>0</v>
      </c>
      <c r="D18" s="21"/>
      <c r="E18" s="21"/>
      <c r="F18" s="21"/>
      <c r="G18" s="21"/>
      <c r="H18" s="21"/>
      <c r="I18" s="21"/>
      <c r="J18" s="21"/>
      <c r="K18" s="9"/>
      <c r="L18" s="9"/>
      <c r="M18" s="9"/>
      <c r="N18" s="9"/>
      <c r="O18" s="9"/>
      <c r="P18" s="9"/>
    </row>
    <row r="19" spans="2:16" ht="18.600000000000001" hidden="1" customHeight="1" x14ac:dyDescent="0.3">
      <c r="B19" s="22" t="s">
        <v>18</v>
      </c>
      <c r="C19" s="19">
        <f t="shared" si="0"/>
        <v>0</v>
      </c>
      <c r="D19" s="21"/>
      <c r="E19" s="21"/>
      <c r="F19" s="21"/>
      <c r="G19" s="21"/>
      <c r="H19" s="21"/>
      <c r="I19" s="21"/>
      <c r="J19" s="21"/>
      <c r="K19" s="9"/>
      <c r="L19" s="9"/>
      <c r="M19" s="9"/>
      <c r="N19" s="9"/>
      <c r="O19" s="9"/>
      <c r="P19" s="9"/>
    </row>
    <row r="20" spans="2:16" ht="18" hidden="1" customHeight="1" x14ac:dyDescent="0.3">
      <c r="B20" s="22" t="s">
        <v>19</v>
      </c>
      <c r="C20" s="19">
        <f t="shared" si="0"/>
        <v>0</v>
      </c>
      <c r="D20" s="21"/>
      <c r="E20" s="21"/>
      <c r="F20" s="21"/>
      <c r="G20" s="21"/>
      <c r="H20" s="21"/>
      <c r="I20" s="21"/>
      <c r="J20" s="21"/>
      <c r="K20" s="9"/>
      <c r="L20" s="9"/>
      <c r="M20" s="9"/>
      <c r="N20" s="9"/>
      <c r="O20" s="9"/>
      <c r="P20" s="9"/>
    </row>
    <row r="21" spans="2:16" ht="18" hidden="1" customHeight="1" x14ac:dyDescent="0.3">
      <c r="B21" s="22" t="s">
        <v>20</v>
      </c>
      <c r="C21" s="19">
        <f t="shared" si="0"/>
        <v>0</v>
      </c>
      <c r="D21" s="21"/>
      <c r="E21" s="21"/>
      <c r="F21" s="21"/>
      <c r="G21" s="21"/>
      <c r="H21" s="21"/>
      <c r="I21" s="21"/>
      <c r="J21" s="21"/>
      <c r="K21" s="9"/>
      <c r="L21" s="9"/>
      <c r="M21" s="9"/>
      <c r="N21" s="9"/>
      <c r="O21" s="9"/>
      <c r="P21" s="9"/>
    </row>
    <row r="22" spans="2:16" ht="18" hidden="1" customHeight="1" x14ac:dyDescent="0.3">
      <c r="B22" s="22" t="s">
        <v>21</v>
      </c>
      <c r="C22" s="19">
        <f t="shared" si="0"/>
        <v>0</v>
      </c>
      <c r="D22" s="21"/>
      <c r="E22" s="21"/>
      <c r="F22" s="21"/>
      <c r="G22" s="21"/>
      <c r="H22" s="21"/>
      <c r="I22" s="21"/>
      <c r="J22" s="21"/>
      <c r="K22" s="9"/>
      <c r="L22" s="9"/>
      <c r="M22" s="9"/>
      <c r="N22" s="9"/>
      <c r="O22" s="9"/>
      <c r="P22" s="9"/>
    </row>
    <row r="23" spans="2:16" ht="18.600000000000001" hidden="1" customHeight="1" thickBot="1" x14ac:dyDescent="0.35">
      <c r="B23" s="23" t="s">
        <v>22</v>
      </c>
      <c r="C23" s="24">
        <f t="shared" si="0"/>
        <v>0</v>
      </c>
      <c r="D23" s="25"/>
      <c r="E23" s="25"/>
      <c r="F23" s="25"/>
      <c r="G23" s="25"/>
      <c r="H23" s="25"/>
      <c r="I23" s="25"/>
      <c r="J23" s="25"/>
      <c r="K23" s="9"/>
      <c r="L23" s="9"/>
      <c r="M23" s="9"/>
      <c r="N23" s="9"/>
      <c r="O23" s="9"/>
      <c r="P23" s="9"/>
    </row>
    <row r="24" spans="2:16" ht="18.600000000000001" customHeight="1" x14ac:dyDescent="0.3">
      <c r="B24" s="26" t="s">
        <v>3</v>
      </c>
      <c r="C24" s="27">
        <f t="shared" ref="C24:I24" si="1">SUM(C12:C23)</f>
        <v>1951</v>
      </c>
      <c r="D24" s="28">
        <f t="shared" si="1"/>
        <v>309</v>
      </c>
      <c r="E24" s="28">
        <f t="shared" si="1"/>
        <v>298</v>
      </c>
      <c r="F24" s="28">
        <f t="shared" si="1"/>
        <v>259</v>
      </c>
      <c r="G24" s="28">
        <f t="shared" si="1"/>
        <v>291</v>
      </c>
      <c r="H24" s="28">
        <f t="shared" si="1"/>
        <v>543</v>
      </c>
      <c r="I24" s="28">
        <f t="shared" si="1"/>
        <v>81</v>
      </c>
      <c r="J24" s="28">
        <f>SUM(J12:J23)</f>
        <v>170</v>
      </c>
      <c r="K24" s="9"/>
      <c r="L24" s="9"/>
      <c r="M24" s="9"/>
      <c r="N24" s="9"/>
      <c r="O24" s="9"/>
      <c r="P24" s="9"/>
    </row>
    <row r="25" spans="2:16" ht="18.600000000000001" customHeight="1" thickBot="1" x14ac:dyDescent="0.35">
      <c r="B25" s="29" t="s">
        <v>23</v>
      </c>
      <c r="C25" s="30">
        <f>SUM(D25:J25)</f>
        <v>1</v>
      </c>
      <c r="D25" s="30">
        <f>+D24/$C$24</f>
        <v>0.1583803177857509</v>
      </c>
      <c r="E25" s="30">
        <f t="shared" ref="E25:J25" si="2">+E24/$C$24</f>
        <v>0.15274218349564325</v>
      </c>
      <c r="F25" s="30">
        <f t="shared" si="2"/>
        <v>0.13275243464889799</v>
      </c>
      <c r="G25" s="30">
        <f t="shared" si="2"/>
        <v>0.14915427985648386</v>
      </c>
      <c r="H25" s="30">
        <f t="shared" si="2"/>
        <v>0.27831881086622245</v>
      </c>
      <c r="I25" s="30">
        <f t="shared" si="2"/>
        <v>4.1517170681701694E-2</v>
      </c>
      <c r="J25" s="30">
        <f t="shared" si="2"/>
        <v>8.713480266529984E-2</v>
      </c>
      <c r="K25" s="9"/>
      <c r="L25" s="9"/>
      <c r="M25" s="9"/>
      <c r="N25" s="9"/>
      <c r="O25" s="9"/>
      <c r="P25" s="9"/>
    </row>
    <row r="26" spans="2:16" ht="13.5" customHeight="1" x14ac:dyDescent="0.3">
      <c r="K26" s="9"/>
      <c r="L26" s="9"/>
      <c r="M26" s="9"/>
      <c r="N26" s="9"/>
      <c r="O26" s="9"/>
      <c r="P26" s="9"/>
    </row>
    <row r="27" spans="2:16" ht="13.5" customHeight="1" x14ac:dyDescent="0.3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ht="13.5" customHeight="1" x14ac:dyDescent="0.3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ht="13.5" customHeight="1" x14ac:dyDescent="0.3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ht="15.75" customHeight="1" x14ac:dyDescent="0.2">
      <c r="B30" s="10"/>
      <c r="C30" s="10"/>
      <c r="D30" s="10"/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</row>
    <row r="31" spans="2:16" ht="14.25" customHeight="1" x14ac:dyDescent="0.25">
      <c r="B31" s="31"/>
      <c r="C31" s="32"/>
      <c r="D31" s="32"/>
      <c r="E31" s="33"/>
      <c r="F31" s="33"/>
      <c r="G31" s="33"/>
      <c r="H31" s="33"/>
      <c r="I31"/>
      <c r="J31" s="33"/>
      <c r="K31" s="33"/>
      <c r="L31" s="33"/>
      <c r="M31" s="33"/>
      <c r="N31" s="33"/>
      <c r="O31" s="33"/>
      <c r="P31" s="33"/>
    </row>
    <row r="32" spans="2:16" ht="33" customHeight="1" x14ac:dyDescent="0.2">
      <c r="B32" s="34" t="s">
        <v>24</v>
      </c>
      <c r="C32" s="35" t="s">
        <v>3</v>
      </c>
      <c r="D32" s="36" t="s">
        <v>25</v>
      </c>
      <c r="E32" s="36" t="s">
        <v>26</v>
      </c>
      <c r="F32" s="36" t="s">
        <v>27</v>
      </c>
      <c r="G32" s="36" t="s">
        <v>28</v>
      </c>
      <c r="H32" s="36" t="s">
        <v>29</v>
      </c>
      <c r="I32" s="36" t="s">
        <v>30</v>
      </c>
      <c r="J32" s="33"/>
      <c r="K32" s="33"/>
      <c r="L32" s="33"/>
      <c r="M32" s="33"/>
      <c r="N32" s="33"/>
      <c r="O32" s="37"/>
    </row>
    <row r="33" spans="2:16" ht="16.899999999999999" customHeight="1" x14ac:dyDescent="0.2">
      <c r="B33" s="18" t="s">
        <v>11</v>
      </c>
      <c r="C33" s="38">
        <f t="shared" ref="C33:C46" si="3">SUM(D33:I33)</f>
        <v>327</v>
      </c>
      <c r="D33" s="20">
        <v>0</v>
      </c>
      <c r="E33" s="20">
        <v>22</v>
      </c>
      <c r="F33" s="20">
        <v>91</v>
      </c>
      <c r="G33" s="20">
        <v>113</v>
      </c>
      <c r="H33" s="20">
        <v>83</v>
      </c>
      <c r="I33" s="20">
        <v>18</v>
      </c>
      <c r="J33" s="33"/>
      <c r="K33" s="33"/>
      <c r="L33" s="33"/>
      <c r="M33" s="33"/>
      <c r="N33" s="33"/>
      <c r="O33" s="37"/>
    </row>
    <row r="34" spans="2:16" ht="16.899999999999999" customHeight="1" x14ac:dyDescent="0.2">
      <c r="B34" s="22" t="s">
        <v>12</v>
      </c>
      <c r="C34" s="38">
        <f t="shared" si="3"/>
        <v>301</v>
      </c>
      <c r="D34" s="21">
        <v>0</v>
      </c>
      <c r="E34" s="21">
        <v>32</v>
      </c>
      <c r="F34" s="21">
        <v>95</v>
      </c>
      <c r="G34" s="21">
        <v>100</v>
      </c>
      <c r="H34" s="21">
        <v>61</v>
      </c>
      <c r="I34" s="21">
        <v>13</v>
      </c>
      <c r="J34" s="33"/>
      <c r="K34" s="33"/>
      <c r="L34" s="33"/>
      <c r="M34" s="33"/>
      <c r="N34" s="33"/>
      <c r="O34" s="37"/>
    </row>
    <row r="35" spans="2:16" ht="16.899999999999999" customHeight="1" x14ac:dyDescent="0.2">
      <c r="B35" s="22" t="s">
        <v>13</v>
      </c>
      <c r="C35" s="38">
        <f t="shared" si="3"/>
        <v>335</v>
      </c>
      <c r="D35" s="21">
        <v>0</v>
      </c>
      <c r="E35" s="21">
        <v>42</v>
      </c>
      <c r="F35" s="21">
        <v>106</v>
      </c>
      <c r="G35" s="21">
        <v>100</v>
      </c>
      <c r="H35" s="21">
        <v>69</v>
      </c>
      <c r="I35" s="21">
        <v>18</v>
      </c>
      <c r="J35" s="33"/>
      <c r="K35" s="33"/>
      <c r="L35" s="33"/>
      <c r="M35" s="33"/>
      <c r="N35" s="33"/>
      <c r="O35" s="37"/>
    </row>
    <row r="36" spans="2:16" ht="16.899999999999999" customHeight="1" x14ac:dyDescent="0.2">
      <c r="B36" s="22" t="s">
        <v>14</v>
      </c>
      <c r="C36" s="38">
        <f t="shared" si="3"/>
        <v>331</v>
      </c>
      <c r="D36" s="21">
        <v>0</v>
      </c>
      <c r="E36" s="21">
        <v>39</v>
      </c>
      <c r="F36" s="21">
        <v>107</v>
      </c>
      <c r="G36" s="21">
        <v>111</v>
      </c>
      <c r="H36" s="21">
        <v>60</v>
      </c>
      <c r="I36" s="21">
        <v>14</v>
      </c>
      <c r="J36" s="33"/>
      <c r="K36" s="33"/>
      <c r="L36" s="33"/>
      <c r="M36" s="33"/>
      <c r="N36" s="33"/>
      <c r="O36" s="37"/>
    </row>
    <row r="37" spans="2:16" ht="16.899999999999999" customHeight="1" x14ac:dyDescent="0.2">
      <c r="B37" s="22" t="s">
        <v>15</v>
      </c>
      <c r="C37" s="38">
        <f t="shared" si="3"/>
        <v>329</v>
      </c>
      <c r="D37" s="21">
        <v>0</v>
      </c>
      <c r="E37" s="21">
        <v>36</v>
      </c>
      <c r="F37" s="21">
        <v>119</v>
      </c>
      <c r="G37" s="21">
        <v>100</v>
      </c>
      <c r="H37" s="21">
        <v>59</v>
      </c>
      <c r="I37" s="21">
        <v>15</v>
      </c>
      <c r="J37" s="33"/>
      <c r="K37" s="33"/>
      <c r="L37" s="33"/>
      <c r="M37" s="33"/>
      <c r="N37" s="33"/>
      <c r="O37" s="37"/>
    </row>
    <row r="38" spans="2:16" ht="16.899999999999999" customHeight="1" thickBot="1" x14ac:dyDescent="0.25">
      <c r="B38" s="22" t="s">
        <v>16</v>
      </c>
      <c r="C38" s="38">
        <f t="shared" si="3"/>
        <v>328</v>
      </c>
      <c r="D38" s="21">
        <v>0</v>
      </c>
      <c r="E38" s="21">
        <v>24</v>
      </c>
      <c r="F38" s="21">
        <v>111</v>
      </c>
      <c r="G38" s="21">
        <v>117</v>
      </c>
      <c r="H38" s="21">
        <v>64</v>
      </c>
      <c r="I38" s="21">
        <v>12</v>
      </c>
      <c r="J38" s="33"/>
      <c r="K38" s="33"/>
      <c r="L38" s="33"/>
      <c r="M38" s="33"/>
      <c r="N38" s="33"/>
      <c r="O38" s="37"/>
    </row>
    <row r="39" spans="2:16" ht="16.899999999999999" hidden="1" customHeight="1" x14ac:dyDescent="0.2">
      <c r="B39" s="22" t="s">
        <v>17</v>
      </c>
      <c r="C39" s="38">
        <f t="shared" si="3"/>
        <v>0</v>
      </c>
      <c r="D39" s="21">
        <v>0</v>
      </c>
      <c r="E39" s="21"/>
      <c r="F39" s="21"/>
      <c r="G39" s="21"/>
      <c r="H39" s="21"/>
      <c r="I39" s="21"/>
      <c r="J39" s="33"/>
      <c r="K39" s="33"/>
      <c r="L39" s="33"/>
      <c r="M39" s="33"/>
      <c r="N39" s="33"/>
      <c r="O39" s="37"/>
    </row>
    <row r="40" spans="2:16" ht="16.899999999999999" hidden="1" customHeight="1" x14ac:dyDescent="0.2">
      <c r="B40" s="22" t="s">
        <v>18</v>
      </c>
      <c r="C40" s="38">
        <f t="shared" si="3"/>
        <v>0</v>
      </c>
      <c r="D40" s="21">
        <v>0</v>
      </c>
      <c r="E40" s="21"/>
      <c r="F40" s="21"/>
      <c r="G40" s="21"/>
      <c r="H40" s="21"/>
      <c r="I40" s="21"/>
      <c r="J40" s="33"/>
      <c r="K40" s="33"/>
      <c r="L40" s="33"/>
      <c r="M40" s="33"/>
      <c r="N40" s="33"/>
      <c r="O40" s="37"/>
    </row>
    <row r="41" spans="2:16" ht="16.899999999999999" hidden="1" customHeight="1" x14ac:dyDescent="0.2">
      <c r="B41" s="22" t="s">
        <v>19</v>
      </c>
      <c r="C41" s="38">
        <f t="shared" si="3"/>
        <v>0</v>
      </c>
      <c r="D41" s="21">
        <v>0</v>
      </c>
      <c r="E41" s="21"/>
      <c r="F41" s="21"/>
      <c r="G41" s="21"/>
      <c r="H41" s="21"/>
      <c r="I41" s="21"/>
      <c r="J41" s="33"/>
      <c r="K41" s="33"/>
      <c r="L41" s="33"/>
      <c r="M41" s="33"/>
      <c r="N41" s="33"/>
      <c r="O41" s="37"/>
    </row>
    <row r="42" spans="2:16" ht="16.899999999999999" hidden="1" customHeight="1" x14ac:dyDescent="0.2">
      <c r="B42" s="22" t="s">
        <v>20</v>
      </c>
      <c r="C42" s="38">
        <f t="shared" si="3"/>
        <v>0</v>
      </c>
      <c r="D42" s="21">
        <v>0</v>
      </c>
      <c r="E42" s="21"/>
      <c r="F42" s="21"/>
      <c r="G42" s="21"/>
      <c r="H42" s="21"/>
      <c r="I42" s="21"/>
      <c r="J42" s="33"/>
      <c r="K42" s="33"/>
      <c r="L42" s="33"/>
      <c r="M42" s="33"/>
      <c r="N42" s="33"/>
      <c r="O42" s="37"/>
    </row>
    <row r="43" spans="2:16" ht="16.899999999999999" hidden="1" customHeight="1" x14ac:dyDescent="0.2">
      <c r="B43" s="22" t="s">
        <v>21</v>
      </c>
      <c r="C43" s="38">
        <f t="shared" si="3"/>
        <v>0</v>
      </c>
      <c r="D43" s="21">
        <v>0</v>
      </c>
      <c r="E43" s="21"/>
      <c r="F43" s="21"/>
      <c r="G43" s="21"/>
      <c r="H43" s="21"/>
      <c r="I43" s="21"/>
      <c r="J43" s="33"/>
      <c r="K43" s="33"/>
      <c r="L43" s="33"/>
      <c r="M43" s="33"/>
      <c r="N43" s="33"/>
      <c r="O43" s="37"/>
    </row>
    <row r="44" spans="2:16" ht="16.899999999999999" hidden="1" customHeight="1" thickBot="1" x14ac:dyDescent="0.25">
      <c r="B44" s="23" t="s">
        <v>22</v>
      </c>
      <c r="C44" s="39">
        <f t="shared" si="3"/>
        <v>0</v>
      </c>
      <c r="D44" s="40"/>
      <c r="E44" s="40"/>
      <c r="F44" s="40"/>
      <c r="G44" s="40"/>
      <c r="H44" s="40"/>
      <c r="I44" s="40"/>
      <c r="J44" s="33"/>
      <c r="K44" s="33"/>
      <c r="L44" s="33"/>
      <c r="M44" s="33"/>
      <c r="N44" s="33"/>
      <c r="O44" s="37"/>
    </row>
    <row r="45" spans="2:16" ht="16.899999999999999" customHeight="1" x14ac:dyDescent="0.2">
      <c r="B45" s="41" t="s">
        <v>3</v>
      </c>
      <c r="C45" s="42">
        <f t="shared" ref="C45:I45" si="4">SUM(C33:C44)</f>
        <v>1951</v>
      </c>
      <c r="D45" s="42">
        <f t="shared" si="4"/>
        <v>0</v>
      </c>
      <c r="E45" s="42">
        <f t="shared" si="4"/>
        <v>195</v>
      </c>
      <c r="F45" s="42">
        <f t="shared" si="4"/>
        <v>629</v>
      </c>
      <c r="G45" s="42">
        <f t="shared" si="4"/>
        <v>641</v>
      </c>
      <c r="H45" s="42">
        <f t="shared" si="4"/>
        <v>396</v>
      </c>
      <c r="I45" s="42">
        <f t="shared" si="4"/>
        <v>90</v>
      </c>
      <c r="J45" s="33"/>
      <c r="K45" s="33"/>
      <c r="L45" s="33"/>
      <c r="M45" s="33"/>
      <c r="N45" s="33"/>
      <c r="O45" s="37"/>
    </row>
    <row r="46" spans="2:16" ht="16.899999999999999" customHeight="1" thickBot="1" x14ac:dyDescent="0.25">
      <c r="B46" s="29" t="s">
        <v>23</v>
      </c>
      <c r="C46" s="30">
        <f t="shared" si="3"/>
        <v>1</v>
      </c>
      <c r="D46" s="30">
        <f t="shared" ref="D46:I46" si="5">IF($C$45=0,"",D45/$C$45)</f>
        <v>0</v>
      </c>
      <c r="E46" s="30">
        <f t="shared" si="5"/>
        <v>9.9948744233726294E-2</v>
      </c>
      <c r="F46" s="30">
        <f t="shared" si="5"/>
        <v>0.32239876986160942</v>
      </c>
      <c r="G46" s="30">
        <f t="shared" si="5"/>
        <v>0.3285494618144541</v>
      </c>
      <c r="H46" s="30">
        <f t="shared" si="5"/>
        <v>0.20297283444387493</v>
      </c>
      <c r="I46" s="30">
        <f t="shared" si="5"/>
        <v>4.613018964633521E-2</v>
      </c>
      <c r="J46" s="33"/>
      <c r="K46" s="33"/>
    </row>
    <row r="47" spans="2:16" ht="19.149999999999999" customHeight="1" x14ac:dyDescent="0.2">
      <c r="B47" s="32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2:16" ht="15.75" x14ac:dyDescent="0.2">
      <c r="B48" s="43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2:16" ht="15.75" customHeight="1" x14ac:dyDescent="0.2">
      <c r="B49" s="44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2:16" ht="40.5" customHeight="1" x14ac:dyDescent="0.2">
      <c r="B50" s="45"/>
      <c r="C50" s="45"/>
      <c r="D50" s="45"/>
      <c r="E50" s="45"/>
      <c r="F50" s="46"/>
      <c r="G50" s="47"/>
    </row>
    <row r="51" spans="2:16" ht="12.75" customHeight="1" x14ac:dyDescent="0.2">
      <c r="B51" s="48"/>
      <c r="C51" s="32"/>
      <c r="D51" s="32"/>
      <c r="E51" s="33"/>
      <c r="F51" s="33"/>
      <c r="G51" s="33"/>
      <c r="H51" s="33"/>
      <c r="I51" s="33"/>
      <c r="J51" s="33"/>
    </row>
    <row r="52" spans="2:16" ht="25.5" customHeight="1" x14ac:dyDescent="0.2">
      <c r="B52" s="34" t="s">
        <v>31</v>
      </c>
      <c r="C52" s="35" t="s">
        <v>3</v>
      </c>
      <c r="D52" s="49" t="s">
        <v>32</v>
      </c>
      <c r="E52" s="36" t="s">
        <v>33</v>
      </c>
    </row>
    <row r="53" spans="2:16" ht="18.600000000000001" customHeight="1" x14ac:dyDescent="0.2">
      <c r="B53" s="50" t="s">
        <v>11</v>
      </c>
      <c r="C53" s="51">
        <f t="shared" ref="C53:C64" si="6">SUM(D53:E53)</f>
        <v>327</v>
      </c>
      <c r="D53" s="20">
        <v>14</v>
      </c>
      <c r="E53" s="20">
        <v>313</v>
      </c>
    </row>
    <row r="54" spans="2:16" ht="18.600000000000001" customHeight="1" x14ac:dyDescent="0.2">
      <c r="B54" s="52" t="s">
        <v>12</v>
      </c>
      <c r="C54" s="38">
        <f t="shared" si="6"/>
        <v>301</v>
      </c>
      <c r="D54" s="21">
        <v>12</v>
      </c>
      <c r="E54" s="21">
        <v>289</v>
      </c>
    </row>
    <row r="55" spans="2:16" ht="18.600000000000001" customHeight="1" x14ac:dyDescent="0.2">
      <c r="B55" s="52" t="s">
        <v>13</v>
      </c>
      <c r="C55" s="38">
        <f t="shared" si="6"/>
        <v>335</v>
      </c>
      <c r="D55" s="21">
        <v>15</v>
      </c>
      <c r="E55" s="21">
        <v>320</v>
      </c>
    </row>
    <row r="56" spans="2:16" ht="18.600000000000001" customHeight="1" x14ac:dyDescent="0.2">
      <c r="B56" s="52" t="s">
        <v>14</v>
      </c>
      <c r="C56" s="38">
        <f t="shared" si="6"/>
        <v>331</v>
      </c>
      <c r="D56" s="21">
        <v>15</v>
      </c>
      <c r="E56" s="21">
        <v>316</v>
      </c>
    </row>
    <row r="57" spans="2:16" ht="18.600000000000001" customHeight="1" x14ac:dyDescent="0.2">
      <c r="B57" s="52" t="s">
        <v>15</v>
      </c>
      <c r="C57" s="38">
        <f t="shared" si="6"/>
        <v>329</v>
      </c>
      <c r="D57" s="21">
        <v>17</v>
      </c>
      <c r="E57" s="21">
        <v>312</v>
      </c>
    </row>
    <row r="58" spans="2:16" ht="18.600000000000001" customHeight="1" thickBot="1" x14ac:dyDescent="0.25">
      <c r="B58" s="52" t="s">
        <v>16</v>
      </c>
      <c r="C58" s="38">
        <f t="shared" si="6"/>
        <v>328</v>
      </c>
      <c r="D58" s="21">
        <v>12</v>
      </c>
      <c r="E58" s="21">
        <v>316</v>
      </c>
    </row>
    <row r="59" spans="2:16" ht="18.600000000000001" hidden="1" customHeight="1" x14ac:dyDescent="0.2">
      <c r="B59" s="52" t="s">
        <v>17</v>
      </c>
      <c r="C59" s="38">
        <f t="shared" si="6"/>
        <v>0</v>
      </c>
      <c r="D59" s="21"/>
      <c r="E59" s="21"/>
    </row>
    <row r="60" spans="2:16" ht="18.600000000000001" hidden="1" customHeight="1" x14ac:dyDescent="0.2">
      <c r="B60" s="52" t="s">
        <v>18</v>
      </c>
      <c r="C60" s="38">
        <f t="shared" si="6"/>
        <v>0</v>
      </c>
      <c r="D60" s="21"/>
      <c r="E60" s="21"/>
    </row>
    <row r="61" spans="2:16" ht="18.600000000000001" hidden="1" customHeight="1" x14ac:dyDescent="0.2">
      <c r="B61" s="52" t="s">
        <v>19</v>
      </c>
      <c r="C61" s="38">
        <f t="shared" si="6"/>
        <v>0</v>
      </c>
      <c r="D61" s="21"/>
      <c r="E61" s="21"/>
    </row>
    <row r="62" spans="2:16" ht="18.600000000000001" hidden="1" customHeight="1" x14ac:dyDescent="0.2">
      <c r="B62" s="52" t="s">
        <v>20</v>
      </c>
      <c r="C62" s="38">
        <f t="shared" si="6"/>
        <v>0</v>
      </c>
      <c r="D62" s="21"/>
      <c r="E62" s="21"/>
    </row>
    <row r="63" spans="2:16" ht="18" hidden="1" customHeight="1" x14ac:dyDescent="0.2">
      <c r="B63" s="52" t="s">
        <v>21</v>
      </c>
      <c r="C63" s="38">
        <f t="shared" si="6"/>
        <v>0</v>
      </c>
      <c r="D63" s="21"/>
      <c r="E63" s="21"/>
    </row>
    <row r="64" spans="2:16" ht="18" hidden="1" customHeight="1" thickBot="1" x14ac:dyDescent="0.25">
      <c r="B64" s="53" t="s">
        <v>22</v>
      </c>
      <c r="C64" s="39">
        <f t="shared" si="6"/>
        <v>0</v>
      </c>
      <c r="D64" s="40"/>
      <c r="E64" s="40"/>
    </row>
    <row r="65" spans="2:16" ht="18" customHeight="1" x14ac:dyDescent="0.2">
      <c r="B65" s="54" t="s">
        <v>3</v>
      </c>
      <c r="C65" s="55">
        <f>SUM(C53:C64)</f>
        <v>1951</v>
      </c>
      <c r="D65" s="56">
        <f>SUM(D53:D64)</f>
        <v>85</v>
      </c>
      <c r="E65" s="56">
        <f>SUM(E53:E64)</f>
        <v>1866</v>
      </c>
    </row>
    <row r="66" spans="2:16" ht="18.600000000000001" customHeight="1" thickBot="1" x14ac:dyDescent="0.25">
      <c r="B66" s="29" t="s">
        <v>23</v>
      </c>
      <c r="C66" s="30">
        <f>SUM(D66:E66)</f>
        <v>1</v>
      </c>
      <c r="D66" s="30">
        <f>IF($C$65=0,"",D65/$C$65)</f>
        <v>4.356740133264992E-2</v>
      </c>
      <c r="E66" s="30">
        <f>IF($C$65=0,"",E65/$C$65)</f>
        <v>0.95643259866735009</v>
      </c>
    </row>
    <row r="67" spans="2:16" ht="12.75" x14ac:dyDescent="0.2"/>
    <row r="68" spans="2:16" ht="13.5" customHeight="1" x14ac:dyDescent="0.2">
      <c r="B68" s="10"/>
      <c r="C68" s="10"/>
      <c r="D68" s="10"/>
      <c r="E68" s="10"/>
      <c r="F68" s="10"/>
      <c r="G68" s="57"/>
      <c r="H68" s="57"/>
      <c r="I68" s="57"/>
      <c r="J68" s="57"/>
      <c r="K68" s="57"/>
      <c r="L68" s="57"/>
      <c r="M68" s="57"/>
      <c r="N68" s="57"/>
      <c r="O68" s="57"/>
      <c r="P68" s="57"/>
    </row>
    <row r="69" spans="2:16" ht="21.75" customHeight="1" x14ac:dyDescent="0.2">
      <c r="B69" s="10"/>
      <c r="C69" s="10"/>
      <c r="D69" s="10"/>
      <c r="E69" s="10"/>
      <c r="F69" s="10"/>
      <c r="G69" s="57"/>
      <c r="H69" s="57"/>
      <c r="I69" s="57"/>
      <c r="J69" s="57"/>
      <c r="K69" s="57"/>
      <c r="L69" s="57"/>
      <c r="M69" s="57"/>
      <c r="N69" s="57"/>
      <c r="O69" s="57"/>
      <c r="P69" s="57"/>
    </row>
    <row r="70" spans="2:16" ht="11.25" customHeight="1" x14ac:dyDescent="0.2">
      <c r="B70" s="58"/>
      <c r="C70" s="58"/>
      <c r="D70" s="58"/>
      <c r="E70" s="58"/>
      <c r="F70" s="58"/>
    </row>
    <row r="71" spans="2:16" ht="22.5" customHeight="1" x14ac:dyDescent="0.2">
      <c r="B71" s="34" t="s">
        <v>31</v>
      </c>
      <c r="C71" s="35" t="s">
        <v>3</v>
      </c>
      <c r="D71" s="49" t="s">
        <v>34</v>
      </c>
      <c r="E71" s="59" t="s">
        <v>35</v>
      </c>
      <c r="F71" s="36" t="s">
        <v>36</v>
      </c>
    </row>
    <row r="72" spans="2:16" ht="20.45" customHeight="1" x14ac:dyDescent="0.2">
      <c r="B72" s="50" t="s">
        <v>11</v>
      </c>
      <c r="C72" s="51">
        <f t="shared" ref="C72:C83" si="7">SUM(D72:F72)</f>
        <v>327</v>
      </c>
      <c r="D72" s="20">
        <v>105</v>
      </c>
      <c r="E72" s="20">
        <v>222</v>
      </c>
      <c r="F72" s="20">
        <v>0</v>
      </c>
    </row>
    <row r="73" spans="2:16" ht="20.45" customHeight="1" x14ac:dyDescent="0.2">
      <c r="B73" s="52" t="s">
        <v>12</v>
      </c>
      <c r="C73" s="38">
        <f t="shared" si="7"/>
        <v>301</v>
      </c>
      <c r="D73" s="21">
        <v>85</v>
      </c>
      <c r="E73" s="21">
        <v>215</v>
      </c>
      <c r="F73" s="21">
        <v>1</v>
      </c>
    </row>
    <row r="74" spans="2:16" ht="20.45" customHeight="1" x14ac:dyDescent="0.2">
      <c r="B74" s="52" t="s">
        <v>13</v>
      </c>
      <c r="C74" s="38">
        <f t="shared" si="7"/>
        <v>335</v>
      </c>
      <c r="D74" s="21">
        <v>98</v>
      </c>
      <c r="E74" s="21">
        <v>236</v>
      </c>
      <c r="F74" s="21">
        <v>1</v>
      </c>
    </row>
    <row r="75" spans="2:16" ht="20.45" customHeight="1" x14ac:dyDescent="0.2">
      <c r="B75" s="52" t="s">
        <v>14</v>
      </c>
      <c r="C75" s="38">
        <f t="shared" si="7"/>
        <v>331</v>
      </c>
      <c r="D75" s="21">
        <v>100</v>
      </c>
      <c r="E75" s="21">
        <v>231</v>
      </c>
      <c r="F75" s="21">
        <v>0</v>
      </c>
    </row>
    <row r="76" spans="2:16" ht="20.45" customHeight="1" x14ac:dyDescent="0.2">
      <c r="B76" s="52" t="s">
        <v>15</v>
      </c>
      <c r="C76" s="38">
        <f t="shared" si="7"/>
        <v>329</v>
      </c>
      <c r="D76" s="21">
        <v>82</v>
      </c>
      <c r="E76" s="21">
        <v>246</v>
      </c>
      <c r="F76" s="21">
        <v>1</v>
      </c>
    </row>
    <row r="77" spans="2:16" ht="20.45" customHeight="1" thickBot="1" x14ac:dyDescent="0.25">
      <c r="B77" s="52" t="s">
        <v>16</v>
      </c>
      <c r="C77" s="38">
        <f t="shared" si="7"/>
        <v>328</v>
      </c>
      <c r="D77" s="21">
        <v>85</v>
      </c>
      <c r="E77" s="21">
        <v>243</v>
      </c>
      <c r="F77" s="21">
        <v>0</v>
      </c>
    </row>
    <row r="78" spans="2:16" ht="20.45" hidden="1" customHeight="1" x14ac:dyDescent="0.2">
      <c r="B78" s="52" t="s">
        <v>17</v>
      </c>
      <c r="C78" s="38">
        <f t="shared" si="7"/>
        <v>0</v>
      </c>
      <c r="D78" s="21"/>
      <c r="E78" s="21"/>
      <c r="F78" s="21"/>
    </row>
    <row r="79" spans="2:16" ht="20.45" hidden="1" customHeight="1" x14ac:dyDescent="0.2">
      <c r="B79" s="52" t="s">
        <v>18</v>
      </c>
      <c r="C79" s="38">
        <f t="shared" si="7"/>
        <v>0</v>
      </c>
      <c r="D79" s="21"/>
      <c r="E79" s="21"/>
      <c r="F79" s="21"/>
    </row>
    <row r="80" spans="2:16" ht="20.45" hidden="1" customHeight="1" x14ac:dyDescent="0.2">
      <c r="B80" s="52" t="s">
        <v>19</v>
      </c>
      <c r="C80" s="38">
        <f t="shared" si="7"/>
        <v>0</v>
      </c>
      <c r="D80" s="21"/>
      <c r="E80" s="21"/>
      <c r="F80" s="21"/>
    </row>
    <row r="81" spans="2:12" ht="20.45" hidden="1" customHeight="1" x14ac:dyDescent="0.2">
      <c r="B81" s="52" t="s">
        <v>20</v>
      </c>
      <c r="C81" s="38">
        <f t="shared" si="7"/>
        <v>0</v>
      </c>
      <c r="D81" s="21"/>
      <c r="E81" s="21"/>
      <c r="F81" s="21"/>
    </row>
    <row r="82" spans="2:12" ht="20.45" hidden="1" customHeight="1" x14ac:dyDescent="0.2">
      <c r="B82" s="52" t="s">
        <v>21</v>
      </c>
      <c r="C82" s="38">
        <f t="shared" si="7"/>
        <v>0</v>
      </c>
      <c r="D82" s="21"/>
      <c r="E82" s="21"/>
      <c r="F82" s="21"/>
    </row>
    <row r="83" spans="2:12" ht="20.25" hidden="1" customHeight="1" thickBot="1" x14ac:dyDescent="0.25">
      <c r="B83" s="53" t="s">
        <v>22</v>
      </c>
      <c r="C83" s="39">
        <f t="shared" si="7"/>
        <v>0</v>
      </c>
      <c r="D83" s="40"/>
      <c r="E83" s="40"/>
      <c r="F83" s="40"/>
    </row>
    <row r="84" spans="2:12" ht="20.45" customHeight="1" x14ac:dyDescent="0.2">
      <c r="B84" s="60" t="s">
        <v>3</v>
      </c>
      <c r="C84" s="61">
        <f>SUM(C72:C83)</f>
        <v>1951</v>
      </c>
      <c r="D84" s="56">
        <f>SUM(D72:D83)</f>
        <v>555</v>
      </c>
      <c r="E84" s="56">
        <f>SUM(E72:E83)</f>
        <v>1393</v>
      </c>
      <c r="F84" s="56">
        <f>SUM(F72:F83)</f>
        <v>3</v>
      </c>
    </row>
    <row r="85" spans="2:12" ht="20.45" customHeight="1" thickBot="1" x14ac:dyDescent="0.25">
      <c r="B85" s="29" t="s">
        <v>23</v>
      </c>
      <c r="C85" s="30">
        <f>SUM(D85:F85)</f>
        <v>1</v>
      </c>
      <c r="D85" s="30">
        <f>IF($C$84=0,"",D84/$C$84)</f>
        <v>0.28446950281906713</v>
      </c>
      <c r="E85" s="30">
        <f>IF($C$84=0,"",E84/$C$84)</f>
        <v>0.7139928241927217</v>
      </c>
      <c r="F85" s="30">
        <f>IF($C$84=0,"",F84/$C$84)</f>
        <v>1.5376729882111738E-3</v>
      </c>
    </row>
    <row r="86" spans="2:12" ht="15" customHeight="1" x14ac:dyDescent="0.2">
      <c r="B86" s="62"/>
      <c r="C86" s="62"/>
      <c r="D86" s="62"/>
      <c r="E86" s="62"/>
      <c r="F86" s="62"/>
    </row>
    <row r="87" spans="2:12" ht="15" customHeight="1" x14ac:dyDescent="0.2">
      <c r="B87" s="63"/>
      <c r="C87" s="63"/>
      <c r="D87" s="63"/>
      <c r="E87" s="63"/>
      <c r="F87" s="63"/>
    </row>
    <row r="88" spans="2:12" ht="15.75" customHeight="1" x14ac:dyDescent="0.2">
      <c r="B88" s="63"/>
      <c r="C88" s="63"/>
      <c r="D88" s="63"/>
      <c r="E88" s="63"/>
      <c r="F88" s="63"/>
    </row>
    <row r="89" spans="2:12" ht="15.75" customHeight="1" x14ac:dyDescent="0.2"/>
    <row r="90" spans="2:12" ht="12.75" x14ac:dyDescent="0.2"/>
    <row r="91" spans="2:12" ht="15.75" x14ac:dyDescent="0.25">
      <c r="B91" s="64"/>
      <c r="C91" s="65"/>
      <c r="D91" s="65"/>
      <c r="E91" s="65"/>
      <c r="F91" s="65"/>
      <c r="G91" s="65"/>
      <c r="H91" s="65"/>
      <c r="I91" s="65"/>
      <c r="J91" s="65"/>
      <c r="K91" s="65"/>
      <c r="L91"/>
    </row>
    <row r="92" spans="2:12" ht="23.25" customHeight="1" x14ac:dyDescent="0.25">
      <c r="B92" s="66"/>
      <c r="C92" s="66"/>
      <c r="D92" s="66"/>
      <c r="E92" s="66"/>
      <c r="F92" s="66"/>
      <c r="G92" s="66"/>
      <c r="H92" s="66"/>
      <c r="I92" s="66"/>
      <c r="J92" s="66"/>
      <c r="K92" s="66"/>
      <c r="L92"/>
    </row>
    <row r="93" spans="2:12" ht="23.25" customHeight="1" x14ac:dyDescent="0.25">
      <c r="B93" s="67"/>
      <c r="C93" s="67"/>
      <c r="D93" s="67"/>
      <c r="E93" s="67"/>
      <c r="F93" s="67"/>
      <c r="G93" s="67"/>
      <c r="H93" s="67"/>
      <c r="I93" s="67"/>
      <c r="J93" s="67"/>
      <c r="K93" s="67"/>
      <c r="L93"/>
    </row>
    <row r="94" spans="2:12" ht="90" x14ac:dyDescent="0.2">
      <c r="B94" s="68" t="s">
        <v>37</v>
      </c>
      <c r="C94" s="69" t="s">
        <v>3</v>
      </c>
      <c r="D94" s="68" t="s">
        <v>38</v>
      </c>
      <c r="E94" s="68" t="s">
        <v>39</v>
      </c>
      <c r="F94" s="68" t="s">
        <v>40</v>
      </c>
      <c r="G94" s="68" t="s">
        <v>41</v>
      </c>
      <c r="H94" s="70" t="s">
        <v>42</v>
      </c>
      <c r="I94" s="68" t="s">
        <v>43</v>
      </c>
      <c r="J94" s="68" t="s">
        <v>44</v>
      </c>
      <c r="K94" s="68" t="s">
        <v>45</v>
      </c>
      <c r="L94" s="71" t="s">
        <v>46</v>
      </c>
    </row>
    <row r="95" spans="2:12" ht="15.6" customHeight="1" x14ac:dyDescent="0.2">
      <c r="B95" s="72" t="s">
        <v>47</v>
      </c>
      <c r="C95" s="73">
        <f>SUM(D95:L95)</f>
        <v>1</v>
      </c>
      <c r="D95" s="74">
        <v>0</v>
      </c>
      <c r="E95" s="74">
        <v>0</v>
      </c>
      <c r="F95" s="74">
        <v>0</v>
      </c>
      <c r="G95" s="74">
        <v>0</v>
      </c>
      <c r="H95" s="74">
        <v>0</v>
      </c>
      <c r="I95" s="74">
        <v>0</v>
      </c>
      <c r="J95" s="74">
        <v>1</v>
      </c>
      <c r="K95" s="74">
        <v>0</v>
      </c>
      <c r="L95" s="74">
        <v>0</v>
      </c>
    </row>
    <row r="96" spans="2:12" ht="15.6" customHeight="1" x14ac:dyDescent="0.2">
      <c r="B96" s="72" t="s">
        <v>48</v>
      </c>
      <c r="C96" s="73">
        <f>SUM(D96:L96)</f>
        <v>773</v>
      </c>
      <c r="D96" s="74">
        <v>109</v>
      </c>
      <c r="E96" s="74">
        <v>2</v>
      </c>
      <c r="F96" s="74">
        <v>0</v>
      </c>
      <c r="G96" s="74">
        <v>0</v>
      </c>
      <c r="H96" s="74">
        <v>2</v>
      </c>
      <c r="I96" s="74">
        <v>5</v>
      </c>
      <c r="J96" s="74">
        <v>654</v>
      </c>
      <c r="K96" s="74">
        <v>1</v>
      </c>
      <c r="L96" s="74">
        <v>0</v>
      </c>
    </row>
    <row r="97" spans="2:18" ht="15.6" customHeight="1" thickBot="1" x14ac:dyDescent="0.25">
      <c r="B97" s="75" t="s">
        <v>49</v>
      </c>
      <c r="C97" s="76">
        <f>SUM(D97:L97)</f>
        <v>1177</v>
      </c>
      <c r="D97" s="77">
        <v>195</v>
      </c>
      <c r="E97" s="77">
        <v>0</v>
      </c>
      <c r="F97" s="77">
        <v>0</v>
      </c>
      <c r="G97" s="77">
        <v>0</v>
      </c>
      <c r="H97" s="77">
        <v>1</v>
      </c>
      <c r="I97" s="77">
        <v>6</v>
      </c>
      <c r="J97" s="77">
        <v>971</v>
      </c>
      <c r="K97" s="77">
        <v>4</v>
      </c>
      <c r="L97" s="77">
        <v>0</v>
      </c>
    </row>
    <row r="98" spans="2:18" x14ac:dyDescent="0.2">
      <c r="B98" s="78" t="s">
        <v>3</v>
      </c>
      <c r="C98" s="79">
        <f t="shared" ref="C98:L98" si="8">SUM(C95:C97)</f>
        <v>1951</v>
      </c>
      <c r="D98" s="80">
        <f t="shared" si="8"/>
        <v>304</v>
      </c>
      <c r="E98" s="80">
        <f t="shared" si="8"/>
        <v>2</v>
      </c>
      <c r="F98" s="80">
        <f t="shared" si="8"/>
        <v>0</v>
      </c>
      <c r="G98" s="80">
        <f t="shared" si="8"/>
        <v>0</v>
      </c>
      <c r="H98" s="80">
        <f t="shared" si="8"/>
        <v>3</v>
      </c>
      <c r="I98" s="80">
        <f t="shared" si="8"/>
        <v>11</v>
      </c>
      <c r="J98" s="80">
        <f t="shared" si="8"/>
        <v>1626</v>
      </c>
      <c r="K98" s="80">
        <f t="shared" si="8"/>
        <v>5</v>
      </c>
      <c r="L98" s="80">
        <f t="shared" si="8"/>
        <v>0</v>
      </c>
    </row>
    <row r="99" spans="2:18" ht="18" customHeight="1" thickBot="1" x14ac:dyDescent="0.25">
      <c r="B99" s="81" t="s">
        <v>23</v>
      </c>
      <c r="C99" s="82">
        <f>SUM(D99:L99)</f>
        <v>1</v>
      </c>
      <c r="D99" s="82">
        <f>D98/$C$98</f>
        <v>0.15581752947206562</v>
      </c>
      <c r="E99" s="82">
        <f t="shared" ref="E99:L99" si="9">E98/$C$98</f>
        <v>1.0251153254741158E-3</v>
      </c>
      <c r="F99" s="82">
        <f t="shared" si="9"/>
        <v>0</v>
      </c>
      <c r="G99" s="82">
        <f t="shared" si="9"/>
        <v>0</v>
      </c>
      <c r="H99" s="82">
        <f t="shared" si="9"/>
        <v>1.5376729882111738E-3</v>
      </c>
      <c r="I99" s="82">
        <f t="shared" si="9"/>
        <v>5.6381342901076371E-3</v>
      </c>
      <c r="J99" s="82">
        <f t="shared" si="9"/>
        <v>0.83341875961045619</v>
      </c>
      <c r="K99" s="82">
        <f t="shared" si="9"/>
        <v>2.5627883136852894E-3</v>
      </c>
      <c r="L99" s="82">
        <f t="shared" si="9"/>
        <v>0</v>
      </c>
    </row>
    <row r="100" spans="2:18" x14ac:dyDescent="0.25"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/>
    </row>
    <row r="101" spans="2:18" x14ac:dyDescent="0.25"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/>
    </row>
    <row r="102" spans="2:18" ht="16.5" x14ac:dyDescent="0.25">
      <c r="B102" s="85"/>
      <c r="C102" s="86"/>
      <c r="D102" s="87"/>
      <c r="E102" s="87"/>
      <c r="F102" s="88"/>
      <c r="G102" s="89"/>
      <c r="H102" s="86"/>
      <c r="I102" s="86"/>
      <c r="J102" s="87"/>
      <c r="K102" s="87"/>
      <c r="L102"/>
    </row>
    <row r="103" spans="2:18" ht="15.75" x14ac:dyDescent="0.2">
      <c r="B103" s="64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90"/>
      <c r="N103" s="64"/>
      <c r="O103" s="65"/>
      <c r="P103" s="65"/>
      <c r="Q103" s="65"/>
      <c r="R103" s="91"/>
    </row>
    <row r="104" spans="2:18" ht="21" customHeight="1" x14ac:dyDescent="0.2"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92"/>
      <c r="M104" s="90"/>
      <c r="N104" s="90"/>
      <c r="O104" s="90"/>
      <c r="P104" s="90"/>
      <c r="Q104" s="90"/>
      <c r="R104" s="90"/>
    </row>
    <row r="105" spans="2:18" x14ac:dyDescent="0.2"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93"/>
      <c r="M105" s="90"/>
      <c r="N105" s="90"/>
      <c r="O105" s="90"/>
      <c r="P105" s="90"/>
      <c r="Q105" s="90"/>
      <c r="R105" s="90"/>
    </row>
    <row r="106" spans="2:18" ht="72" customHeight="1" x14ac:dyDescent="0.2">
      <c r="B106" s="68" t="s">
        <v>37</v>
      </c>
      <c r="C106" s="69" t="s">
        <v>3</v>
      </c>
      <c r="D106" s="68" t="s">
        <v>38</v>
      </c>
      <c r="E106" s="68" t="s">
        <v>39</v>
      </c>
      <c r="F106" s="68" t="s">
        <v>50</v>
      </c>
      <c r="G106" s="68" t="s">
        <v>51</v>
      </c>
      <c r="H106" s="70" t="s">
        <v>52</v>
      </c>
      <c r="I106" s="68" t="s">
        <v>53</v>
      </c>
      <c r="J106" s="68" t="s">
        <v>54</v>
      </c>
      <c r="K106" s="68" t="s">
        <v>55</v>
      </c>
      <c r="L106" s="68" t="s">
        <v>56</v>
      </c>
      <c r="M106" s="68" t="s">
        <v>57</v>
      </c>
      <c r="N106" s="68" t="s">
        <v>58</v>
      </c>
      <c r="O106" s="68" t="s">
        <v>59</v>
      </c>
      <c r="P106" s="68" t="s">
        <v>60</v>
      </c>
      <c r="Q106" s="68" t="s">
        <v>61</v>
      </c>
      <c r="R106" s="68" t="s">
        <v>46</v>
      </c>
    </row>
    <row r="107" spans="2:18" ht="16.5" x14ac:dyDescent="0.2">
      <c r="B107" s="72" t="s">
        <v>47</v>
      </c>
      <c r="C107" s="73">
        <f>SUM(D107:R107)</f>
        <v>1</v>
      </c>
      <c r="D107" s="74">
        <v>0</v>
      </c>
      <c r="E107" s="74">
        <v>0</v>
      </c>
      <c r="F107" s="74">
        <v>0</v>
      </c>
      <c r="G107" s="74">
        <v>0</v>
      </c>
      <c r="H107" s="74">
        <v>0</v>
      </c>
      <c r="I107" s="74">
        <v>0</v>
      </c>
      <c r="J107" s="74">
        <v>0</v>
      </c>
      <c r="K107" s="74">
        <v>0</v>
      </c>
      <c r="L107" s="74">
        <v>0</v>
      </c>
      <c r="M107" s="74">
        <v>1</v>
      </c>
      <c r="N107" s="74">
        <v>0</v>
      </c>
      <c r="O107" s="74">
        <v>0</v>
      </c>
      <c r="P107" s="74">
        <v>0</v>
      </c>
      <c r="Q107" s="74">
        <v>0</v>
      </c>
      <c r="R107" s="74">
        <v>0</v>
      </c>
    </row>
    <row r="108" spans="2:18" ht="16.5" x14ac:dyDescent="0.2">
      <c r="B108" s="72" t="s">
        <v>48</v>
      </c>
      <c r="C108" s="73">
        <f>SUM(D108:R108)</f>
        <v>773</v>
      </c>
      <c r="D108" s="74">
        <v>103</v>
      </c>
      <c r="E108" s="74">
        <v>1</v>
      </c>
      <c r="F108" s="74">
        <v>0</v>
      </c>
      <c r="G108" s="74">
        <v>0</v>
      </c>
      <c r="H108" s="74">
        <v>0</v>
      </c>
      <c r="I108" s="74">
        <v>0</v>
      </c>
      <c r="J108" s="74">
        <v>0</v>
      </c>
      <c r="K108" s="74">
        <v>0</v>
      </c>
      <c r="L108" s="74">
        <v>0</v>
      </c>
      <c r="M108" s="74">
        <v>667</v>
      </c>
      <c r="N108" s="74">
        <v>2</v>
      </c>
      <c r="O108" s="74">
        <v>0</v>
      </c>
      <c r="P108" s="74">
        <v>0</v>
      </c>
      <c r="Q108" s="74">
        <v>0</v>
      </c>
      <c r="R108" s="74">
        <v>0</v>
      </c>
    </row>
    <row r="109" spans="2:18" ht="17.25" thickBot="1" x14ac:dyDescent="0.25">
      <c r="B109" s="75" t="s">
        <v>49</v>
      </c>
      <c r="C109" s="76">
        <f>SUM(D109:R109)</f>
        <v>1177</v>
      </c>
      <c r="D109" s="77">
        <v>188</v>
      </c>
      <c r="E109" s="77">
        <v>0</v>
      </c>
      <c r="F109" s="77">
        <v>0</v>
      </c>
      <c r="G109" s="77">
        <v>0</v>
      </c>
      <c r="H109" s="77">
        <v>0</v>
      </c>
      <c r="I109" s="77">
        <v>0</v>
      </c>
      <c r="J109" s="77">
        <v>0</v>
      </c>
      <c r="K109" s="77">
        <v>0</v>
      </c>
      <c r="L109" s="77">
        <v>0</v>
      </c>
      <c r="M109" s="77">
        <v>986</v>
      </c>
      <c r="N109" s="77">
        <v>3</v>
      </c>
      <c r="O109" s="77">
        <v>0</v>
      </c>
      <c r="P109" s="77">
        <v>0</v>
      </c>
      <c r="Q109" s="77">
        <v>0</v>
      </c>
      <c r="R109" s="77">
        <v>0</v>
      </c>
    </row>
    <row r="110" spans="2:18" x14ac:dyDescent="0.2">
      <c r="B110" s="78" t="s">
        <v>3</v>
      </c>
      <c r="C110" s="79">
        <f t="shared" ref="C110:R110" si="10">SUM(C107:C109)</f>
        <v>1951</v>
      </c>
      <c r="D110" s="80">
        <f t="shared" si="10"/>
        <v>291</v>
      </c>
      <c r="E110" s="80">
        <f t="shared" si="10"/>
        <v>1</v>
      </c>
      <c r="F110" s="80">
        <f t="shared" si="10"/>
        <v>0</v>
      </c>
      <c r="G110" s="80">
        <f t="shared" si="10"/>
        <v>0</v>
      </c>
      <c r="H110" s="80">
        <f t="shared" si="10"/>
        <v>0</v>
      </c>
      <c r="I110" s="80">
        <f t="shared" si="10"/>
        <v>0</v>
      </c>
      <c r="J110" s="80">
        <f t="shared" si="10"/>
        <v>0</v>
      </c>
      <c r="K110" s="80">
        <f t="shared" si="10"/>
        <v>0</v>
      </c>
      <c r="L110" s="80">
        <f t="shared" si="10"/>
        <v>0</v>
      </c>
      <c r="M110" s="80">
        <f t="shared" si="10"/>
        <v>1654</v>
      </c>
      <c r="N110" s="80">
        <f t="shared" si="10"/>
        <v>5</v>
      </c>
      <c r="O110" s="80">
        <f t="shared" si="10"/>
        <v>0</v>
      </c>
      <c r="P110" s="80">
        <f t="shared" si="10"/>
        <v>0</v>
      </c>
      <c r="Q110" s="80">
        <f t="shared" si="10"/>
        <v>0</v>
      </c>
      <c r="R110" s="80">
        <f t="shared" si="10"/>
        <v>0</v>
      </c>
    </row>
    <row r="111" spans="2:18" ht="15.75" thickBot="1" x14ac:dyDescent="0.25">
      <c r="B111" s="81" t="s">
        <v>23</v>
      </c>
      <c r="C111" s="82">
        <f>SUM(D111:R111)</f>
        <v>1</v>
      </c>
      <c r="D111" s="82">
        <f>D110/$C$110</f>
        <v>0.14915427985648386</v>
      </c>
      <c r="E111" s="82">
        <f t="shared" ref="E111:R111" si="11">E110/$C$110</f>
        <v>5.1255766273705791E-4</v>
      </c>
      <c r="F111" s="82">
        <f t="shared" si="11"/>
        <v>0</v>
      </c>
      <c r="G111" s="82">
        <f t="shared" si="11"/>
        <v>0</v>
      </c>
      <c r="H111" s="82">
        <f t="shared" si="11"/>
        <v>0</v>
      </c>
      <c r="I111" s="82">
        <f t="shared" si="11"/>
        <v>0</v>
      </c>
      <c r="J111" s="82">
        <f t="shared" si="11"/>
        <v>0</v>
      </c>
      <c r="K111" s="82">
        <f t="shared" si="11"/>
        <v>0</v>
      </c>
      <c r="L111" s="82">
        <f t="shared" si="11"/>
        <v>0</v>
      </c>
      <c r="M111" s="82">
        <f t="shared" si="11"/>
        <v>0.84777037416709378</v>
      </c>
      <c r="N111" s="82">
        <f t="shared" si="11"/>
        <v>2.5627883136852894E-3</v>
      </c>
      <c r="O111" s="82">
        <f t="shared" si="11"/>
        <v>0</v>
      </c>
      <c r="P111" s="82">
        <f t="shared" si="11"/>
        <v>0</v>
      </c>
      <c r="Q111" s="82">
        <f t="shared" si="11"/>
        <v>0</v>
      </c>
      <c r="R111" s="82">
        <f t="shared" si="11"/>
        <v>0</v>
      </c>
    </row>
    <row r="112" spans="2:18" x14ac:dyDescent="0.2"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94"/>
      <c r="M112" s="90"/>
      <c r="N112" s="90"/>
      <c r="O112" s="90"/>
      <c r="P112" s="90"/>
      <c r="Q112" s="90"/>
      <c r="R112" s="90"/>
    </row>
    <row r="113" spans="2:18" x14ac:dyDescent="0.2"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94"/>
      <c r="M113" s="90"/>
      <c r="N113" s="90"/>
      <c r="O113" s="90"/>
      <c r="P113" s="90"/>
      <c r="Q113" s="90"/>
      <c r="R113" s="90"/>
    </row>
    <row r="114" spans="2:18" ht="16.5" x14ac:dyDescent="0.2">
      <c r="B114" s="85"/>
      <c r="C114" s="86"/>
      <c r="D114" s="87"/>
      <c r="E114" s="87"/>
      <c r="F114" s="88"/>
      <c r="G114" s="89"/>
      <c r="H114" s="86"/>
      <c r="I114" s="86"/>
      <c r="J114" s="87"/>
      <c r="K114" s="87"/>
      <c r="L114" s="95"/>
      <c r="M114" s="96"/>
      <c r="N114" s="96"/>
      <c r="O114" s="96"/>
      <c r="P114" s="96"/>
      <c r="Q114" s="96"/>
      <c r="R114" s="96"/>
    </row>
    <row r="115" spans="2:18" ht="12.75" x14ac:dyDescent="0.2"/>
    <row r="116" spans="2:18" ht="18.75" customHeight="1" x14ac:dyDescent="0.2"/>
    <row r="117" spans="2:18" ht="12.75" x14ac:dyDescent="0.2">
      <c r="B117" s="44"/>
    </row>
    <row r="118" spans="2:18" ht="12.75" x14ac:dyDescent="0.2"/>
    <row r="119" spans="2:18" ht="21" customHeight="1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1"/>
      <c r="L119" s="11"/>
      <c r="M119" s="11"/>
      <c r="N119" s="11"/>
      <c r="O119" s="11"/>
      <c r="P119" s="11"/>
    </row>
    <row r="120" spans="2:18" ht="21.75" customHeight="1" x14ac:dyDescent="0.25">
      <c r="B120" s="97" t="s">
        <v>62</v>
      </c>
      <c r="C120" s="97"/>
      <c r="D120" s="97"/>
      <c r="E120" s="97"/>
      <c r="F120" s="98"/>
      <c r="G120" s="99" t="s">
        <v>3</v>
      </c>
      <c r="H120" s="100" t="s">
        <v>23</v>
      </c>
      <c r="I120" s="101" t="s">
        <v>63</v>
      </c>
      <c r="J120"/>
    </row>
    <row r="121" spans="2:18" ht="18" customHeight="1" x14ac:dyDescent="0.25">
      <c r="B121" s="102" t="s">
        <v>64</v>
      </c>
      <c r="C121" s="18" t="s">
        <v>65</v>
      </c>
      <c r="D121" s="18"/>
      <c r="E121" s="18"/>
      <c r="F121" s="103"/>
      <c r="G121" s="104">
        <f>SUM(I121:I129)</f>
        <v>1940</v>
      </c>
      <c r="H121" s="105">
        <f>G121/G131</f>
        <v>0.99436186570989238</v>
      </c>
      <c r="I121" s="106">
        <v>353</v>
      </c>
      <c r="J121"/>
      <c r="K121" s="107" t="s">
        <v>64</v>
      </c>
      <c r="L121" s="108">
        <f>+H121</f>
        <v>0.99436186570989238</v>
      </c>
    </row>
    <row r="122" spans="2:18" ht="18" customHeight="1" x14ac:dyDescent="0.25">
      <c r="B122" s="102"/>
      <c r="C122" s="22" t="s">
        <v>66</v>
      </c>
      <c r="D122" s="22"/>
      <c r="E122" s="22"/>
      <c r="F122" s="109"/>
      <c r="G122" s="104"/>
      <c r="H122" s="105"/>
      <c r="I122" s="110">
        <v>39</v>
      </c>
      <c r="J122"/>
      <c r="K122" s="107" t="s">
        <v>67</v>
      </c>
      <c r="L122" s="108">
        <f>+H130</f>
        <v>5.6381342901076371E-3</v>
      </c>
    </row>
    <row r="123" spans="2:18" ht="18" customHeight="1" x14ac:dyDescent="0.25">
      <c r="B123" s="102"/>
      <c r="C123" s="22" t="s">
        <v>68</v>
      </c>
      <c r="D123" s="22"/>
      <c r="E123" s="22"/>
      <c r="F123" s="109"/>
      <c r="G123" s="104"/>
      <c r="H123" s="105"/>
      <c r="I123" s="110">
        <v>422</v>
      </c>
      <c r="J123"/>
      <c r="K123" s="107"/>
      <c r="L123" s="108">
        <f>SUM(L121:L122)</f>
        <v>1</v>
      </c>
    </row>
    <row r="124" spans="2:18" ht="18" customHeight="1" x14ac:dyDescent="0.25">
      <c r="B124" s="102"/>
      <c r="C124" s="22" t="s">
        <v>69</v>
      </c>
      <c r="D124" s="22"/>
      <c r="E124" s="22"/>
      <c r="F124" s="109"/>
      <c r="G124" s="104"/>
      <c r="H124" s="105"/>
      <c r="I124" s="110">
        <v>902</v>
      </c>
      <c r="J124"/>
    </row>
    <row r="125" spans="2:18" ht="18" customHeight="1" x14ac:dyDescent="0.25">
      <c r="B125" s="102"/>
      <c r="C125" s="22" t="s">
        <v>70</v>
      </c>
      <c r="D125" s="22"/>
      <c r="E125" s="22"/>
      <c r="F125" s="109"/>
      <c r="G125" s="104"/>
      <c r="H125" s="105"/>
      <c r="I125" s="110">
        <v>28</v>
      </c>
      <c r="J125"/>
    </row>
    <row r="126" spans="2:18" ht="18" customHeight="1" x14ac:dyDescent="0.25">
      <c r="B126" s="102"/>
      <c r="C126" s="22" t="s">
        <v>71</v>
      </c>
      <c r="D126" s="22"/>
      <c r="E126" s="22"/>
      <c r="F126" s="109"/>
      <c r="G126" s="104"/>
      <c r="H126" s="105"/>
      <c r="I126" s="110">
        <v>159</v>
      </c>
      <c r="J126"/>
    </row>
    <row r="127" spans="2:18" ht="18" customHeight="1" x14ac:dyDescent="0.25">
      <c r="B127" s="102"/>
      <c r="C127" s="52" t="s">
        <v>72</v>
      </c>
      <c r="D127" s="52"/>
      <c r="E127" s="52"/>
      <c r="F127" s="111"/>
      <c r="G127" s="104"/>
      <c r="H127" s="105"/>
      <c r="I127" s="110">
        <v>1</v>
      </c>
      <c r="J127"/>
    </row>
    <row r="128" spans="2:18" ht="18" customHeight="1" x14ac:dyDescent="0.25">
      <c r="B128" s="102"/>
      <c r="C128" s="52" t="s">
        <v>73</v>
      </c>
      <c r="D128" s="52"/>
      <c r="E128" s="52"/>
      <c r="F128" s="111"/>
      <c r="G128" s="104"/>
      <c r="H128" s="105"/>
      <c r="I128" s="110">
        <v>1</v>
      </c>
      <c r="J128"/>
    </row>
    <row r="129" spans="2:10" ht="18" customHeight="1" x14ac:dyDescent="0.25">
      <c r="B129" s="112"/>
      <c r="C129" s="22" t="s">
        <v>74</v>
      </c>
      <c r="D129" s="22"/>
      <c r="E129" s="22"/>
      <c r="F129" s="109"/>
      <c r="G129" s="113"/>
      <c r="H129" s="114"/>
      <c r="I129" s="110">
        <v>35</v>
      </c>
      <c r="J129"/>
    </row>
    <row r="130" spans="2:10" ht="36" customHeight="1" thickBot="1" x14ac:dyDescent="0.3">
      <c r="B130" s="115" t="s">
        <v>67</v>
      </c>
      <c r="C130" s="116" t="s">
        <v>75</v>
      </c>
      <c r="D130" s="117"/>
      <c r="E130" s="117"/>
      <c r="F130" s="118"/>
      <c r="G130" s="119">
        <f>+I130</f>
        <v>11</v>
      </c>
      <c r="H130" s="120">
        <f>G130/$G$131</f>
        <v>5.6381342901076371E-3</v>
      </c>
      <c r="I130" s="121">
        <v>11</v>
      </c>
      <c r="J130"/>
    </row>
    <row r="131" spans="2:10" ht="15" customHeight="1" x14ac:dyDescent="0.25">
      <c r="B131" s="122" t="s">
        <v>76</v>
      </c>
      <c r="C131" s="122"/>
      <c r="D131" s="122"/>
      <c r="E131" s="122"/>
      <c r="F131" s="122"/>
      <c r="G131" s="123">
        <f>SUM(G121:G130)</f>
        <v>1951</v>
      </c>
      <c r="H131" s="124">
        <f>SUM(H121:H130)</f>
        <v>1</v>
      </c>
      <c r="I131" s="123">
        <f>SUM(I121:I130)</f>
        <v>1951</v>
      </c>
      <c r="J131"/>
    </row>
    <row r="132" spans="2:10" ht="15" customHeight="1" thickBot="1" x14ac:dyDescent="0.3">
      <c r="B132" s="125" t="s">
        <v>23</v>
      </c>
      <c r="C132" s="125"/>
      <c r="D132" s="125"/>
      <c r="E132" s="125"/>
      <c r="F132" s="125"/>
      <c r="G132" s="126"/>
      <c r="H132" s="127"/>
      <c r="I132" s="126"/>
      <c r="J132"/>
    </row>
    <row r="133" spans="2:10" ht="4.5" customHeight="1" x14ac:dyDescent="0.25">
      <c r="B133" s="128"/>
      <c r="C133" s="128"/>
      <c r="D133" s="128"/>
      <c r="E133" s="128"/>
      <c r="F133" s="128"/>
      <c r="G133" s="129"/>
      <c r="H133" s="129"/>
      <c r="I133" s="130"/>
      <c r="J133"/>
    </row>
    <row r="134" spans="2:10" ht="20.25" customHeight="1" x14ac:dyDescent="0.25">
      <c r="B134" s="131" t="s">
        <v>77</v>
      </c>
      <c r="C134" s="132"/>
      <c r="E134" s="132"/>
      <c r="F134" s="132"/>
      <c r="G134" s="133"/>
      <c r="H134" s="133"/>
      <c r="I134" s="134"/>
      <c r="J134"/>
    </row>
    <row r="135" spans="2:10" ht="20.25" customHeight="1" x14ac:dyDescent="0.25">
      <c r="B135" s="131"/>
      <c r="C135" s="132"/>
      <c r="E135" s="132"/>
      <c r="F135" s="132"/>
      <c r="G135" s="133"/>
      <c r="H135" s="133"/>
      <c r="I135" s="134"/>
      <c r="J135"/>
    </row>
    <row r="136" spans="2:10" ht="24.75" customHeight="1" x14ac:dyDescent="0.2">
      <c r="B136" s="10"/>
      <c r="C136" s="10"/>
      <c r="D136" s="10"/>
      <c r="E136" s="10"/>
      <c r="F136" s="10"/>
      <c r="G136" s="10"/>
      <c r="H136" s="133"/>
      <c r="I136" s="134"/>
      <c r="J136" s="135"/>
    </row>
    <row r="137" spans="2:10" ht="15" customHeight="1" x14ac:dyDescent="0.2">
      <c r="B137" s="10"/>
      <c r="C137" s="10"/>
      <c r="D137" s="10"/>
      <c r="E137" s="10"/>
      <c r="F137" s="10"/>
      <c r="G137" s="10"/>
      <c r="H137" s="133"/>
      <c r="I137" s="136"/>
      <c r="J137" s="135"/>
    </row>
    <row r="138" spans="2:10" ht="15" customHeight="1" x14ac:dyDescent="0.2">
      <c r="H138" s="133"/>
      <c r="I138" s="134"/>
      <c r="J138" s="135"/>
    </row>
    <row r="139" spans="2:10" ht="15" customHeight="1" x14ac:dyDescent="0.2">
      <c r="B139" s="97" t="s">
        <v>78</v>
      </c>
      <c r="C139" s="137" t="s">
        <v>79</v>
      </c>
      <c r="D139" s="137" t="s">
        <v>80</v>
      </c>
      <c r="E139" s="137" t="s">
        <v>81</v>
      </c>
      <c r="F139" s="137" t="s">
        <v>82</v>
      </c>
      <c r="G139" s="137" t="s">
        <v>83</v>
      </c>
      <c r="H139" s="137" t="s">
        <v>84</v>
      </c>
      <c r="I139" s="134"/>
      <c r="J139" s="135"/>
    </row>
    <row r="140" spans="2:10" ht="15" customHeight="1" x14ac:dyDescent="0.2">
      <c r="B140" s="97"/>
      <c r="C140" s="137"/>
      <c r="D140" s="137"/>
      <c r="E140" s="137"/>
      <c r="F140" s="137"/>
      <c r="G140" s="137"/>
      <c r="H140" s="137"/>
      <c r="I140" s="134"/>
      <c r="J140" s="135"/>
    </row>
    <row r="141" spans="2:10" ht="24.75" customHeight="1" x14ac:dyDescent="0.2">
      <c r="B141" s="23" t="s">
        <v>85</v>
      </c>
      <c r="C141" s="40">
        <v>248</v>
      </c>
      <c r="D141" s="40">
        <v>4</v>
      </c>
      <c r="E141" s="40">
        <v>9</v>
      </c>
      <c r="F141" s="40">
        <v>120</v>
      </c>
      <c r="G141" s="40">
        <v>508</v>
      </c>
      <c r="H141" s="40">
        <v>1062</v>
      </c>
      <c r="I141" s="134"/>
      <c r="J141" s="135"/>
    </row>
    <row r="142" spans="2:10" ht="24.75" customHeight="1" x14ac:dyDescent="0.2">
      <c r="B142" s="138" t="s">
        <v>86</v>
      </c>
      <c r="C142" s="139">
        <v>1413</v>
      </c>
      <c r="D142" s="139">
        <v>38</v>
      </c>
      <c r="E142" s="139">
        <v>30</v>
      </c>
      <c r="F142" s="139">
        <v>50</v>
      </c>
      <c r="G142" s="139">
        <v>60</v>
      </c>
      <c r="H142" s="139">
        <v>360</v>
      </c>
      <c r="I142" s="134"/>
      <c r="J142" s="135"/>
    </row>
    <row r="143" spans="2:10" ht="24.75" customHeight="1" x14ac:dyDescent="0.2">
      <c r="B143" s="138" t="s">
        <v>87</v>
      </c>
      <c r="C143" s="139">
        <v>1901</v>
      </c>
      <c r="D143" s="139">
        <v>8</v>
      </c>
      <c r="E143" s="139">
        <v>3</v>
      </c>
      <c r="F143" s="139">
        <v>9</v>
      </c>
      <c r="G143" s="139">
        <v>6</v>
      </c>
      <c r="H143" s="139">
        <v>24</v>
      </c>
      <c r="I143" s="134"/>
      <c r="J143" s="135"/>
    </row>
    <row r="144" spans="2:10" ht="29.25" customHeight="1" x14ac:dyDescent="0.2">
      <c r="B144" s="140" t="s">
        <v>88</v>
      </c>
      <c r="C144" s="139">
        <v>1919</v>
      </c>
      <c r="D144" s="139">
        <v>1</v>
      </c>
      <c r="E144" s="139">
        <v>1</v>
      </c>
      <c r="F144" s="139">
        <v>4</v>
      </c>
      <c r="G144" s="139">
        <v>9</v>
      </c>
      <c r="H144" s="139">
        <v>17</v>
      </c>
      <c r="I144" s="134"/>
      <c r="J144" s="135"/>
    </row>
    <row r="145" spans="2:18" ht="12" customHeight="1" x14ac:dyDescent="0.2">
      <c r="B145" s="141"/>
      <c r="C145" s="142"/>
      <c r="D145" s="142"/>
      <c r="E145" s="142"/>
      <c r="F145" s="142"/>
      <c r="G145" s="142"/>
      <c r="H145" s="142"/>
      <c r="I145" s="143"/>
    </row>
    <row r="146" spans="2:18" ht="21" customHeight="1" x14ac:dyDescent="0.2">
      <c r="B146" s="144" t="s">
        <v>89</v>
      </c>
      <c r="C146" s="144"/>
      <c r="D146" s="144"/>
      <c r="E146" s="144"/>
      <c r="F146" s="144"/>
      <c r="G146" s="144"/>
      <c r="H146" s="143"/>
      <c r="I146" s="143"/>
    </row>
    <row r="147" spans="2:18" ht="9.75" customHeight="1" x14ac:dyDescent="0.2">
      <c r="B147" s="44"/>
    </row>
    <row r="149" spans="2:18" ht="16.5" customHeight="1" x14ac:dyDescent="0.2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</row>
    <row r="150" spans="2:18" ht="2.25" customHeight="1" x14ac:dyDescent="0.2">
      <c r="B150" s="32"/>
      <c r="C150" s="32"/>
      <c r="D150" s="32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</row>
    <row r="151" spans="2:18" ht="10.5" customHeight="1" x14ac:dyDescent="0.2">
      <c r="B151" s="32"/>
      <c r="C151" s="32"/>
      <c r="D151" s="32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</row>
    <row r="152" spans="2:18" ht="15.75" x14ac:dyDescent="0.2">
      <c r="B152" s="146"/>
      <c r="C152" s="147"/>
      <c r="D152" s="147"/>
      <c r="E152" s="147"/>
      <c r="F152" s="147"/>
      <c r="G152" s="148"/>
      <c r="H152" s="13"/>
      <c r="J152" s="10"/>
      <c r="K152" s="10"/>
      <c r="L152" s="10"/>
      <c r="M152" s="10"/>
      <c r="N152" s="10"/>
      <c r="O152" s="11"/>
    </row>
    <row r="153" spans="2:18" ht="3" customHeight="1" x14ac:dyDescent="0.2">
      <c r="B153" s="48"/>
      <c r="C153" s="32"/>
      <c r="D153" s="32"/>
      <c r="E153" s="33"/>
      <c r="F153" s="33"/>
      <c r="G153" s="33"/>
      <c r="H153" s="149"/>
      <c r="I153" s="33"/>
      <c r="J153" s="33"/>
      <c r="K153" s="33"/>
      <c r="L153" s="33"/>
      <c r="M153" s="33"/>
      <c r="N153" s="33"/>
      <c r="O153" s="33"/>
      <c r="P153" s="33"/>
    </row>
    <row r="154" spans="2:18" ht="38.25" customHeight="1" x14ac:dyDescent="0.2">
      <c r="B154" s="150" t="s">
        <v>31</v>
      </c>
      <c r="C154" s="35" t="s">
        <v>3</v>
      </c>
      <c r="D154" s="151" t="s">
        <v>90</v>
      </c>
      <c r="E154" s="151" t="s">
        <v>91</v>
      </c>
      <c r="F154" s="151" t="s">
        <v>92</v>
      </c>
      <c r="G154" s="152" t="s">
        <v>93</v>
      </c>
      <c r="H154" s="153"/>
      <c r="J154" s="154" t="s">
        <v>31</v>
      </c>
      <c r="K154" s="35" t="s">
        <v>3</v>
      </c>
      <c r="L154" s="151" t="s">
        <v>4</v>
      </c>
      <c r="M154" s="151" t="s">
        <v>5</v>
      </c>
      <c r="N154" s="151" t="s">
        <v>6</v>
      </c>
      <c r="O154" s="151" t="s">
        <v>7</v>
      </c>
      <c r="P154" s="151" t="s">
        <v>8</v>
      </c>
      <c r="Q154" s="151" t="s">
        <v>9</v>
      </c>
      <c r="R154" s="151" t="s">
        <v>10</v>
      </c>
    </row>
    <row r="155" spans="2:18" ht="23.25" customHeight="1" x14ac:dyDescent="0.2">
      <c r="B155" s="50" t="s">
        <v>11</v>
      </c>
      <c r="C155" s="155">
        <f t="shared" ref="C155:C166" si="12">SUM(D155:G155)</f>
        <v>11977</v>
      </c>
      <c r="D155" s="156">
        <v>269</v>
      </c>
      <c r="E155" s="156">
        <v>3091</v>
      </c>
      <c r="F155" s="156">
        <v>3082</v>
      </c>
      <c r="G155" s="156">
        <v>5535</v>
      </c>
      <c r="H155" s="153"/>
      <c r="J155" s="50" t="s">
        <v>11</v>
      </c>
      <c r="K155" s="155">
        <f>SUM(L155:R155)</f>
        <v>11977</v>
      </c>
      <c r="L155" s="156">
        <v>1552</v>
      </c>
      <c r="M155" s="156">
        <v>1313</v>
      </c>
      <c r="N155" s="156">
        <v>1917</v>
      </c>
      <c r="O155" s="156">
        <v>1862</v>
      </c>
      <c r="P155" s="156">
        <v>3912</v>
      </c>
      <c r="Q155" s="157">
        <v>350</v>
      </c>
      <c r="R155" s="156">
        <v>1071</v>
      </c>
    </row>
    <row r="156" spans="2:18" ht="23.25" customHeight="1" x14ac:dyDescent="0.2">
      <c r="B156" s="52" t="s">
        <v>12</v>
      </c>
      <c r="C156" s="155">
        <f t="shared" si="12"/>
        <v>12007</v>
      </c>
      <c r="D156" s="157">
        <v>320</v>
      </c>
      <c r="E156" s="157">
        <v>3025</v>
      </c>
      <c r="F156" s="157">
        <v>2763</v>
      </c>
      <c r="G156" s="157">
        <v>5899</v>
      </c>
      <c r="H156" s="153"/>
      <c r="J156" s="52" t="s">
        <v>12</v>
      </c>
      <c r="K156" s="155">
        <f t="shared" ref="K156:K166" si="13">SUM(L156:R156)</f>
        <v>12007</v>
      </c>
      <c r="L156" s="157">
        <v>1617</v>
      </c>
      <c r="M156" s="157">
        <v>1875</v>
      </c>
      <c r="N156" s="157">
        <v>1187</v>
      </c>
      <c r="O156" s="157">
        <v>2114</v>
      </c>
      <c r="P156" s="157">
        <v>3730</v>
      </c>
      <c r="Q156" s="157">
        <v>294</v>
      </c>
      <c r="R156" s="157">
        <v>1190</v>
      </c>
    </row>
    <row r="157" spans="2:18" ht="23.25" customHeight="1" x14ac:dyDescent="0.2">
      <c r="B157" s="52" t="s">
        <v>13</v>
      </c>
      <c r="C157" s="155">
        <f t="shared" si="12"/>
        <v>13612</v>
      </c>
      <c r="D157" s="157">
        <v>377</v>
      </c>
      <c r="E157" s="157">
        <v>3134</v>
      </c>
      <c r="F157" s="157">
        <v>3238</v>
      </c>
      <c r="G157" s="157">
        <v>6863</v>
      </c>
      <c r="H157" s="153"/>
      <c r="J157" s="52" t="s">
        <v>13</v>
      </c>
      <c r="K157" s="155">
        <f t="shared" si="13"/>
        <v>13612</v>
      </c>
      <c r="L157" s="157">
        <v>1863</v>
      </c>
      <c r="M157" s="157">
        <v>2219</v>
      </c>
      <c r="N157" s="157">
        <v>1809</v>
      </c>
      <c r="O157" s="157">
        <v>2026</v>
      </c>
      <c r="P157" s="157">
        <v>4033</v>
      </c>
      <c r="Q157" s="157">
        <v>430</v>
      </c>
      <c r="R157" s="157">
        <v>1232</v>
      </c>
    </row>
    <row r="158" spans="2:18" ht="23.25" customHeight="1" x14ac:dyDescent="0.2">
      <c r="B158" s="52" t="s">
        <v>14</v>
      </c>
      <c r="C158" s="155">
        <f t="shared" si="12"/>
        <v>12139</v>
      </c>
      <c r="D158" s="157">
        <v>384</v>
      </c>
      <c r="E158" s="157">
        <v>2308</v>
      </c>
      <c r="F158" s="157">
        <v>2942</v>
      </c>
      <c r="G158" s="157">
        <v>6505</v>
      </c>
      <c r="H158" s="153"/>
      <c r="J158" s="52" t="s">
        <v>14</v>
      </c>
      <c r="K158" s="155">
        <f t="shared" si="13"/>
        <v>12139</v>
      </c>
      <c r="L158" s="157">
        <v>1747</v>
      </c>
      <c r="M158" s="157">
        <v>1831</v>
      </c>
      <c r="N158" s="157">
        <v>1637</v>
      </c>
      <c r="O158" s="157">
        <v>2101</v>
      </c>
      <c r="P158" s="157">
        <v>3622</v>
      </c>
      <c r="Q158" s="157">
        <v>261</v>
      </c>
      <c r="R158" s="157">
        <v>940</v>
      </c>
    </row>
    <row r="159" spans="2:18" ht="23.25" customHeight="1" x14ac:dyDescent="0.2">
      <c r="B159" s="52" t="s">
        <v>15</v>
      </c>
      <c r="C159" s="155">
        <f t="shared" si="12"/>
        <v>12362</v>
      </c>
      <c r="D159" s="157">
        <v>358</v>
      </c>
      <c r="E159" s="157">
        <v>2525</v>
      </c>
      <c r="F159" s="157">
        <v>2970</v>
      </c>
      <c r="G159" s="157">
        <v>6509</v>
      </c>
      <c r="H159" s="153"/>
      <c r="J159" s="52" t="s">
        <v>15</v>
      </c>
      <c r="K159" s="155">
        <f t="shared" si="13"/>
        <v>12362</v>
      </c>
      <c r="L159" s="157">
        <v>1806</v>
      </c>
      <c r="M159" s="157">
        <v>2039</v>
      </c>
      <c r="N159" s="157">
        <v>1587</v>
      </c>
      <c r="O159" s="157">
        <v>2059</v>
      </c>
      <c r="P159" s="157">
        <v>3324</v>
      </c>
      <c r="Q159" s="157">
        <v>466</v>
      </c>
      <c r="R159" s="157">
        <v>1081</v>
      </c>
    </row>
    <row r="160" spans="2:18" ht="23.25" customHeight="1" thickBot="1" x14ac:dyDescent="0.25">
      <c r="B160" s="52" t="s">
        <v>16</v>
      </c>
      <c r="C160" s="155">
        <f t="shared" si="12"/>
        <v>13248</v>
      </c>
      <c r="D160" s="157">
        <v>480</v>
      </c>
      <c r="E160" s="157">
        <v>2956</v>
      </c>
      <c r="F160" s="157">
        <v>2998</v>
      </c>
      <c r="G160" s="157">
        <v>6814</v>
      </c>
      <c r="H160" s="153"/>
      <c r="J160" s="52" t="s">
        <v>16</v>
      </c>
      <c r="K160" s="155">
        <f t="shared" si="13"/>
        <v>13248</v>
      </c>
      <c r="L160" s="157">
        <v>1801</v>
      </c>
      <c r="M160" s="157">
        <v>2243</v>
      </c>
      <c r="N160" s="157">
        <v>2056</v>
      </c>
      <c r="O160" s="157">
        <v>2110</v>
      </c>
      <c r="P160" s="157">
        <v>3475</v>
      </c>
      <c r="Q160" s="157">
        <v>435</v>
      </c>
      <c r="R160" s="157">
        <v>1128</v>
      </c>
    </row>
    <row r="161" spans="2:18" ht="23.25" hidden="1" customHeight="1" x14ac:dyDescent="0.2">
      <c r="B161" s="52" t="s">
        <v>17</v>
      </c>
      <c r="C161" s="155">
        <f t="shared" si="12"/>
        <v>0</v>
      </c>
      <c r="D161" s="157"/>
      <c r="E161" s="157"/>
      <c r="F161" s="157"/>
      <c r="G161" s="157"/>
      <c r="H161" s="153"/>
      <c r="J161" s="52" t="s">
        <v>17</v>
      </c>
      <c r="K161" s="155">
        <f t="shared" si="13"/>
        <v>0</v>
      </c>
      <c r="L161" s="157"/>
      <c r="M161" s="157"/>
      <c r="N161" s="157"/>
      <c r="O161" s="157"/>
      <c r="P161" s="157"/>
      <c r="Q161" s="157"/>
      <c r="R161" s="157"/>
    </row>
    <row r="162" spans="2:18" ht="23.25" hidden="1" customHeight="1" x14ac:dyDescent="0.2">
      <c r="B162" s="52" t="s">
        <v>18</v>
      </c>
      <c r="C162" s="155">
        <f t="shared" si="12"/>
        <v>0</v>
      </c>
      <c r="D162" s="157"/>
      <c r="E162" s="157"/>
      <c r="F162" s="157"/>
      <c r="G162" s="157"/>
      <c r="H162" s="153"/>
      <c r="J162" s="52" t="s">
        <v>18</v>
      </c>
      <c r="K162" s="155">
        <f t="shared" si="13"/>
        <v>0</v>
      </c>
      <c r="L162" s="157"/>
      <c r="M162" s="157"/>
      <c r="N162" s="157"/>
      <c r="O162" s="157"/>
      <c r="P162" s="157"/>
      <c r="Q162" s="157"/>
      <c r="R162" s="157"/>
    </row>
    <row r="163" spans="2:18" ht="23.25" hidden="1" customHeight="1" x14ac:dyDescent="0.2">
      <c r="B163" s="52" t="s">
        <v>19</v>
      </c>
      <c r="C163" s="155">
        <f t="shared" si="12"/>
        <v>0</v>
      </c>
      <c r="D163" s="157"/>
      <c r="E163" s="157"/>
      <c r="F163" s="157"/>
      <c r="G163" s="157"/>
      <c r="H163" s="153"/>
      <c r="J163" s="52" t="s">
        <v>19</v>
      </c>
      <c r="K163" s="155">
        <f t="shared" si="13"/>
        <v>0</v>
      </c>
      <c r="L163" s="157"/>
      <c r="M163" s="157"/>
      <c r="N163" s="157"/>
      <c r="O163" s="157"/>
      <c r="P163" s="157"/>
      <c r="Q163" s="157"/>
      <c r="R163" s="157"/>
    </row>
    <row r="164" spans="2:18" ht="23.25" hidden="1" customHeight="1" x14ac:dyDescent="0.2">
      <c r="B164" s="52" t="s">
        <v>20</v>
      </c>
      <c r="C164" s="155">
        <f t="shared" si="12"/>
        <v>0</v>
      </c>
      <c r="D164" s="157"/>
      <c r="E164" s="157"/>
      <c r="F164" s="157"/>
      <c r="G164" s="157"/>
      <c r="H164" s="153"/>
      <c r="J164" s="52" t="s">
        <v>20</v>
      </c>
      <c r="K164" s="155">
        <f t="shared" si="13"/>
        <v>0</v>
      </c>
      <c r="L164" s="157"/>
      <c r="M164" s="157"/>
      <c r="N164" s="157"/>
      <c r="O164" s="157"/>
      <c r="P164" s="157"/>
      <c r="Q164" s="157"/>
      <c r="R164" s="157"/>
    </row>
    <row r="165" spans="2:18" ht="23.25" hidden="1" customHeight="1" x14ac:dyDescent="0.2">
      <c r="B165" s="52" t="s">
        <v>21</v>
      </c>
      <c r="C165" s="155">
        <f t="shared" si="12"/>
        <v>0</v>
      </c>
      <c r="D165" s="157"/>
      <c r="E165" s="157"/>
      <c r="F165" s="157"/>
      <c r="G165" s="157"/>
      <c r="H165" s="153"/>
      <c r="J165" s="52" t="s">
        <v>21</v>
      </c>
      <c r="K165" s="155">
        <f t="shared" si="13"/>
        <v>0</v>
      </c>
      <c r="L165" s="157"/>
      <c r="M165" s="157"/>
      <c r="N165" s="157"/>
      <c r="O165" s="157"/>
      <c r="P165" s="157"/>
      <c r="Q165" s="157"/>
      <c r="R165" s="157"/>
    </row>
    <row r="166" spans="2:18" ht="25.5" hidden="1" customHeight="1" thickBot="1" x14ac:dyDescent="0.25">
      <c r="B166" s="53" t="s">
        <v>22</v>
      </c>
      <c r="C166" s="155">
        <f t="shared" si="12"/>
        <v>0</v>
      </c>
      <c r="D166" s="158"/>
      <c r="E166" s="158"/>
      <c r="F166" s="158"/>
      <c r="G166" s="158"/>
      <c r="H166" s="153"/>
      <c r="J166" s="53" t="s">
        <v>22</v>
      </c>
      <c r="K166" s="159">
        <f t="shared" si="13"/>
        <v>0</v>
      </c>
      <c r="L166" s="158"/>
      <c r="M166" s="158"/>
      <c r="N166" s="158"/>
      <c r="O166" s="158"/>
      <c r="P166" s="158"/>
      <c r="Q166" s="158"/>
      <c r="R166" s="158"/>
    </row>
    <row r="167" spans="2:18" ht="20.25" customHeight="1" x14ac:dyDescent="0.2">
      <c r="B167" s="60" t="s">
        <v>3</v>
      </c>
      <c r="C167" s="61">
        <f>SUM(C155:C166)</f>
        <v>75345</v>
      </c>
      <c r="D167" s="56">
        <f>SUM(D155:D166)</f>
        <v>2188</v>
      </c>
      <c r="E167" s="56">
        <f>SUM(E155:E166)</f>
        <v>17039</v>
      </c>
      <c r="F167" s="56">
        <f>SUM(F155:F166)</f>
        <v>17993</v>
      </c>
      <c r="G167" s="56">
        <f>SUM(G155:G166)</f>
        <v>38125</v>
      </c>
      <c r="H167" s="153"/>
      <c r="J167" s="60" t="s">
        <v>3</v>
      </c>
      <c r="K167" s="61">
        <f t="shared" ref="K167:Q167" si="14">SUM(K155:K166)</f>
        <v>75345</v>
      </c>
      <c r="L167" s="56">
        <f t="shared" si="14"/>
        <v>10386</v>
      </c>
      <c r="M167" s="56">
        <f t="shared" si="14"/>
        <v>11520</v>
      </c>
      <c r="N167" s="56">
        <f t="shared" si="14"/>
        <v>10193</v>
      </c>
      <c r="O167" s="56">
        <f t="shared" si="14"/>
        <v>12272</v>
      </c>
      <c r="P167" s="56">
        <f t="shared" si="14"/>
        <v>22096</v>
      </c>
      <c r="Q167" s="56">
        <f t="shared" si="14"/>
        <v>2236</v>
      </c>
      <c r="R167" s="56">
        <f>SUM(R155:R166)</f>
        <v>6642</v>
      </c>
    </row>
    <row r="168" spans="2:18" ht="20.25" customHeight="1" thickBot="1" x14ac:dyDescent="0.3">
      <c r="B168" s="160" t="s">
        <v>23</v>
      </c>
      <c r="C168" s="30">
        <f>SUM(D168:G168)</f>
        <v>1</v>
      </c>
      <c r="D168" s="30">
        <f>IF($C$167=0,"",D167/$C$167)</f>
        <v>2.9039750481120181E-2</v>
      </c>
      <c r="E168" s="30">
        <f>IF($C$167=0,"",E167/$C$167)</f>
        <v>0.22614639325768132</v>
      </c>
      <c r="F168" s="30">
        <f>IF($C$167=0,"",F167/$C$167)</f>
        <v>0.23880814918043666</v>
      </c>
      <c r="G168" s="30">
        <f>IF($C$167=0,"",G167/$C$167)</f>
        <v>0.50600570708076187</v>
      </c>
      <c r="H168" s="161"/>
      <c r="J168" s="160" t="s">
        <v>23</v>
      </c>
      <c r="K168" s="30">
        <f>SUM(L168:R168)</f>
        <v>1</v>
      </c>
      <c r="L168" s="30">
        <f t="shared" ref="L168:Q168" si="15">+L167/$K$167</f>
        <v>0.13784590881943062</v>
      </c>
      <c r="M168" s="30">
        <f t="shared" si="15"/>
        <v>0.15289667529364923</v>
      </c>
      <c r="N168" s="30">
        <f t="shared" si="15"/>
        <v>0.13528435861702834</v>
      </c>
      <c r="O168" s="30">
        <f t="shared" si="15"/>
        <v>0.16287743048642908</v>
      </c>
      <c r="P168" s="30">
        <f t="shared" si="15"/>
        <v>0.29326431747295773</v>
      </c>
      <c r="Q168" s="30">
        <f t="shared" si="15"/>
        <v>2.9676819961510385E-2</v>
      </c>
      <c r="R168" s="30">
        <f>+R167/$K$167</f>
        <v>8.8154489348994627E-2</v>
      </c>
    </row>
    <row r="169" spans="2:18" ht="14.25" customHeight="1" x14ac:dyDescent="0.25">
      <c r="B169" s="162"/>
      <c r="C169" s="161"/>
      <c r="D169" s="161"/>
      <c r="E169" s="161"/>
      <c r="F169" s="161"/>
      <c r="G169" s="161"/>
      <c r="H169" s="161"/>
      <c r="K169" s="161"/>
      <c r="L169" s="161"/>
      <c r="M169" s="161"/>
      <c r="N169" s="161"/>
      <c r="O169" s="161"/>
    </row>
    <row r="170" spans="2:18" ht="8.25" customHeight="1" x14ac:dyDescent="0.25">
      <c r="B170" s="162"/>
      <c r="C170" s="161"/>
      <c r="D170" s="161"/>
      <c r="E170" s="161"/>
      <c r="F170" s="161"/>
      <c r="G170" s="161"/>
      <c r="H170" s="161"/>
      <c r="J170" s="162"/>
      <c r="K170" s="161"/>
      <c r="L170" s="161"/>
      <c r="M170" s="161"/>
      <c r="N170" s="161"/>
      <c r="O170" s="161"/>
    </row>
    <row r="171" spans="2:18" ht="6" customHeight="1" x14ac:dyDescent="0.2"/>
    <row r="172" spans="2:18" ht="12.75" x14ac:dyDescent="0.2"/>
    <row r="173" spans="2:18" ht="12" customHeight="1" x14ac:dyDescent="0.2"/>
    <row r="174" spans="2:18" ht="12" customHeight="1" x14ac:dyDescent="0.2"/>
    <row r="175" spans="2:18" ht="6" customHeight="1" x14ac:dyDescent="0.2"/>
    <row r="176" spans="2:18" ht="23.25" customHeight="1" x14ac:dyDescent="0.2">
      <c r="B176" s="97" t="s">
        <v>94</v>
      </c>
      <c r="C176" s="97"/>
      <c r="D176" s="97"/>
      <c r="E176" s="97"/>
      <c r="F176" s="163" t="s">
        <v>3</v>
      </c>
      <c r="G176" s="164" t="s">
        <v>90</v>
      </c>
      <c r="H176" s="164" t="s">
        <v>91</v>
      </c>
      <c r="I176" s="164" t="s">
        <v>92</v>
      </c>
      <c r="J176" s="152" t="s">
        <v>93</v>
      </c>
    </row>
    <row r="177" spans="2:10" x14ac:dyDescent="0.25">
      <c r="B177" s="165" t="s">
        <v>95</v>
      </c>
      <c r="C177" s="166"/>
      <c r="D177" s="166"/>
      <c r="E177" s="166"/>
      <c r="F177" s="167">
        <f>+SUM(G177:J177)</f>
        <v>1951</v>
      </c>
      <c r="G177" s="156">
        <v>1645</v>
      </c>
      <c r="H177" s="156">
        <v>103</v>
      </c>
      <c r="I177" s="156">
        <v>87</v>
      </c>
      <c r="J177" s="156">
        <v>116</v>
      </c>
    </row>
    <row r="178" spans="2:10" x14ac:dyDescent="0.25">
      <c r="B178" s="168" t="s">
        <v>96</v>
      </c>
      <c r="C178" s="169"/>
      <c r="D178" s="169"/>
      <c r="E178" s="169"/>
      <c r="F178" s="167">
        <f t="shared" ref="F178:F213" si="16">+SUM(G178:J178)</f>
        <v>1951</v>
      </c>
      <c r="G178" s="157">
        <v>0</v>
      </c>
      <c r="H178" s="157">
        <v>1951</v>
      </c>
      <c r="I178" s="157">
        <v>0</v>
      </c>
      <c r="J178" s="157">
        <v>0</v>
      </c>
    </row>
    <row r="179" spans="2:10" x14ac:dyDescent="0.25">
      <c r="B179" s="168" t="s">
        <v>97</v>
      </c>
      <c r="C179" s="169"/>
      <c r="D179" s="169"/>
      <c r="E179" s="169"/>
      <c r="F179" s="167">
        <f t="shared" si="16"/>
        <v>1951</v>
      </c>
      <c r="G179" s="157">
        <v>0</v>
      </c>
      <c r="H179" s="157">
        <v>0</v>
      </c>
      <c r="I179" s="157">
        <v>1951</v>
      </c>
      <c r="J179" s="157">
        <v>0</v>
      </c>
    </row>
    <row r="180" spans="2:10" x14ac:dyDescent="0.25">
      <c r="B180" s="168" t="s">
        <v>98</v>
      </c>
      <c r="C180" s="169"/>
      <c r="D180" s="169"/>
      <c r="E180" s="169"/>
      <c r="F180" s="167">
        <f t="shared" si="16"/>
        <v>1951</v>
      </c>
      <c r="G180" s="157">
        <v>0</v>
      </c>
      <c r="H180" s="157">
        <v>0</v>
      </c>
      <c r="I180" s="157">
        <v>0</v>
      </c>
      <c r="J180" s="157">
        <v>1951</v>
      </c>
    </row>
    <row r="181" spans="2:10" x14ac:dyDescent="0.25">
      <c r="B181" s="168" t="s">
        <v>99</v>
      </c>
      <c r="C181" s="169"/>
      <c r="D181" s="169"/>
      <c r="E181" s="169"/>
      <c r="F181" s="167">
        <f t="shared" si="16"/>
        <v>1948</v>
      </c>
      <c r="G181" s="157">
        <v>0</v>
      </c>
      <c r="H181" s="157">
        <v>80</v>
      </c>
      <c r="I181" s="157">
        <v>85</v>
      </c>
      <c r="J181" s="157">
        <v>1783</v>
      </c>
    </row>
    <row r="182" spans="2:10" x14ac:dyDescent="0.25">
      <c r="B182" s="168" t="s">
        <v>100</v>
      </c>
      <c r="C182" s="169"/>
      <c r="D182" s="169"/>
      <c r="E182" s="169"/>
      <c r="F182" s="167">
        <f t="shared" si="16"/>
        <v>1883</v>
      </c>
      <c r="G182" s="157">
        <v>0</v>
      </c>
      <c r="H182" s="157">
        <v>0</v>
      </c>
      <c r="I182" s="157">
        <v>1883</v>
      </c>
      <c r="J182" s="157">
        <v>0</v>
      </c>
    </row>
    <row r="183" spans="2:10" x14ac:dyDescent="0.25">
      <c r="B183" s="168" t="s">
        <v>101</v>
      </c>
      <c r="C183" s="169"/>
      <c r="D183" s="169"/>
      <c r="E183" s="169"/>
      <c r="F183" s="167">
        <f t="shared" si="16"/>
        <v>1899</v>
      </c>
      <c r="G183" s="157">
        <v>218</v>
      </c>
      <c r="H183" s="157">
        <v>363</v>
      </c>
      <c r="I183" s="157">
        <v>839</v>
      </c>
      <c r="J183" s="157">
        <v>479</v>
      </c>
    </row>
    <row r="184" spans="2:10" x14ac:dyDescent="0.25">
      <c r="B184" s="168" t="s">
        <v>102</v>
      </c>
      <c r="C184" s="169"/>
      <c r="D184" s="169"/>
      <c r="E184" s="169"/>
      <c r="F184" s="167">
        <f t="shared" si="16"/>
        <v>2053</v>
      </c>
      <c r="G184" s="157">
        <v>0</v>
      </c>
      <c r="H184" s="157">
        <v>2049</v>
      </c>
      <c r="I184" s="157">
        <v>1</v>
      </c>
      <c r="J184" s="157">
        <v>3</v>
      </c>
    </row>
    <row r="185" spans="2:10" x14ac:dyDescent="0.25">
      <c r="B185" s="168" t="s">
        <v>103</v>
      </c>
      <c r="C185" s="169"/>
      <c r="D185" s="169"/>
      <c r="E185" s="169"/>
      <c r="F185" s="167">
        <f t="shared" si="16"/>
        <v>2140</v>
      </c>
      <c r="G185" s="157">
        <v>0</v>
      </c>
      <c r="H185" s="157">
        <v>2129</v>
      </c>
      <c r="I185" s="157">
        <v>7</v>
      </c>
      <c r="J185" s="157">
        <v>4</v>
      </c>
    </row>
    <row r="186" spans="2:10" x14ac:dyDescent="0.25">
      <c r="B186" s="168" t="s">
        <v>104</v>
      </c>
      <c r="C186" s="169"/>
      <c r="D186" s="169"/>
      <c r="E186" s="169"/>
      <c r="F186" s="167">
        <f t="shared" si="16"/>
        <v>1721</v>
      </c>
      <c r="G186" s="157">
        <v>0</v>
      </c>
      <c r="H186" s="157">
        <v>1712</v>
      </c>
      <c r="I186" s="157">
        <v>5</v>
      </c>
      <c r="J186" s="157">
        <v>4</v>
      </c>
    </row>
    <row r="187" spans="2:10" x14ac:dyDescent="0.25">
      <c r="B187" s="168" t="s">
        <v>105</v>
      </c>
      <c r="C187" s="169"/>
      <c r="D187" s="169"/>
      <c r="E187" s="169"/>
      <c r="F187" s="167">
        <f t="shared" si="16"/>
        <v>1725</v>
      </c>
      <c r="G187" s="157">
        <v>0</v>
      </c>
      <c r="H187" s="157">
        <v>0</v>
      </c>
      <c r="I187" s="157">
        <v>1725</v>
      </c>
      <c r="J187" s="157">
        <v>0</v>
      </c>
    </row>
    <row r="188" spans="2:10" x14ac:dyDescent="0.25">
      <c r="B188" s="168" t="s">
        <v>106</v>
      </c>
      <c r="C188" s="169"/>
      <c r="D188" s="169"/>
      <c r="E188" s="169"/>
      <c r="F188" s="167">
        <f t="shared" si="16"/>
        <v>1725</v>
      </c>
      <c r="G188" s="157">
        <v>0</v>
      </c>
      <c r="H188" s="157">
        <v>0</v>
      </c>
      <c r="I188" s="157">
        <v>1725</v>
      </c>
      <c r="J188" s="157">
        <v>0</v>
      </c>
    </row>
    <row r="189" spans="2:10" x14ac:dyDescent="0.25">
      <c r="B189" s="168" t="s">
        <v>107</v>
      </c>
      <c r="C189" s="169"/>
      <c r="D189" s="169"/>
      <c r="E189" s="169"/>
      <c r="F189" s="167">
        <f t="shared" si="16"/>
        <v>1709</v>
      </c>
      <c r="G189" s="157">
        <v>0</v>
      </c>
      <c r="H189" s="157">
        <v>0</v>
      </c>
      <c r="I189" s="157">
        <v>1709</v>
      </c>
      <c r="J189" s="157">
        <v>0</v>
      </c>
    </row>
    <row r="190" spans="2:10" x14ac:dyDescent="0.25">
      <c r="B190" s="168" t="s">
        <v>108</v>
      </c>
      <c r="C190" s="169"/>
      <c r="D190" s="169"/>
      <c r="E190" s="169"/>
      <c r="F190" s="167">
        <f t="shared" si="16"/>
        <v>1679</v>
      </c>
      <c r="G190" s="157">
        <v>0</v>
      </c>
      <c r="H190" s="157">
        <v>0</v>
      </c>
      <c r="I190" s="157">
        <v>1679</v>
      </c>
      <c r="J190" s="157">
        <v>0</v>
      </c>
    </row>
    <row r="191" spans="2:10" x14ac:dyDescent="0.25">
      <c r="B191" s="168" t="s">
        <v>109</v>
      </c>
      <c r="C191" s="169"/>
      <c r="D191" s="169"/>
      <c r="E191" s="169"/>
      <c r="F191" s="167">
        <f t="shared" si="16"/>
        <v>1715</v>
      </c>
      <c r="G191" s="157">
        <v>0</v>
      </c>
      <c r="H191" s="157">
        <v>1715</v>
      </c>
      <c r="I191" s="157">
        <v>0</v>
      </c>
      <c r="J191" s="157">
        <v>0</v>
      </c>
    </row>
    <row r="192" spans="2:10" x14ac:dyDescent="0.25">
      <c r="B192" s="168" t="s">
        <v>110</v>
      </c>
      <c r="C192" s="169"/>
      <c r="D192" s="169"/>
      <c r="E192" s="169"/>
      <c r="F192" s="167">
        <f t="shared" si="16"/>
        <v>1669</v>
      </c>
      <c r="G192" s="157">
        <v>0</v>
      </c>
      <c r="H192" s="157">
        <v>0</v>
      </c>
      <c r="I192" s="157">
        <v>1669</v>
      </c>
      <c r="J192" s="157">
        <v>0</v>
      </c>
    </row>
    <row r="193" spans="2:10" x14ac:dyDescent="0.25">
      <c r="B193" s="168" t="s">
        <v>111</v>
      </c>
      <c r="C193" s="169"/>
      <c r="D193" s="169"/>
      <c r="E193" s="169"/>
      <c r="F193" s="167">
        <f t="shared" si="16"/>
        <v>1731</v>
      </c>
      <c r="G193" s="157">
        <v>0</v>
      </c>
      <c r="H193" s="157">
        <v>1007</v>
      </c>
      <c r="I193" s="157">
        <v>719</v>
      </c>
      <c r="J193" s="157">
        <v>5</v>
      </c>
    </row>
    <row r="194" spans="2:10" x14ac:dyDescent="0.25">
      <c r="B194" s="168" t="s">
        <v>112</v>
      </c>
      <c r="C194" s="169"/>
      <c r="D194" s="169"/>
      <c r="E194" s="169"/>
      <c r="F194" s="167">
        <f t="shared" si="16"/>
        <v>967</v>
      </c>
      <c r="G194" s="157">
        <v>115</v>
      </c>
      <c r="H194" s="157">
        <v>448</v>
      </c>
      <c r="I194" s="157">
        <v>60</v>
      </c>
      <c r="J194" s="157">
        <v>344</v>
      </c>
    </row>
    <row r="195" spans="2:10" x14ac:dyDescent="0.25">
      <c r="B195" s="168" t="s">
        <v>113</v>
      </c>
      <c r="C195" s="169"/>
      <c r="D195" s="169"/>
      <c r="E195" s="169"/>
      <c r="F195" s="167">
        <f t="shared" si="16"/>
        <v>2556</v>
      </c>
      <c r="G195" s="157">
        <v>0</v>
      </c>
      <c r="H195" s="157">
        <v>0</v>
      </c>
      <c r="I195" s="157">
        <v>0</v>
      </c>
      <c r="J195" s="157">
        <v>2556</v>
      </c>
    </row>
    <row r="196" spans="2:10" x14ac:dyDescent="0.25">
      <c r="B196" s="168" t="s">
        <v>114</v>
      </c>
      <c r="C196" s="169"/>
      <c r="D196" s="169"/>
      <c r="E196" s="169"/>
      <c r="F196" s="167">
        <f t="shared" si="16"/>
        <v>24394</v>
      </c>
      <c r="G196" s="157">
        <v>0</v>
      </c>
      <c r="H196" s="157">
        <v>0</v>
      </c>
      <c r="I196" s="157">
        <v>0</v>
      </c>
      <c r="J196" s="157">
        <v>24394</v>
      </c>
    </row>
    <row r="197" spans="2:10" x14ac:dyDescent="0.25">
      <c r="B197" s="168" t="s">
        <v>115</v>
      </c>
      <c r="C197" s="169"/>
      <c r="D197" s="169"/>
      <c r="E197" s="169"/>
      <c r="F197" s="167">
        <f t="shared" si="16"/>
        <v>1276</v>
      </c>
      <c r="G197" s="157">
        <v>0</v>
      </c>
      <c r="H197" s="157">
        <v>0</v>
      </c>
      <c r="I197" s="157">
        <v>0</v>
      </c>
      <c r="J197" s="157">
        <v>1276</v>
      </c>
    </row>
    <row r="198" spans="2:10" x14ac:dyDescent="0.25">
      <c r="B198" s="168" t="s">
        <v>116</v>
      </c>
      <c r="C198" s="169"/>
      <c r="D198" s="169"/>
      <c r="E198" s="169"/>
      <c r="F198" s="167">
        <f t="shared" si="16"/>
        <v>102</v>
      </c>
      <c r="G198" s="157">
        <v>0</v>
      </c>
      <c r="H198" s="157">
        <v>0</v>
      </c>
      <c r="I198" s="157">
        <v>102</v>
      </c>
      <c r="J198" s="157">
        <v>0</v>
      </c>
    </row>
    <row r="199" spans="2:10" x14ac:dyDescent="0.25">
      <c r="B199" s="168" t="s">
        <v>117</v>
      </c>
      <c r="C199" s="169"/>
      <c r="D199" s="169"/>
      <c r="E199" s="169"/>
      <c r="F199" s="167">
        <f t="shared" si="16"/>
        <v>477</v>
      </c>
      <c r="G199" s="157">
        <v>17</v>
      </c>
      <c r="H199" s="157">
        <v>204</v>
      </c>
      <c r="I199" s="157">
        <v>83</v>
      </c>
      <c r="J199" s="157">
        <v>173</v>
      </c>
    </row>
    <row r="200" spans="2:10" x14ac:dyDescent="0.25">
      <c r="B200" s="168" t="s">
        <v>118</v>
      </c>
      <c r="C200" s="169"/>
      <c r="D200" s="169"/>
      <c r="E200" s="169"/>
      <c r="F200" s="167">
        <f t="shared" si="16"/>
        <v>969</v>
      </c>
      <c r="G200" s="157">
        <v>0</v>
      </c>
      <c r="H200" s="157">
        <v>0</v>
      </c>
      <c r="I200" s="157">
        <v>0</v>
      </c>
      <c r="J200" s="157">
        <v>969</v>
      </c>
    </row>
    <row r="201" spans="2:10" x14ac:dyDescent="0.25">
      <c r="B201" s="168" t="s">
        <v>119</v>
      </c>
      <c r="C201" s="169"/>
      <c r="D201" s="169"/>
      <c r="E201" s="169"/>
      <c r="F201" s="167">
        <f t="shared" si="16"/>
        <v>969</v>
      </c>
      <c r="G201" s="157">
        <v>0</v>
      </c>
      <c r="H201" s="157">
        <v>0</v>
      </c>
      <c r="I201" s="157">
        <v>0</v>
      </c>
      <c r="J201" s="157">
        <v>969</v>
      </c>
    </row>
    <row r="202" spans="2:10" x14ac:dyDescent="0.25">
      <c r="B202" s="168" t="s">
        <v>120</v>
      </c>
      <c r="C202" s="169"/>
      <c r="D202" s="169"/>
      <c r="E202" s="169"/>
      <c r="F202" s="167">
        <f t="shared" si="16"/>
        <v>968</v>
      </c>
      <c r="G202" s="157">
        <v>0</v>
      </c>
      <c r="H202" s="157">
        <v>0</v>
      </c>
      <c r="I202" s="157">
        <v>0</v>
      </c>
      <c r="J202" s="157">
        <v>968</v>
      </c>
    </row>
    <row r="203" spans="2:10" x14ac:dyDescent="0.25">
      <c r="B203" s="168" t="s">
        <v>121</v>
      </c>
      <c r="C203" s="169"/>
      <c r="D203" s="169"/>
      <c r="E203" s="169"/>
      <c r="F203" s="167">
        <f t="shared" si="16"/>
        <v>1021</v>
      </c>
      <c r="G203" s="157">
        <v>0</v>
      </c>
      <c r="H203" s="157">
        <v>0</v>
      </c>
      <c r="I203" s="157">
        <v>1021</v>
      </c>
      <c r="J203" s="157">
        <v>0</v>
      </c>
    </row>
    <row r="204" spans="2:10" x14ac:dyDescent="0.25">
      <c r="B204" s="168" t="s">
        <v>122</v>
      </c>
      <c r="C204" s="169"/>
      <c r="D204" s="169"/>
      <c r="E204" s="169"/>
      <c r="F204" s="167">
        <f t="shared" si="16"/>
        <v>1014</v>
      </c>
      <c r="G204" s="157">
        <v>0</v>
      </c>
      <c r="H204" s="157">
        <v>0</v>
      </c>
      <c r="I204" s="157">
        <v>1014</v>
      </c>
      <c r="J204" s="157">
        <v>0</v>
      </c>
    </row>
    <row r="205" spans="2:10" x14ac:dyDescent="0.25">
      <c r="B205" s="168" t="s">
        <v>123</v>
      </c>
      <c r="C205" s="169"/>
      <c r="D205" s="169"/>
      <c r="E205" s="169"/>
      <c r="F205" s="167">
        <f t="shared" si="16"/>
        <v>1014</v>
      </c>
      <c r="G205" s="157">
        <v>0</v>
      </c>
      <c r="H205" s="157">
        <v>0</v>
      </c>
      <c r="I205" s="157">
        <v>1014</v>
      </c>
      <c r="J205" s="157">
        <v>0</v>
      </c>
    </row>
    <row r="206" spans="2:10" x14ac:dyDescent="0.25">
      <c r="B206" s="168" t="s">
        <v>124</v>
      </c>
      <c r="C206" s="169"/>
      <c r="D206" s="169"/>
      <c r="E206" s="169"/>
      <c r="F206" s="167">
        <f t="shared" si="16"/>
        <v>1036</v>
      </c>
      <c r="G206" s="157">
        <v>0</v>
      </c>
      <c r="H206" s="157">
        <v>1031</v>
      </c>
      <c r="I206" s="157">
        <v>1</v>
      </c>
      <c r="J206" s="157">
        <v>4</v>
      </c>
    </row>
    <row r="207" spans="2:10" x14ac:dyDescent="0.25">
      <c r="B207" s="168" t="s">
        <v>125</v>
      </c>
      <c r="C207" s="169"/>
      <c r="D207" s="169"/>
      <c r="E207" s="169"/>
      <c r="F207" s="167">
        <f t="shared" si="16"/>
        <v>1033</v>
      </c>
      <c r="G207" s="157">
        <v>0</v>
      </c>
      <c r="H207" s="157">
        <v>1021</v>
      </c>
      <c r="I207" s="157">
        <v>5</v>
      </c>
      <c r="J207" s="157">
        <v>7</v>
      </c>
    </row>
    <row r="208" spans="2:10" x14ac:dyDescent="0.25">
      <c r="B208" s="168" t="s">
        <v>126</v>
      </c>
      <c r="C208" s="169"/>
      <c r="D208" s="169"/>
      <c r="E208" s="169"/>
      <c r="F208" s="167">
        <f t="shared" si="16"/>
        <v>1034</v>
      </c>
      <c r="G208" s="157">
        <v>0</v>
      </c>
      <c r="H208" s="157">
        <v>1027</v>
      </c>
      <c r="I208" s="157">
        <v>2</v>
      </c>
      <c r="J208" s="157">
        <v>5</v>
      </c>
    </row>
    <row r="209" spans="2:16" x14ac:dyDescent="0.25">
      <c r="B209" s="168" t="s">
        <v>127</v>
      </c>
      <c r="C209" s="169"/>
      <c r="D209" s="169"/>
      <c r="E209" s="169"/>
      <c r="F209" s="167">
        <f t="shared" si="16"/>
        <v>957</v>
      </c>
      <c r="G209" s="157">
        <v>0</v>
      </c>
      <c r="H209" s="157">
        <v>892</v>
      </c>
      <c r="I209" s="157">
        <v>8</v>
      </c>
      <c r="J209" s="157">
        <v>57</v>
      </c>
    </row>
    <row r="210" spans="2:16" x14ac:dyDescent="0.25">
      <c r="B210" s="168" t="s">
        <v>128</v>
      </c>
      <c r="C210" s="169"/>
      <c r="D210" s="169"/>
      <c r="E210" s="169"/>
      <c r="F210" s="167">
        <f t="shared" si="16"/>
        <v>968</v>
      </c>
      <c r="G210" s="157">
        <v>141</v>
      </c>
      <c r="H210" s="157">
        <v>639</v>
      </c>
      <c r="I210" s="157">
        <v>7</v>
      </c>
      <c r="J210" s="157">
        <v>181</v>
      </c>
    </row>
    <row r="211" spans="2:16" x14ac:dyDescent="0.25">
      <c r="B211" s="168" t="s">
        <v>129</v>
      </c>
      <c r="C211" s="169"/>
      <c r="D211" s="169"/>
      <c r="E211" s="169"/>
      <c r="F211" s="167">
        <f t="shared" si="16"/>
        <v>153</v>
      </c>
      <c r="G211" s="157">
        <v>0</v>
      </c>
      <c r="H211" s="157">
        <v>0</v>
      </c>
      <c r="I211" s="157">
        <v>153</v>
      </c>
      <c r="J211" s="157">
        <v>0</v>
      </c>
    </row>
    <row r="212" spans="2:16" x14ac:dyDescent="0.25">
      <c r="B212" s="168" t="s">
        <v>130</v>
      </c>
      <c r="C212" s="169"/>
      <c r="D212" s="169"/>
      <c r="E212" s="169"/>
      <c r="F212" s="167">
        <f t="shared" si="16"/>
        <v>2356</v>
      </c>
      <c r="G212" s="157">
        <v>0</v>
      </c>
      <c r="H212" s="157">
        <v>540</v>
      </c>
      <c r="I212" s="157">
        <v>233</v>
      </c>
      <c r="J212" s="157">
        <v>1583</v>
      </c>
    </row>
    <row r="213" spans="2:16" ht="15.75" thickBot="1" x14ac:dyDescent="0.3">
      <c r="B213" s="170" t="s">
        <v>131</v>
      </c>
      <c r="C213" s="171"/>
      <c r="D213" s="171"/>
      <c r="E213" s="171"/>
      <c r="F213" s="167">
        <f t="shared" si="16"/>
        <v>680</v>
      </c>
      <c r="G213" s="158">
        <v>52</v>
      </c>
      <c r="H213" s="158">
        <v>128</v>
      </c>
      <c r="I213" s="158">
        <v>206</v>
      </c>
      <c r="J213" s="158">
        <v>294</v>
      </c>
    </row>
    <row r="214" spans="2:16" x14ac:dyDescent="0.2">
      <c r="B214" s="172" t="s">
        <v>3</v>
      </c>
      <c r="C214" s="172"/>
      <c r="D214" s="172"/>
      <c r="E214" s="172"/>
      <c r="F214" s="61">
        <f>SUM(F177:F213)</f>
        <v>75345</v>
      </c>
      <c r="G214" s="56">
        <f>SUM(G177:G213)</f>
        <v>2188</v>
      </c>
      <c r="H214" s="56">
        <f t="shared" ref="H214:J214" si="17">SUM(H177:H213)</f>
        <v>17039</v>
      </c>
      <c r="I214" s="56">
        <f t="shared" si="17"/>
        <v>17993</v>
      </c>
      <c r="J214" s="56">
        <f t="shared" si="17"/>
        <v>38125</v>
      </c>
    </row>
    <row r="215" spans="2:16" ht="15.75" thickBot="1" x14ac:dyDescent="0.25">
      <c r="B215" s="173" t="s">
        <v>23</v>
      </c>
      <c r="C215" s="173"/>
      <c r="D215" s="173"/>
      <c r="E215" s="173"/>
      <c r="F215" s="30">
        <f>SUM(G215:J215)</f>
        <v>1</v>
      </c>
      <c r="G215" s="30">
        <f>+G214/F214</f>
        <v>2.9039750481120181E-2</v>
      </c>
      <c r="H215" s="30">
        <f>+H214/F214</f>
        <v>0.22614639325768132</v>
      </c>
      <c r="I215" s="30">
        <f>+I214/F214</f>
        <v>0.23880814918043666</v>
      </c>
      <c r="J215" s="30">
        <f>+J214/F214</f>
        <v>0.50600570708076187</v>
      </c>
    </row>
    <row r="216" spans="2:16" ht="12.75" x14ac:dyDescent="0.2">
      <c r="B216" s="1" t="s">
        <v>132</v>
      </c>
    </row>
    <row r="217" spans="2:16" ht="12.75" x14ac:dyDescent="0.2"/>
    <row r="218" spans="2:16" ht="12.75" x14ac:dyDescent="0.2"/>
    <row r="219" spans="2:16" ht="12.75" x14ac:dyDescent="0.2"/>
    <row r="220" spans="2:16" ht="12.75" x14ac:dyDescent="0.2"/>
    <row r="221" spans="2:16" ht="12.75" x14ac:dyDescent="0.2"/>
    <row r="222" spans="2:16" ht="14.25" customHeight="1" x14ac:dyDescent="0.2">
      <c r="B222" s="174"/>
      <c r="C222" s="40"/>
      <c r="D222" s="40"/>
      <c r="E222" s="40"/>
      <c r="F222" s="40"/>
      <c r="G222" s="40"/>
      <c r="H222" s="143"/>
      <c r="I222" s="143"/>
    </row>
    <row r="223" spans="2:16" ht="13.5" customHeight="1" x14ac:dyDescent="0.2">
      <c r="B223" s="10"/>
      <c r="C223" s="10"/>
      <c r="D223" s="10"/>
      <c r="E223" s="10"/>
      <c r="F223" s="10"/>
      <c r="G223" s="11"/>
      <c r="H223" s="175"/>
      <c r="I223" s="175"/>
      <c r="J223" s="11"/>
      <c r="K223" s="11"/>
      <c r="L223" s="11"/>
      <c r="M223" s="11"/>
      <c r="N223" s="11"/>
      <c r="O223" s="11"/>
      <c r="P223" s="11"/>
    </row>
    <row r="224" spans="2:16" ht="33" customHeight="1" x14ac:dyDescent="0.2">
      <c r="B224" s="176"/>
      <c r="C224" s="176"/>
      <c r="D224" s="176"/>
      <c r="E224" s="176"/>
      <c r="F224" s="176"/>
      <c r="G224" s="11"/>
      <c r="H224" s="11"/>
      <c r="I224" s="11"/>
      <c r="J224" s="11"/>
      <c r="K224" s="11"/>
      <c r="L224" s="11"/>
      <c r="M224" s="11"/>
      <c r="N224" s="11"/>
      <c r="O224" s="11"/>
      <c r="P224" s="11"/>
    </row>
    <row r="225" spans="2:16" ht="15" customHeight="1" x14ac:dyDescent="0.2">
      <c r="B225" s="97" t="s">
        <v>133</v>
      </c>
      <c r="C225" s="177">
        <v>2025</v>
      </c>
      <c r="D225" s="177">
        <v>2026</v>
      </c>
      <c r="E225" s="178" t="s">
        <v>134</v>
      </c>
      <c r="F225" s="178"/>
      <c r="G225" s="4"/>
    </row>
    <row r="226" spans="2:16" ht="21" customHeight="1" x14ac:dyDescent="0.2">
      <c r="B226" s="97"/>
      <c r="C226" s="179"/>
      <c r="D226" s="179"/>
      <c r="E226" s="180"/>
      <c r="F226" s="180"/>
      <c r="G226" s="4"/>
    </row>
    <row r="227" spans="2:16" ht="17.45" customHeight="1" x14ac:dyDescent="0.25">
      <c r="B227" s="181" t="s">
        <v>11</v>
      </c>
      <c r="C227" s="182">
        <v>314</v>
      </c>
      <c r="D227" s="182">
        <v>327</v>
      </c>
      <c r="E227" s="183">
        <f>D227/C227-1</f>
        <v>4.140127388535042E-2</v>
      </c>
      <c r="F227" s="184"/>
      <c r="G227"/>
    </row>
    <row r="228" spans="2:16" ht="17.45" customHeight="1" x14ac:dyDescent="0.25">
      <c r="B228" s="181" t="s">
        <v>12</v>
      </c>
      <c r="C228" s="182">
        <v>247</v>
      </c>
      <c r="D228" s="182">
        <v>301</v>
      </c>
      <c r="E228" s="185">
        <f t="shared" ref="E228:E239" si="18">D228/C228-1</f>
        <v>0.21862348178137658</v>
      </c>
      <c r="F228" s="186"/>
      <c r="G228"/>
      <c r="H228" s="153"/>
      <c r="J228"/>
      <c r="K228"/>
      <c r="L228"/>
      <c r="M228"/>
      <c r="N228"/>
      <c r="O228"/>
      <c r="P228"/>
    </row>
    <row r="229" spans="2:16" ht="17.45" customHeight="1" x14ac:dyDescent="0.25">
      <c r="B229" s="181" t="s">
        <v>13</v>
      </c>
      <c r="C229" s="182">
        <v>286</v>
      </c>
      <c r="D229" s="182">
        <v>335</v>
      </c>
      <c r="E229" s="185">
        <f t="shared" si="18"/>
        <v>0.17132867132867124</v>
      </c>
      <c r="F229" s="186"/>
      <c r="G229"/>
      <c r="H229" s="153"/>
      <c r="J229"/>
      <c r="K229"/>
      <c r="L229"/>
      <c r="M229"/>
      <c r="N229"/>
      <c r="O229"/>
      <c r="P229"/>
    </row>
    <row r="230" spans="2:16" ht="17.45" customHeight="1" x14ac:dyDescent="0.25">
      <c r="B230" s="181" t="s">
        <v>14</v>
      </c>
      <c r="C230" s="182">
        <v>286</v>
      </c>
      <c r="D230" s="182">
        <v>331</v>
      </c>
      <c r="E230" s="185">
        <f t="shared" si="18"/>
        <v>0.15734265734265729</v>
      </c>
      <c r="F230" s="186"/>
      <c r="G230"/>
      <c r="H230" s="153"/>
      <c r="J230"/>
      <c r="K230"/>
      <c r="L230"/>
      <c r="M230"/>
      <c r="N230"/>
      <c r="O230"/>
      <c r="P230"/>
    </row>
    <row r="231" spans="2:16" ht="17.45" customHeight="1" x14ac:dyDescent="0.25">
      <c r="B231" s="181" t="s">
        <v>15</v>
      </c>
      <c r="C231" s="182">
        <v>297</v>
      </c>
      <c r="D231" s="182">
        <v>329</v>
      </c>
      <c r="E231" s="185">
        <f t="shared" si="18"/>
        <v>0.1077441077441077</v>
      </c>
      <c r="F231" s="186"/>
      <c r="G231"/>
      <c r="H231" s="153"/>
      <c r="J231"/>
      <c r="K231"/>
      <c r="L231"/>
      <c r="M231"/>
      <c r="N231"/>
      <c r="O231"/>
      <c r="P231"/>
    </row>
    <row r="232" spans="2:16" ht="17.45" customHeight="1" thickBot="1" x14ac:dyDescent="0.3">
      <c r="B232" s="181" t="s">
        <v>16</v>
      </c>
      <c r="C232" s="182">
        <v>287</v>
      </c>
      <c r="D232" s="182">
        <v>328</v>
      </c>
      <c r="E232" s="185">
        <f t="shared" si="18"/>
        <v>0.14285714285714279</v>
      </c>
      <c r="F232" s="186"/>
      <c r="G232"/>
      <c r="H232" s="153"/>
      <c r="J232"/>
      <c r="K232"/>
      <c r="L232"/>
      <c r="M232"/>
      <c r="N232"/>
      <c r="O232"/>
      <c r="P232"/>
    </row>
    <row r="233" spans="2:16" ht="17.45" hidden="1" customHeight="1" x14ac:dyDescent="0.25">
      <c r="B233" s="181" t="s">
        <v>17</v>
      </c>
      <c r="C233" s="182">
        <v>279</v>
      </c>
      <c r="D233" s="182"/>
      <c r="E233" s="185">
        <f t="shared" si="18"/>
        <v>-1</v>
      </c>
      <c r="F233" s="186"/>
      <c r="G233"/>
      <c r="H233" s="153"/>
      <c r="J233"/>
      <c r="K233"/>
      <c r="L233"/>
      <c r="M233"/>
      <c r="N233"/>
      <c r="O233"/>
      <c r="P233"/>
    </row>
    <row r="234" spans="2:16" ht="17.45" hidden="1" customHeight="1" x14ac:dyDescent="0.25">
      <c r="B234" s="181" t="s">
        <v>18</v>
      </c>
      <c r="C234" s="182">
        <v>346</v>
      </c>
      <c r="D234" s="182"/>
      <c r="E234" s="185">
        <f t="shared" si="18"/>
        <v>-1</v>
      </c>
      <c r="F234" s="186"/>
      <c r="G234"/>
      <c r="H234" s="153"/>
      <c r="J234"/>
      <c r="K234"/>
      <c r="L234"/>
      <c r="M234"/>
      <c r="N234"/>
      <c r="O234"/>
      <c r="P234"/>
    </row>
    <row r="235" spans="2:16" ht="17.45" hidden="1" customHeight="1" x14ac:dyDescent="0.25">
      <c r="B235" s="181" t="s">
        <v>19</v>
      </c>
      <c r="C235" s="182">
        <v>341</v>
      </c>
      <c r="D235" s="182"/>
      <c r="E235" s="185">
        <f t="shared" si="18"/>
        <v>-1</v>
      </c>
      <c r="F235" s="186"/>
      <c r="G235"/>
      <c r="H235" s="153"/>
      <c r="J235"/>
      <c r="K235"/>
      <c r="L235"/>
      <c r="M235"/>
      <c r="N235"/>
      <c r="O235"/>
      <c r="P235"/>
    </row>
    <row r="236" spans="2:16" ht="17.45" hidden="1" customHeight="1" x14ac:dyDescent="0.25">
      <c r="B236" s="181" t="s">
        <v>20</v>
      </c>
      <c r="C236" s="182">
        <v>377</v>
      </c>
      <c r="D236" s="182"/>
      <c r="E236" s="185">
        <f t="shared" si="18"/>
        <v>-1</v>
      </c>
      <c r="F236" s="186"/>
      <c r="G236"/>
      <c r="H236" s="153"/>
      <c r="J236"/>
      <c r="K236"/>
      <c r="L236"/>
      <c r="M236"/>
      <c r="N236"/>
      <c r="O236"/>
      <c r="P236"/>
    </row>
    <row r="237" spans="2:16" ht="17.45" hidden="1" customHeight="1" x14ac:dyDescent="0.25">
      <c r="B237" s="181" t="s">
        <v>21</v>
      </c>
      <c r="C237" s="182">
        <v>318</v>
      </c>
      <c r="D237" s="182"/>
      <c r="E237" s="185">
        <f t="shared" si="18"/>
        <v>-1</v>
      </c>
      <c r="F237" s="186"/>
      <c r="G237"/>
      <c r="H237" s="153"/>
      <c r="J237"/>
      <c r="K237"/>
      <c r="L237"/>
      <c r="M237"/>
      <c r="N237"/>
      <c r="O237"/>
      <c r="P237"/>
    </row>
    <row r="238" spans="2:16" ht="17.45" hidden="1" customHeight="1" thickBot="1" x14ac:dyDescent="0.3">
      <c r="B238" s="181" t="s">
        <v>22</v>
      </c>
      <c r="C238" s="182">
        <v>309</v>
      </c>
      <c r="D238" s="182"/>
      <c r="E238" s="187">
        <f t="shared" si="18"/>
        <v>-1</v>
      </c>
      <c r="F238" s="188"/>
      <c r="G238"/>
      <c r="H238" s="153"/>
      <c r="J238"/>
      <c r="K238"/>
      <c r="L238"/>
      <c r="M238"/>
      <c r="N238"/>
      <c r="O238"/>
      <c r="P238"/>
    </row>
    <row r="239" spans="2:16" ht="17.45" customHeight="1" x14ac:dyDescent="0.2">
      <c r="B239" s="189" t="s">
        <v>3</v>
      </c>
      <c r="C239" s="190">
        <f>SUM(C227:C232)</f>
        <v>1717</v>
      </c>
      <c r="D239" s="190">
        <f>SUM(D227:D238)</f>
        <v>1951</v>
      </c>
      <c r="E239" s="191">
        <f t="shared" si="18"/>
        <v>0.13628421665695978</v>
      </c>
      <c r="F239" s="191"/>
    </row>
    <row r="244" spans="2:8" ht="15" customHeight="1" x14ac:dyDescent="0.2">
      <c r="B244" s="192"/>
      <c r="C244" s="192"/>
      <c r="D244" s="192"/>
      <c r="E244" s="193"/>
      <c r="F244" s="193"/>
      <c r="G244" s="193"/>
      <c r="H244" s="193"/>
    </row>
    <row r="245" spans="2:8" ht="15" customHeight="1" x14ac:dyDescent="0.2">
      <c r="B245" s="192"/>
      <c r="C245" s="192"/>
      <c r="D245" s="192"/>
      <c r="E245" s="193"/>
      <c r="F245" s="193"/>
      <c r="G245" s="193"/>
      <c r="H245" s="193"/>
    </row>
    <row r="246" spans="2:8" ht="30" customHeight="1" x14ac:dyDescent="0.2">
      <c r="B246" s="194" t="s">
        <v>135</v>
      </c>
      <c r="C246" s="195" t="s">
        <v>136</v>
      </c>
      <c r="D246" s="196">
        <v>2022</v>
      </c>
      <c r="E246" s="197">
        <v>2023</v>
      </c>
      <c r="F246" s="196">
        <v>2024</v>
      </c>
      <c r="G246" s="196">
        <v>2025</v>
      </c>
      <c r="H246" s="197" t="s">
        <v>137</v>
      </c>
    </row>
    <row r="247" spans="2:8" ht="32.25" customHeight="1" x14ac:dyDescent="0.2">
      <c r="B247" s="198" t="s">
        <v>138</v>
      </c>
      <c r="C247" s="73">
        <f t="shared" ref="C247:C252" si="19">+SUM(D247:H247)</f>
        <v>6747</v>
      </c>
      <c r="D247" s="74">
        <v>1267</v>
      </c>
      <c r="E247" s="74">
        <v>1542</v>
      </c>
      <c r="F247" s="74">
        <v>1360</v>
      </c>
      <c r="G247" s="74">
        <v>1737</v>
      </c>
      <c r="H247" s="74">
        <f>E24+H24</f>
        <v>841</v>
      </c>
    </row>
    <row r="248" spans="2:8" ht="22.5" customHeight="1" x14ac:dyDescent="0.2">
      <c r="B248" s="72" t="s">
        <v>6</v>
      </c>
      <c r="C248" s="73">
        <f t="shared" si="19"/>
        <v>2460</v>
      </c>
      <c r="D248" s="74">
        <v>612</v>
      </c>
      <c r="E248" s="74">
        <v>537</v>
      </c>
      <c r="F248" s="74">
        <v>556</v>
      </c>
      <c r="G248" s="74">
        <v>496</v>
      </c>
      <c r="H248" s="74">
        <f>F24</f>
        <v>259</v>
      </c>
    </row>
    <row r="249" spans="2:8" ht="22.5" customHeight="1" x14ac:dyDescent="0.2">
      <c r="B249" s="72" t="s">
        <v>139</v>
      </c>
      <c r="C249" s="73">
        <f t="shared" si="19"/>
        <v>2580</v>
      </c>
      <c r="D249" s="74">
        <v>579</v>
      </c>
      <c r="E249" s="74">
        <v>548</v>
      </c>
      <c r="F249" s="74">
        <v>581</v>
      </c>
      <c r="G249" s="74">
        <v>581</v>
      </c>
      <c r="H249" s="74">
        <f>G24</f>
        <v>291</v>
      </c>
    </row>
    <row r="250" spans="2:8" ht="22.5" customHeight="1" x14ac:dyDescent="0.2">
      <c r="B250" s="72" t="s">
        <v>140</v>
      </c>
      <c r="C250" s="73">
        <f t="shared" si="19"/>
        <v>1405</v>
      </c>
      <c r="D250" s="74">
        <v>337</v>
      </c>
      <c r="E250" s="74">
        <v>249</v>
      </c>
      <c r="F250" s="74">
        <v>307</v>
      </c>
      <c r="G250" s="74">
        <v>342</v>
      </c>
      <c r="H250" s="74">
        <f>J24</f>
        <v>170</v>
      </c>
    </row>
    <row r="251" spans="2:8" ht="22.5" customHeight="1" x14ac:dyDescent="0.2">
      <c r="B251" s="199" t="s">
        <v>4</v>
      </c>
      <c r="C251" s="73">
        <f t="shared" si="19"/>
        <v>870</v>
      </c>
      <c r="D251" s="200"/>
      <c r="E251" s="201">
        <v>53</v>
      </c>
      <c r="F251" s="201">
        <v>155</v>
      </c>
      <c r="G251" s="201">
        <v>353</v>
      </c>
      <c r="H251" s="74">
        <f>D24</f>
        <v>309</v>
      </c>
    </row>
    <row r="252" spans="2:8" ht="22.5" customHeight="1" thickBot="1" x14ac:dyDescent="0.25">
      <c r="B252" s="202" t="s">
        <v>9</v>
      </c>
      <c r="C252" s="73">
        <f t="shared" si="19"/>
        <v>377</v>
      </c>
      <c r="D252" s="203"/>
      <c r="E252" s="203"/>
      <c r="F252" s="204">
        <v>118</v>
      </c>
      <c r="G252" s="204">
        <v>178</v>
      </c>
      <c r="H252" s="204">
        <f>I24</f>
        <v>81</v>
      </c>
    </row>
    <row r="253" spans="2:8" ht="21.75" customHeight="1" x14ac:dyDescent="0.2">
      <c r="B253" s="78" t="s">
        <v>3</v>
      </c>
      <c r="C253" s="190">
        <f t="shared" ref="C253:G253" si="20">SUM(C247:C252)</f>
        <v>14439</v>
      </c>
      <c r="D253" s="80">
        <f t="shared" si="20"/>
        <v>2795</v>
      </c>
      <c r="E253" s="80">
        <f t="shared" si="20"/>
        <v>2929</v>
      </c>
      <c r="F253" s="80">
        <f t="shared" si="20"/>
        <v>3077</v>
      </c>
      <c r="G253" s="80">
        <f t="shared" si="20"/>
        <v>3687</v>
      </c>
      <c r="H253" s="80">
        <f>SUM(H247:H252)</f>
        <v>1951</v>
      </c>
    </row>
    <row r="254" spans="2:8" ht="21.75" customHeight="1" thickBot="1" x14ac:dyDescent="0.25">
      <c r="B254" s="205" t="s">
        <v>23</v>
      </c>
      <c r="C254" s="206">
        <f>SUM(D254:H254)</f>
        <v>1</v>
      </c>
      <c r="D254" s="206">
        <f>D253/$C$253</f>
        <v>0.19357296211649005</v>
      </c>
      <c r="E254" s="206">
        <f>E253/$C$253</f>
        <v>0.20285338319828242</v>
      </c>
      <c r="F254" s="206">
        <f>F253/$C$253</f>
        <v>0.21310340051250087</v>
      </c>
      <c r="G254" s="206">
        <f>G253/$C$253</f>
        <v>0.25535009349677956</v>
      </c>
      <c r="H254" s="206">
        <f>H253/$C$253</f>
        <v>0.13512016067594709</v>
      </c>
    </row>
    <row r="255" spans="2:8" ht="10.5" customHeight="1" x14ac:dyDescent="0.2">
      <c r="B255" s="207" t="s">
        <v>141</v>
      </c>
      <c r="C255" s="93"/>
      <c r="D255" s="93"/>
      <c r="E255" s="93"/>
      <c r="F255" s="93"/>
      <c r="G255" s="93"/>
      <c r="H255" s="93"/>
    </row>
    <row r="256" spans="2:8" ht="5.25" customHeight="1" x14ac:dyDescent="0.2"/>
    <row r="257" spans="2:2" ht="15" customHeight="1" x14ac:dyDescent="0.2">
      <c r="B257" s="1" t="s">
        <v>142</v>
      </c>
    </row>
  </sheetData>
  <protectedRanges>
    <protectedRange sqref="B24 B3:P10 B11:B22 K25:P25 C11:P11 C14:P24 C12:H13 J12:P13 J169 B26:P29" name="Rango1"/>
    <protectedRange sqref="B225:E227 D228" name="Rango1_1"/>
  </protectedRanges>
  <mergeCells count="54">
    <mergeCell ref="E239:F239"/>
    <mergeCell ref="E233:F233"/>
    <mergeCell ref="E234:F234"/>
    <mergeCell ref="E235:F235"/>
    <mergeCell ref="E236:F236"/>
    <mergeCell ref="E237:F237"/>
    <mergeCell ref="E238:F238"/>
    <mergeCell ref="E227:F227"/>
    <mergeCell ref="E228:F228"/>
    <mergeCell ref="E229:F229"/>
    <mergeCell ref="E230:F230"/>
    <mergeCell ref="E231:F231"/>
    <mergeCell ref="E232:F232"/>
    <mergeCell ref="B176:E176"/>
    <mergeCell ref="B214:E214"/>
    <mergeCell ref="B215:E215"/>
    <mergeCell ref="B223:F223"/>
    <mergeCell ref="B225:B226"/>
    <mergeCell ref="C225:C226"/>
    <mergeCell ref="D225:D226"/>
    <mergeCell ref="E225:F226"/>
    <mergeCell ref="H139:H140"/>
    <mergeCell ref="B144:B145"/>
    <mergeCell ref="B146:G146"/>
    <mergeCell ref="B149:P149"/>
    <mergeCell ref="B152:G152"/>
    <mergeCell ref="J152:N152"/>
    <mergeCell ref="B136:G137"/>
    <mergeCell ref="B139:B140"/>
    <mergeCell ref="C139:C140"/>
    <mergeCell ref="D139:D140"/>
    <mergeCell ref="E139:E140"/>
    <mergeCell ref="F139:F140"/>
    <mergeCell ref="G139:G140"/>
    <mergeCell ref="C130:F130"/>
    <mergeCell ref="B131:F131"/>
    <mergeCell ref="G131:G132"/>
    <mergeCell ref="H131:H132"/>
    <mergeCell ref="I131:I132"/>
    <mergeCell ref="B132:F132"/>
    <mergeCell ref="B50:E50"/>
    <mergeCell ref="B68:F69"/>
    <mergeCell ref="B86:F88"/>
    <mergeCell ref="B119:J119"/>
    <mergeCell ref="B120:F120"/>
    <mergeCell ref="B121:B129"/>
    <mergeCell ref="G121:G129"/>
    <mergeCell ref="H121:H129"/>
    <mergeCell ref="B2:R2"/>
    <mergeCell ref="B3:R3"/>
    <mergeCell ref="B4:P5"/>
    <mergeCell ref="B9:F9"/>
    <mergeCell ref="B30:F30"/>
    <mergeCell ref="G30:I30"/>
  </mergeCells>
  <pageMargins left="0.61" right="0.34" top="0.59055118110236227" bottom="0.42" header="0.31496062992125984" footer="0.22"/>
  <pageSetup paperSize="9" scale="36" fitToHeight="3" orientation="portrait" r:id="rId1"/>
  <headerFooter>
    <oddFooter>Página &amp;P</oddFooter>
  </headerFooter>
  <rowBreaks count="2" manualBreakCount="2">
    <brk id="91" max="17" man="1"/>
    <brk id="21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CAI</vt:lpstr>
      <vt:lpstr>CAI!Área_de_impresión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2026-07-16T21:11:23Z</dcterms:created>
  <dcterms:modified xsi:type="dcterms:W3CDTF">2026-07-16T21:11:31Z</dcterms:modified>
</cp:coreProperties>
</file>