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AC174A6E-0E7C-4F43-ABCA-795D05E35BB1}" xr6:coauthVersionLast="47" xr6:coauthVersionMax="47" xr10:uidLastSave="{00000000-0000-0000-0000-000000000000}"/>
  <bookViews>
    <workbookView xWindow="-120" yWindow="-120" windowWidth="20730" windowHeight="11040" xr2:uid="{B1643E4F-9703-4D74-BF70-4B38C1F72434}"/>
  </bookViews>
  <sheets>
    <sheet name="HRT" sheetId="1" r:id="rId1"/>
  </sheets>
  <externalReferences>
    <externalReference r:id="rId2"/>
  </externalReferences>
  <definedNames>
    <definedName name="_xlnm._FilterDatabase" localSheetId="0" hidden="1">HRT!$A$114:$AJ$114</definedName>
    <definedName name="_xlnm.Print_Area" localSheetId="0">HRT!$A$1:$V$200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97" i="1" l="1"/>
  <c r="G197" i="1" s="1"/>
  <c r="E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J174" i="1"/>
  <c r="I174" i="1"/>
  <c r="H174" i="1"/>
  <c r="G174" i="1"/>
  <c r="F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74" i="1" s="1"/>
  <c r="M143" i="1"/>
  <c r="K143" i="1"/>
  <c r="I143" i="1"/>
  <c r="H143" i="1"/>
  <c r="H144" i="1" s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43" i="1" s="1"/>
  <c r="G115" i="1"/>
  <c r="G114" i="1"/>
  <c r="V103" i="1"/>
  <c r="U103" i="1"/>
  <c r="T103" i="1"/>
  <c r="S103" i="1"/>
  <c r="R103" i="1"/>
  <c r="Q103" i="1"/>
  <c r="P103" i="1"/>
  <c r="P104" i="1" s="1"/>
  <c r="O103" i="1"/>
  <c r="N103" i="1"/>
  <c r="M103" i="1"/>
  <c r="L103" i="1"/>
  <c r="K103" i="1"/>
  <c r="J103" i="1"/>
  <c r="I103" i="1"/>
  <c r="H103" i="1"/>
  <c r="H104" i="1" s="1"/>
  <c r="G103" i="1"/>
  <c r="F103" i="1"/>
  <c r="E102" i="1"/>
  <c r="E101" i="1"/>
  <c r="E100" i="1"/>
  <c r="E99" i="1"/>
  <c r="E98" i="1"/>
  <c r="E103" i="1" s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5" i="1"/>
  <c r="E84" i="1"/>
  <c r="E86" i="1" s="1"/>
  <c r="E83" i="1"/>
  <c r="E82" i="1"/>
  <c r="V76" i="1"/>
  <c r="T75" i="1"/>
  <c r="U76" i="1" s="1"/>
  <c r="T76" i="1" s="1"/>
  <c r="O71" i="1"/>
  <c r="N71" i="1"/>
  <c r="M71" i="1"/>
  <c r="L71" i="1"/>
  <c r="L72" i="1" s="1"/>
  <c r="K71" i="1"/>
  <c r="I71" i="1"/>
  <c r="H71" i="1"/>
  <c r="G71" i="1"/>
  <c r="G72" i="1" s="1"/>
  <c r="F71" i="1"/>
  <c r="E70" i="1"/>
  <c r="V69" i="1"/>
  <c r="U69" i="1"/>
  <c r="U70" i="1" s="1"/>
  <c r="T69" i="1"/>
  <c r="S69" i="1"/>
  <c r="T70" i="1" s="1"/>
  <c r="E69" i="1"/>
  <c r="S68" i="1"/>
  <c r="E68" i="1"/>
  <c r="S67" i="1"/>
  <c r="E67" i="1"/>
  <c r="E71" i="1" s="1"/>
  <c r="L58" i="1"/>
  <c r="L59" i="1" s="1"/>
  <c r="K58" i="1"/>
  <c r="J58" i="1"/>
  <c r="I58" i="1"/>
  <c r="I59" i="1" s="1"/>
  <c r="H58" i="1"/>
  <c r="H59" i="1" s="1"/>
  <c r="G58" i="1"/>
  <c r="F58" i="1"/>
  <c r="F59" i="1" s="1"/>
  <c r="E57" i="1"/>
  <c r="P56" i="1" s="1"/>
  <c r="E56" i="1"/>
  <c r="P55" i="1" s="1"/>
  <c r="E55" i="1"/>
  <c r="E54" i="1"/>
  <c r="E58" i="1" s="1"/>
  <c r="L40" i="1"/>
  <c r="K40" i="1"/>
  <c r="J40" i="1"/>
  <c r="I40" i="1"/>
  <c r="H40" i="1"/>
  <c r="G40" i="1"/>
  <c r="G41" i="1" s="1"/>
  <c r="E39" i="1"/>
  <c r="E38" i="1"/>
  <c r="E37" i="1"/>
  <c r="E36" i="1"/>
  <c r="E40" i="1" s="1"/>
  <c r="M28" i="1"/>
  <c r="L28" i="1"/>
  <c r="I28" i="1"/>
  <c r="H28" i="1"/>
  <c r="K27" i="1"/>
  <c r="G27" i="1"/>
  <c r="E27" i="1"/>
  <c r="K26" i="1"/>
  <c r="G26" i="1"/>
  <c r="E26" i="1" s="1"/>
  <c r="K25" i="1"/>
  <c r="G25" i="1"/>
  <c r="E25" i="1" s="1"/>
  <c r="K24" i="1"/>
  <c r="G24" i="1"/>
  <c r="E24" i="1" s="1"/>
  <c r="K23" i="1"/>
  <c r="G23" i="1"/>
  <c r="E23" i="1"/>
  <c r="K22" i="1"/>
  <c r="G22" i="1"/>
  <c r="E22" i="1" s="1"/>
  <c r="K21" i="1"/>
  <c r="G21" i="1"/>
  <c r="E21" i="1" s="1"/>
  <c r="K20" i="1"/>
  <c r="G20" i="1"/>
  <c r="E20" i="1"/>
  <c r="K19" i="1"/>
  <c r="G19" i="1"/>
  <c r="E19" i="1"/>
  <c r="K18" i="1"/>
  <c r="G18" i="1"/>
  <c r="E18" i="1" s="1"/>
  <c r="K17" i="1"/>
  <c r="G17" i="1"/>
  <c r="G28" i="1" s="1"/>
  <c r="K16" i="1"/>
  <c r="K28" i="1" s="1"/>
  <c r="G16" i="1"/>
  <c r="E16" i="1" s="1"/>
  <c r="L87" i="1" l="1"/>
  <c r="G175" i="1"/>
  <c r="F175" i="1"/>
  <c r="E175" i="1"/>
  <c r="J175" i="1"/>
  <c r="O72" i="1"/>
  <c r="F72" i="1"/>
  <c r="E72" i="1" s="1"/>
  <c r="N72" i="1"/>
  <c r="K72" i="1"/>
  <c r="M72" i="1"/>
  <c r="M87" i="1"/>
  <c r="I104" i="1"/>
  <c r="U104" i="1"/>
  <c r="M104" i="1"/>
  <c r="T104" i="1"/>
  <c r="L104" i="1"/>
  <c r="Q104" i="1"/>
  <c r="R104" i="1"/>
  <c r="J104" i="1"/>
  <c r="M144" i="1"/>
  <c r="K144" i="1"/>
  <c r="G144" i="1" s="1"/>
  <c r="I41" i="1"/>
  <c r="F87" i="1"/>
  <c r="N87" i="1"/>
  <c r="H175" i="1"/>
  <c r="G59" i="1"/>
  <c r="G87" i="1"/>
  <c r="O87" i="1"/>
  <c r="K104" i="1"/>
  <c r="S104" i="1"/>
  <c r="I175" i="1"/>
  <c r="T87" i="1"/>
  <c r="H41" i="1"/>
  <c r="E41" i="1" s="1"/>
  <c r="J41" i="1"/>
  <c r="K41" i="1"/>
  <c r="Q87" i="1"/>
  <c r="I144" i="1"/>
  <c r="J59" i="1"/>
  <c r="E59" i="1"/>
  <c r="I72" i="1"/>
  <c r="J87" i="1"/>
  <c r="R87" i="1"/>
  <c r="F104" i="1"/>
  <c r="N104" i="1"/>
  <c r="V104" i="1"/>
  <c r="E28" i="1"/>
  <c r="I29" i="1" s="1"/>
  <c r="H87" i="1"/>
  <c r="P87" i="1"/>
  <c r="L41" i="1"/>
  <c r="H72" i="1"/>
  <c r="I87" i="1"/>
  <c r="P54" i="1"/>
  <c r="K59" i="1"/>
  <c r="K87" i="1"/>
  <c r="S87" i="1"/>
  <c r="G104" i="1"/>
  <c r="O104" i="1"/>
  <c r="V70" i="1"/>
  <c r="S70" i="1" s="1"/>
  <c r="E17" i="1"/>
  <c r="P53" i="1"/>
  <c r="L29" i="1" l="1"/>
  <c r="K29" i="1"/>
  <c r="S16" i="1" s="1"/>
  <c r="H29" i="1"/>
  <c r="M29" i="1"/>
  <c r="G29" i="1"/>
  <c r="E104" i="1"/>
  <c r="E87" i="1"/>
  <c r="S15" i="1" l="1"/>
  <c r="E29" i="1"/>
</calcChain>
</file>

<file path=xl/sharedStrings.xml><?xml version="1.0" encoding="utf-8"?>
<sst xmlns="http://schemas.openxmlformats.org/spreadsheetml/2006/main" count="268" uniqueCount="155">
  <si>
    <t xml:space="preserve">Mes </t>
  </si>
  <si>
    <t>Total</t>
  </si>
  <si>
    <t>Casos albergados</t>
  </si>
  <si>
    <t>Hijas, hijos y acompañantes</t>
  </si>
  <si>
    <t>Nuevas</t>
  </si>
  <si>
    <t>Continuadoras</t>
  </si>
  <si>
    <t>Nuevas/os</t>
  </si>
  <si>
    <t>Continuadoras/es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</si>
  <si>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</si>
  <si>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</si>
  <si>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</si>
  <si>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</si>
  <si>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</si>
  <si>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</si>
  <si>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</si>
  <si>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</si>
  <si>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</si>
  <si>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</si>
  <si>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</si>
  <si>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</si>
  <si>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%</t>
  </si>
  <si>
    <t>Condición del caso</t>
  </si>
  <si>
    <t>Institución o servicio derivante**</t>
  </si>
  <si>
    <t>Fiscalía</t>
  </si>
  <si>
    <t>Juzgado</t>
  </si>
  <si>
    <t>Servicio de Atención Urgente</t>
  </si>
  <si>
    <t>Centro Emergencia Mujer y Familia</t>
  </si>
  <si>
    <t>Servicio de Atención Rural</t>
  </si>
  <si>
    <t>Hogar Refugio Temporal</t>
  </si>
  <si>
    <t>Nuevo</t>
  </si>
  <si>
    <t>Reingreso</t>
  </si>
  <si>
    <t>Reincidente</t>
  </si>
  <si>
    <t>Derivado</t>
  </si>
  <si>
    <t>Qué es la condición del caso</t>
  </si>
  <si>
    <t>Tipo de Violencia</t>
  </si>
  <si>
    <t>Menor de 12 años</t>
  </si>
  <si>
    <t>12 a 17
años</t>
  </si>
  <si>
    <t>18 a 25
años</t>
  </si>
  <si>
    <t>26 a 35
años</t>
  </si>
  <si>
    <t>36 a 45
años</t>
  </si>
  <si>
    <t>46 a 59
años</t>
  </si>
  <si>
    <t>60 a más
años</t>
  </si>
  <si>
    <t>Económica o patrimonial</t>
  </si>
  <si>
    <t>Psicológica</t>
  </si>
  <si>
    <t>Física</t>
  </si>
  <si>
    <t>Sexual</t>
  </si>
  <si>
    <t>Tipo de violencia</t>
  </si>
  <si>
    <t>Quechua</t>
  </si>
  <si>
    <t>Aimara</t>
  </si>
  <si>
    <t>Indígena/ originario de la Amazonía</t>
  </si>
  <si>
    <t>Parte de otro pueblo indígena u originario</t>
  </si>
  <si>
    <t>Afrodes-cendiente</t>
  </si>
  <si>
    <t>Blanco</t>
  </si>
  <si>
    <t>Mestizo</t>
  </si>
  <si>
    <t>Otro</t>
  </si>
  <si>
    <t>No sabe/ No responde</t>
  </si>
  <si>
    <t>Presenta alguna discapacidad</t>
  </si>
  <si>
    <t>Menor de 17 años</t>
  </si>
  <si>
    <t>18 a 59 años</t>
  </si>
  <si>
    <t>60 años a más</t>
  </si>
  <si>
    <t>Económica</t>
  </si>
  <si>
    <t>Si</t>
  </si>
  <si>
    <t>No</t>
  </si>
  <si>
    <t>¿Anteriormente ha estado en un HRT?</t>
  </si>
  <si>
    <t>Grupos de edad</t>
  </si>
  <si>
    <t>Asháninka</t>
  </si>
  <si>
    <t>Awajún/ Aguaruna</t>
  </si>
  <si>
    <t>Shipibo - Konibo</t>
  </si>
  <si>
    <t>Shawi/ Chayahuita</t>
  </si>
  <si>
    <t>Matsigenka/ Machiguenga</t>
  </si>
  <si>
    <t>Achuar</t>
  </si>
  <si>
    <t>Otra lengua Indígena u originaria</t>
  </si>
  <si>
    <t>Castellano</t>
  </si>
  <si>
    <t>Portugués</t>
  </si>
  <si>
    <t>Otra lengua extranjera</t>
  </si>
  <si>
    <t>Lenguas de señas peruanas</t>
  </si>
  <si>
    <t>No escucha, ni habla</t>
  </si>
  <si>
    <t>No sabe/ no responde</t>
  </si>
  <si>
    <t>Hija</t>
  </si>
  <si>
    <t>Hijo</t>
  </si>
  <si>
    <t>Madre</t>
  </si>
  <si>
    <t>Tía</t>
  </si>
  <si>
    <t>Hermana</t>
  </si>
  <si>
    <t>Hermano</t>
  </si>
  <si>
    <t>Hijastra</t>
  </si>
  <si>
    <t>Hijastro</t>
  </si>
  <si>
    <t>Prima</t>
  </si>
  <si>
    <t>Abuela</t>
  </si>
  <si>
    <t>Nieta</t>
  </si>
  <si>
    <t>Nieto</t>
  </si>
  <si>
    <t>Sobrina</t>
  </si>
  <si>
    <t>Sobrino</t>
  </si>
  <si>
    <t>Suegra</t>
  </si>
  <si>
    <t>Nuera</t>
  </si>
  <si>
    <t>Otros</t>
  </si>
  <si>
    <t>0 a 5 años</t>
  </si>
  <si>
    <t>6 a 11 años</t>
  </si>
  <si>
    <t>12 a 17 años</t>
  </si>
  <si>
    <t>Región</t>
  </si>
  <si>
    <t>HRT</t>
  </si>
  <si>
    <t>Casos de mujeres</t>
  </si>
  <si>
    <t>Nuevos/as</t>
  </si>
  <si>
    <t>Amazonas</t>
  </si>
  <si>
    <t>Bagua</t>
  </si>
  <si>
    <t>Utcubamba</t>
  </si>
  <si>
    <t>Ancash</t>
  </si>
  <si>
    <t>Chimbote</t>
  </si>
  <si>
    <t>Apurímac</t>
  </si>
  <si>
    <t>Chincheros</t>
  </si>
  <si>
    <t>Arequipa</t>
  </si>
  <si>
    <t>Caylloma</t>
  </si>
  <si>
    <t>Cayma</t>
  </si>
  <si>
    <t>Paucarpata</t>
  </si>
  <si>
    <t>Ayacucho</t>
  </si>
  <si>
    <t>Cajamarca</t>
  </si>
  <si>
    <t>Callao</t>
  </si>
  <si>
    <t>Cusco</t>
  </si>
  <si>
    <t>Sicuani</t>
  </si>
  <si>
    <t>Huancavelica</t>
  </si>
  <si>
    <t>Huanuco</t>
  </si>
  <si>
    <t>Junín</t>
  </si>
  <si>
    <t>Mazamari</t>
  </si>
  <si>
    <t>La Libertad</t>
  </si>
  <si>
    <t>Renace La Esperanza</t>
  </si>
  <si>
    <t>Lima Metropolitana</t>
  </si>
  <si>
    <t>Carabayllo</t>
  </si>
  <si>
    <t>Lima</t>
  </si>
  <si>
    <t>Lima Provincia</t>
  </si>
  <si>
    <t>Nuevo Imperial</t>
  </si>
  <si>
    <t>Loreto</t>
  </si>
  <si>
    <t>Iquitos</t>
  </si>
  <si>
    <t>Madre de Dios</t>
  </si>
  <si>
    <t>Tambopata</t>
  </si>
  <si>
    <t>Moquegua</t>
  </si>
  <si>
    <t>Loretta Bonokoski</t>
  </si>
  <si>
    <t>Pasco</t>
  </si>
  <si>
    <t>Villa Rica</t>
  </si>
  <si>
    <t>Piura</t>
  </si>
  <si>
    <t>Sullana</t>
  </si>
  <si>
    <t>Puno</t>
  </si>
  <si>
    <t>San Martín</t>
  </si>
  <si>
    <t>Rioja</t>
  </si>
  <si>
    <t>Tacna</t>
  </si>
  <si>
    <t>Tumbes</t>
  </si>
  <si>
    <t>Zarumilla</t>
  </si>
  <si>
    <t>Ucayali</t>
  </si>
  <si>
    <t>Pucallpa</t>
  </si>
  <si>
    <t>2022*</t>
  </si>
  <si>
    <t>2026**</t>
  </si>
  <si>
    <t>-</t>
  </si>
  <si>
    <t>* Información estadística de octubre a diciembre de 2022.</t>
  </si>
  <si>
    <t>** Información estadística de enero a junio de 2026.</t>
  </si>
  <si>
    <t>Mes</t>
  </si>
  <si>
    <t>Variación porcentual</t>
  </si>
  <si>
    <r>
      <rPr>
        <b/>
        <i/>
        <sz val="9"/>
        <color theme="1"/>
        <rFont val="Arial"/>
        <family val="2"/>
      </rPr>
      <t>Fuente:</t>
    </r>
    <r>
      <rPr>
        <i/>
        <sz val="9"/>
        <color theme="1"/>
        <rFont val="Arial"/>
        <family val="2"/>
      </rPr>
      <t xml:space="preserve"> Registro de Casos Albergados en los Hogares de Refugio Temporal/ SGIC/ Warmi Ñan/ MIMP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</si>
</sst>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2"/>
      <color indexed="18"/>
      <name val="Impact"/>
      <family val="2"/>
    </font>
    <font>
      <sz val="18"/>
      <color rgb="FF003399"/>
      <name val="Impact"/>
      <family val="2"/>
    </font>
    <font>
      <b/>
      <sz val="16"/>
      <color theme="0"/>
      <name val="Arial"/>
      <family val="2"/>
    </font>
    <font>
      <b/>
      <sz val="16"/>
      <color theme="1"/>
      <name val="Arial"/>
      <family val="2"/>
    </font>
    <font>
      <sz val="8"/>
      <name val="Arial"/>
      <family val="2"/>
    </font>
    <font>
      <sz val="10"/>
      <color rgb="FF444444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9"/>
      <color rgb="FF444444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10"/>
      <color theme="2" tint="-0.749992370372631"/>
      <name val="Arial"/>
      <family val="2"/>
    </font>
    <font>
      <sz val="10"/>
      <color theme="1"/>
      <name val="Arial"/>
      <family val="2"/>
    </font>
    <font>
      <sz val="10"/>
      <color theme="2" tint="-0.749992370372631"/>
      <name val="Arial"/>
      <family val="2"/>
    </font>
    <font>
      <sz val="10"/>
      <color rgb="FFFF0000"/>
      <name val="Arial"/>
      <family val="2"/>
    </font>
    <font>
      <b/>
      <sz val="10"/>
      <color theme="2" tint="-0.749992370372631"/>
      <name val="Arial Narrow"/>
      <family val="2"/>
    </font>
    <font>
      <b/>
      <sz val="9"/>
      <color rgb="FFFF0000"/>
      <name val="Arial"/>
      <family val="2"/>
    </font>
    <font>
      <b/>
      <sz val="12"/>
      <color theme="1"/>
      <name val="Arial"/>
      <family val="2"/>
    </font>
    <font>
      <sz val="8"/>
      <color theme="2" tint="-0.749992370372631"/>
      <name val="Arial Narrow"/>
      <family val="2"/>
    </font>
    <font>
      <sz val="11"/>
      <color theme="2" tint="-0.749992370372631"/>
      <name val="Aptos Narrow"/>
      <family val="2"/>
      <scheme val="minor"/>
    </font>
    <font>
      <sz val="9"/>
      <name val="Arial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0"/>
      <color theme="0"/>
      <name val="Arial"/>
      <family val="2"/>
    </font>
    <font>
      <b/>
      <sz val="10.5"/>
      <color theme="2" tint="-0.74999237037263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sz val="10"/>
      <name val="Arial Narrow"/>
      <family val="2"/>
    </font>
    <font>
      <b/>
      <sz val="10"/>
      <name val="Arial"/>
      <family val="2"/>
    </font>
    <font>
      <sz val="10"/>
      <name val="Univers"/>
      <family val="2"/>
    </font>
    <font>
      <sz val="11"/>
      <name val="Aptos Narrow"/>
      <family val="2"/>
      <scheme val="minor"/>
    </font>
    <font>
      <b/>
      <sz val="12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dotted">
        <color theme="2" tint="-0.499984740745262"/>
      </top>
      <bottom style="dotted">
        <color theme="2" tint="-0.499984740745262"/>
      </bottom>
      <diagonal/>
    </border>
    <border>
      <left style="thin">
        <color theme="0"/>
      </left>
      <right/>
      <top style="dotted">
        <color theme="2" tint="-0.499984740745262"/>
      </top>
      <bottom style="dotted">
        <color theme="2" tint="-0.499984740745262"/>
      </bottom>
      <diagonal/>
    </border>
    <border>
      <left/>
      <right style="thin">
        <color theme="0"/>
      </right>
      <top style="dotted">
        <color theme="2" tint="-0.499984740745262"/>
      </top>
      <bottom style="dotted">
        <color theme="2" tint="-0.499984740745262"/>
      </bottom>
      <diagonal/>
    </border>
    <border>
      <left/>
      <right/>
      <top style="dotted">
        <color theme="2" tint="-0.499984740745262"/>
      </top>
      <bottom style="medium">
        <color rgb="FFFF0000"/>
      </bottom>
      <diagonal/>
    </border>
    <border>
      <left style="thin">
        <color theme="0"/>
      </left>
      <right/>
      <top style="dotted">
        <color theme="2" tint="-0.499984740745262"/>
      </top>
      <bottom style="medium">
        <color rgb="FFFF0000"/>
      </bottom>
      <diagonal/>
    </border>
    <border>
      <left/>
      <right style="thin">
        <color theme="0"/>
      </right>
      <top style="dotted">
        <color theme="2" tint="-0.499984740745262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thin">
        <color theme="0"/>
      </left>
      <right/>
      <top style="medium">
        <color rgb="FFFF0000"/>
      </top>
      <bottom/>
      <diagonal/>
    </border>
    <border>
      <left/>
      <right style="thin">
        <color theme="0"/>
      </right>
      <top style="medium">
        <color rgb="FFFF0000"/>
      </top>
      <bottom/>
      <diagonal/>
    </border>
    <border>
      <left style="thin">
        <color theme="0"/>
      </left>
      <right style="thin">
        <color theme="0"/>
      </right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/>
      <top/>
      <bottom style="medium">
        <color theme="1" tint="0.34998626667073579"/>
      </bottom>
      <diagonal/>
    </border>
    <border>
      <left/>
      <right style="thin">
        <color theme="0"/>
      </right>
      <top/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dotted">
        <color theme="2" tint="-0.499984740745262"/>
      </bottom>
      <diagonal/>
    </border>
    <border>
      <left style="thin">
        <color theme="0"/>
      </left>
      <right/>
      <top/>
      <bottom style="dotted">
        <color theme="2" tint="-0.499984740745262"/>
      </bottom>
      <diagonal/>
    </border>
    <border>
      <left/>
      <right style="thin">
        <color theme="0"/>
      </right>
      <top/>
      <bottom style="dotted">
        <color theme="2" tint="-0.499984740745262"/>
      </bottom>
      <diagonal/>
    </border>
    <border>
      <left/>
      <right/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/>
      <top/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dotted">
        <color theme="2" tint="-0.499984740745262"/>
      </bottom>
      <diagonal/>
    </border>
    <border>
      <left/>
      <right/>
      <top style="dotted">
        <color theme="2" tint="-0.499984740745262"/>
      </top>
      <bottom/>
      <diagonal/>
    </border>
    <border>
      <left/>
      <right/>
      <top style="dotted">
        <color theme="2" tint="-0.499984740745262"/>
      </top>
      <bottom style="medium">
        <color rgb="FFE60008"/>
      </bottom>
      <diagonal/>
    </border>
    <border>
      <left/>
      <right/>
      <top style="medium">
        <color theme="1" tint="0.34998626667073579"/>
      </top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medium">
        <color rgb="FFFF0000"/>
      </top>
      <bottom style="medium">
        <color theme="1" tint="0.34998626667073579"/>
      </bottom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 style="medium">
        <color rgb="FFE60008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9" fontId="14" fillId="0" borderId="0" applyFont="0" applyFill="0" applyBorder="0" applyAlignment="0" applyProtection="0"/>
    <xf numFmtId="0" fontId="37" fillId="0" borderId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1" fillId="2" borderId="0" xfId="3" applyFill="1"/>
    <xf numFmtId="0" fontId="1" fillId="0" borderId="0" xfId="3"/>
    <xf numFmtId="0" fontId="3" fillId="2" borderId="0" xfId="3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5" fillId="3" borderId="0" xfId="3" applyFont="1" applyFill="1" applyAlignment="1" applyProtection="1">
      <alignment horizontal="center" vertical="center"/>
      <protection hidden="1"/>
    </xf>
    <xf numFmtId="0" fontId="1" fillId="2" borderId="0" xfId="3" applyFill="1" applyAlignment="1">
      <alignment horizontal="center"/>
    </xf>
    <xf numFmtId="0" fontId="5" fillId="0" borderId="0" xfId="3" applyFont="1" applyAlignment="1" applyProtection="1">
      <alignment horizontal="center" vertical="center"/>
      <protection hidden="1"/>
    </xf>
    <xf numFmtId="0" fontId="1" fillId="0" borderId="0" xfId="3" applyAlignment="1">
      <alignment vertical="center"/>
    </xf>
    <xf numFmtId="0" fontId="6" fillId="0" borderId="0" xfId="3" applyFont="1" applyAlignment="1" applyProtection="1">
      <alignment horizontal="center" vertical="center"/>
      <protection hidden="1"/>
    </xf>
    <xf numFmtId="0" fontId="2" fillId="0" borderId="0" xfId="3" applyFont="1"/>
    <xf numFmtId="49" fontId="1" fillId="0" borderId="0" xfId="3" applyNumberFormat="1" applyAlignment="1">
      <alignment horizontal="left"/>
    </xf>
    <xf numFmtId="0" fontId="7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8" fillId="2" borderId="0" xfId="3" applyFont="1" applyFill="1" applyAlignment="1">
      <alignment horizontal="left" wrapText="1"/>
    </xf>
    <xf numFmtId="0" fontId="9" fillId="2" borderId="0" xfId="3" applyFont="1" applyFill="1"/>
    <xf numFmtId="0" fontId="10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2" fillId="2" borderId="0" xfId="3" applyFont="1" applyFill="1" applyAlignment="1">
      <alignment horizontal="left" vertical="center"/>
    </xf>
    <xf numFmtId="0" fontId="13" fillId="2" borderId="0" xfId="3" applyFont="1" applyFill="1" applyAlignment="1">
      <alignment horizontal="left" wrapText="1"/>
    </xf>
    <xf numFmtId="0" fontId="9" fillId="2" borderId="0" xfId="3" applyFont="1" applyFill="1" applyAlignment="1">
      <alignment vertical="center"/>
    </xf>
    <xf numFmtId="0" fontId="15" fillId="4" borderId="0" xfId="4" applyFont="1" applyFill="1" applyAlignment="1">
      <alignment horizontal="left" vertical="center"/>
    </xf>
    <xf numFmtId="0" fontId="15" fillId="5" borderId="1" xfId="4" applyFont="1" applyFill="1" applyBorder="1" applyAlignment="1">
      <alignment horizontal="center" vertical="center" wrapText="1"/>
    </xf>
    <xf numFmtId="0" fontId="15" fillId="5" borderId="2" xfId="4" applyFont="1" applyFill="1" applyBorder="1" applyAlignment="1">
      <alignment horizontal="center" vertical="center" wrapText="1"/>
    </xf>
    <xf numFmtId="0" fontId="15" fillId="4" borderId="3" xfId="4" applyFont="1" applyFill="1" applyBorder="1" applyAlignment="1">
      <alignment horizontal="center" vertical="center"/>
    </xf>
    <xf numFmtId="0" fontId="15" fillId="4" borderId="4" xfId="4" applyFont="1" applyFill="1" applyBorder="1" applyAlignment="1">
      <alignment horizontal="center" vertical="center"/>
    </xf>
    <xf numFmtId="0" fontId="15" fillId="4" borderId="5" xfId="4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6" borderId="0" xfId="4" applyFill="1" applyAlignment="1">
      <alignment vertical="center"/>
    </xf>
    <xf numFmtId="3" fontId="14" fillId="6" borderId="0" xfId="4" applyNumberFormat="1" applyFill="1" applyAlignment="1">
      <alignment vertical="center"/>
    </xf>
    <xf numFmtId="0" fontId="15" fillId="5" borderId="6" xfId="4" applyFont="1" applyFill="1" applyBorder="1" applyAlignment="1">
      <alignment horizontal="center" vertical="center"/>
    </xf>
    <xf numFmtId="0" fontId="15" fillId="4" borderId="7" xfId="4" applyFont="1" applyFill="1" applyBorder="1" applyAlignment="1">
      <alignment horizontal="center" vertical="center" wrapText="1"/>
    </xf>
    <xf numFmtId="0" fontId="15" fillId="5" borderId="1" xfId="4" applyFont="1" applyFill="1" applyBorder="1" applyAlignment="1">
      <alignment horizontal="center" vertical="center"/>
    </xf>
    <xf numFmtId="0" fontId="15" fillId="4" borderId="0" xfId="4" applyFont="1" applyFill="1" applyAlignment="1">
      <alignment horizontal="center" vertical="center" wrapText="1"/>
    </xf>
    <xf numFmtId="0" fontId="16" fillId="2" borderId="0" xfId="3" applyFont="1" applyFill="1"/>
    <xf numFmtId="164" fontId="16" fillId="2" borderId="0" xfId="3" applyNumberFormat="1" applyFont="1" applyFill="1"/>
    <xf numFmtId="0" fontId="17" fillId="0" borderId="8" xfId="3" applyFont="1" applyBorder="1" applyAlignment="1">
      <alignment vertical="center"/>
    </xf>
    <xf numFmtId="3" fontId="17" fillId="0" borderId="8" xfId="3" applyNumberFormat="1" applyFont="1" applyBorder="1" applyAlignment="1">
      <alignment horizontal="center" vertical="center"/>
    </xf>
    <xf numFmtId="3" fontId="17" fillId="0" borderId="9" xfId="3" applyNumberFormat="1" applyFont="1" applyBorder="1" applyAlignment="1">
      <alignment vertical="center"/>
    </xf>
    <xf numFmtId="3" fontId="17" fillId="0" borderId="10" xfId="3" applyNumberFormat="1" applyFont="1" applyBorder="1" applyAlignment="1">
      <alignment vertical="center"/>
    </xf>
    <xf numFmtId="3" fontId="18" fillId="2" borderId="8" xfId="3" applyNumberFormat="1" applyFont="1" applyFill="1" applyBorder="1" applyAlignment="1">
      <alignment horizontal="center" vertical="center"/>
    </xf>
    <xf numFmtId="3" fontId="18" fillId="2" borderId="8" xfId="3" applyNumberFormat="1" applyFont="1" applyFill="1" applyBorder="1" applyAlignment="1">
      <alignment horizontal="right" vertical="center"/>
    </xf>
    <xf numFmtId="3" fontId="19" fillId="2" borderId="8" xfId="3" applyNumberFormat="1" applyFont="1" applyFill="1" applyBorder="1" applyAlignment="1">
      <alignment horizontal="right" vertical="center"/>
    </xf>
    <xf numFmtId="3" fontId="18" fillId="2" borderId="8" xfId="3" applyNumberFormat="1" applyFont="1" applyFill="1" applyBorder="1" applyAlignment="1">
      <alignment vertical="center"/>
    </xf>
    <xf numFmtId="3" fontId="19" fillId="2" borderId="8" xfId="3" applyNumberFormat="1" applyFont="1" applyFill="1" applyBorder="1" applyAlignment="1">
      <alignment vertical="center"/>
    </xf>
    <xf numFmtId="3" fontId="20" fillId="2" borderId="8" xfId="3" applyNumberFormat="1" applyFont="1" applyFill="1" applyBorder="1" applyAlignment="1">
      <alignment vertical="center"/>
    </xf>
    <xf numFmtId="3" fontId="19" fillId="2" borderId="8" xfId="3" applyNumberFormat="1" applyFont="1" applyFill="1" applyBorder="1" applyAlignment="1">
      <alignment horizontal="center" vertical="center"/>
    </xf>
    <xf numFmtId="0" fontId="17" fillId="0" borderId="11" xfId="4" applyFont="1" applyBorder="1" applyAlignment="1">
      <alignment vertical="center"/>
    </xf>
    <xf numFmtId="3" fontId="17" fillId="0" borderId="12" xfId="3" applyNumberFormat="1" applyFont="1" applyBorder="1" applyAlignment="1">
      <alignment vertical="center"/>
    </xf>
    <xf numFmtId="3" fontId="17" fillId="0" borderId="13" xfId="3" applyNumberFormat="1" applyFont="1" applyBorder="1" applyAlignment="1">
      <alignment vertical="center"/>
    </xf>
    <xf numFmtId="3" fontId="17" fillId="0" borderId="11" xfId="4" applyNumberFormat="1" applyFont="1" applyBorder="1" applyAlignment="1">
      <alignment horizontal="center" vertical="center"/>
    </xf>
    <xf numFmtId="3" fontId="19" fillId="2" borderId="11" xfId="4" applyNumberFormat="1" applyFont="1" applyFill="1" applyBorder="1" applyAlignment="1">
      <alignment horizontal="center" vertical="center"/>
    </xf>
    <xf numFmtId="3" fontId="19" fillId="2" borderId="11" xfId="4" applyNumberFormat="1" applyFont="1" applyFill="1" applyBorder="1" applyAlignment="1">
      <alignment horizontal="right" vertical="center"/>
    </xf>
    <xf numFmtId="3" fontId="19" fillId="2" borderId="11" xfId="4" applyNumberFormat="1" applyFont="1" applyFill="1" applyBorder="1" applyAlignment="1">
      <alignment vertical="center"/>
    </xf>
    <xf numFmtId="0" fontId="21" fillId="7" borderId="14" xfId="4" applyFont="1" applyFill="1" applyBorder="1" applyAlignment="1">
      <alignment horizontal="center" vertical="center"/>
    </xf>
    <xf numFmtId="3" fontId="17" fillId="8" borderId="15" xfId="4" applyNumberFormat="1" applyFont="1" applyFill="1" applyBorder="1" applyAlignment="1">
      <alignment horizontal="center" vertical="center"/>
    </xf>
    <xf numFmtId="3" fontId="17" fillId="8" borderId="16" xfId="4" applyNumberFormat="1" applyFont="1" applyFill="1" applyBorder="1" applyAlignment="1">
      <alignment horizontal="center" vertical="center"/>
    </xf>
    <xf numFmtId="3" fontId="17" fillId="9" borderId="17" xfId="4" applyNumberFormat="1" applyFont="1" applyFill="1" applyBorder="1" applyAlignment="1">
      <alignment horizontal="center" vertical="center"/>
    </xf>
    <xf numFmtId="3" fontId="17" fillId="9" borderId="14" xfId="4" applyNumberFormat="1" applyFont="1" applyFill="1" applyBorder="1" applyAlignment="1">
      <alignment horizontal="center" vertical="center"/>
    </xf>
    <xf numFmtId="3" fontId="17" fillId="9" borderId="14" xfId="4" applyNumberFormat="1" applyFont="1" applyFill="1" applyBorder="1" applyAlignment="1">
      <alignment horizontal="center" vertical="center"/>
    </xf>
    <xf numFmtId="0" fontId="17" fillId="8" borderId="18" xfId="4" applyFont="1" applyFill="1" applyBorder="1" applyAlignment="1">
      <alignment horizontal="center" vertical="center"/>
    </xf>
    <xf numFmtId="164" fontId="17" fillId="10" borderId="19" xfId="5" applyNumberFormat="1" applyFont="1" applyFill="1" applyBorder="1" applyAlignment="1">
      <alignment horizontal="center" vertical="center"/>
    </xf>
    <xf numFmtId="164" fontId="17" fillId="10" borderId="20" xfId="5" applyNumberFormat="1" applyFont="1" applyFill="1" applyBorder="1" applyAlignment="1">
      <alignment horizontal="center" vertical="center"/>
    </xf>
    <xf numFmtId="164" fontId="17" fillId="0" borderId="18" xfId="5" applyNumberFormat="1" applyFont="1" applyFill="1" applyBorder="1" applyAlignment="1">
      <alignment horizontal="center" vertical="center"/>
    </xf>
    <xf numFmtId="164" fontId="17" fillId="0" borderId="18" xfId="5" applyNumberFormat="1" applyFont="1" applyFill="1" applyBorder="1" applyAlignment="1">
      <alignment horizontal="center" vertical="center"/>
    </xf>
    <xf numFmtId="0" fontId="15" fillId="4" borderId="0" xfId="4" applyFont="1" applyFill="1" applyAlignment="1">
      <alignment vertical="center" wrapText="1"/>
    </xf>
    <xf numFmtId="0" fontId="15" fillId="4" borderId="2" xfId="4" applyFont="1" applyFill="1" applyBorder="1" applyAlignment="1">
      <alignment vertical="center" wrapText="1"/>
    </xf>
    <xf numFmtId="0" fontId="15" fillId="4" borderId="21" xfId="4" applyFont="1" applyFill="1" applyBorder="1" applyAlignment="1">
      <alignment horizontal="center" vertical="center" wrapText="1"/>
    </xf>
    <xf numFmtId="0" fontId="15" fillId="4" borderId="22" xfId="4" applyFont="1" applyFill="1" applyBorder="1" applyAlignment="1">
      <alignment horizontal="center" vertical="center" wrapText="1"/>
    </xf>
    <xf numFmtId="0" fontId="17" fillId="0" borderId="23" xfId="4" applyFont="1" applyBorder="1" applyAlignment="1">
      <alignment vertical="center"/>
    </xf>
    <xf numFmtId="3" fontId="17" fillId="0" borderId="24" xfId="4" applyNumberFormat="1" applyFont="1" applyBorder="1" applyAlignment="1">
      <alignment horizontal="center" vertical="center"/>
    </xf>
    <xf numFmtId="3" fontId="17" fillId="0" borderId="25" xfId="4" applyNumberFormat="1" applyFont="1" applyBorder="1" applyAlignment="1">
      <alignment horizontal="center" vertical="center"/>
    </xf>
    <xf numFmtId="3" fontId="18" fillId="2" borderId="23" xfId="4" applyNumberFormat="1" applyFont="1" applyFill="1" applyBorder="1" applyAlignment="1">
      <alignment horizontal="center" vertical="center"/>
    </xf>
    <xf numFmtId="3" fontId="19" fillId="11" borderId="23" xfId="4" applyNumberFormat="1" applyFont="1" applyFill="1" applyBorder="1" applyAlignment="1">
      <alignment horizontal="center" vertical="center"/>
    </xf>
    <xf numFmtId="0" fontId="17" fillId="0" borderId="11" xfId="4" applyFont="1" applyBorder="1" applyAlignment="1">
      <alignment vertical="center"/>
    </xf>
    <xf numFmtId="3" fontId="18" fillId="11" borderId="23" xfId="4" applyNumberFormat="1" applyFont="1" applyFill="1" applyBorder="1" applyAlignment="1">
      <alignment horizontal="center" vertical="center"/>
    </xf>
    <xf numFmtId="3" fontId="19" fillId="2" borderId="23" xfId="4" applyNumberFormat="1" applyFont="1" applyFill="1" applyBorder="1" applyAlignment="1">
      <alignment horizontal="center" vertical="center"/>
    </xf>
    <xf numFmtId="0" fontId="21" fillId="7" borderId="14" xfId="4" applyFont="1" applyFill="1" applyBorder="1" applyAlignment="1">
      <alignment vertical="center"/>
    </xf>
    <xf numFmtId="0" fontId="17" fillId="8" borderId="18" xfId="4" applyFont="1" applyFill="1" applyBorder="1" applyAlignment="1">
      <alignment vertical="center"/>
    </xf>
    <xf numFmtId="0" fontId="22" fillId="12" borderId="0" xfId="3" applyFont="1" applyFill="1" applyAlignment="1">
      <alignment horizontal="center" vertical="center"/>
    </xf>
    <xf numFmtId="0" fontId="14" fillId="2" borderId="0" xfId="4" applyFill="1" applyAlignment="1">
      <alignment vertical="center"/>
    </xf>
    <xf numFmtId="0" fontId="23" fillId="6" borderId="0" xfId="4" applyFont="1" applyFill="1" applyAlignment="1">
      <alignment vertical="center"/>
    </xf>
    <xf numFmtId="0" fontId="15" fillId="5" borderId="0" xfId="4" applyFont="1" applyFill="1" applyAlignment="1">
      <alignment horizontal="center" vertical="center"/>
    </xf>
    <xf numFmtId="0" fontId="15" fillId="4" borderId="1" xfId="4" applyFont="1" applyFill="1" applyBorder="1" applyAlignment="1">
      <alignment horizontal="center" vertical="center" wrapText="1"/>
    </xf>
    <xf numFmtId="0" fontId="19" fillId="6" borderId="0" xfId="4" applyFont="1" applyFill="1" applyAlignment="1">
      <alignment vertical="center"/>
    </xf>
    <xf numFmtId="0" fontId="24" fillId="6" borderId="0" xfId="4" applyFont="1" applyFill="1" applyAlignment="1">
      <alignment horizontal="center" vertical="center" wrapText="1"/>
    </xf>
    <xf numFmtId="0" fontId="15" fillId="5" borderId="26" xfId="4" applyFont="1" applyFill="1" applyBorder="1" applyAlignment="1">
      <alignment horizontal="center" vertical="center"/>
    </xf>
    <xf numFmtId="0" fontId="15" fillId="4" borderId="27" xfId="4" applyFont="1" applyFill="1" applyBorder="1" applyAlignment="1">
      <alignment horizontal="center" vertical="center" wrapText="1"/>
    </xf>
    <xf numFmtId="0" fontId="15" fillId="4" borderId="28" xfId="4" applyFont="1" applyFill="1" applyBorder="1" applyAlignment="1">
      <alignment horizontal="center" vertical="center" wrapText="1"/>
    </xf>
    <xf numFmtId="164" fontId="19" fillId="2" borderId="0" xfId="2" applyNumberFormat="1" applyFont="1" applyFill="1" applyAlignment="1">
      <alignment horizontal="center" vertical="center"/>
    </xf>
    <xf numFmtId="3" fontId="19" fillId="2" borderId="0" xfId="4" applyNumberFormat="1" applyFont="1" applyFill="1" applyAlignment="1">
      <alignment horizontal="center" vertical="center"/>
    </xf>
    <xf numFmtId="3" fontId="17" fillId="0" borderId="23" xfId="4" applyNumberFormat="1" applyFont="1" applyBorder="1" applyAlignment="1">
      <alignment vertical="center" wrapText="1"/>
    </xf>
    <xf numFmtId="3" fontId="17" fillId="0" borderId="29" xfId="4" applyNumberFormat="1" applyFont="1" applyBorder="1" applyAlignment="1">
      <alignment horizontal="center" vertical="center"/>
    </xf>
    <xf numFmtId="3" fontId="18" fillId="0" borderId="29" xfId="4" applyNumberFormat="1" applyFont="1" applyBorder="1" applyAlignment="1">
      <alignment horizontal="center" vertical="center"/>
    </xf>
    <xf numFmtId="3" fontId="17" fillId="0" borderId="8" xfId="4" applyNumberFormat="1" applyFont="1" applyBorder="1" applyAlignment="1">
      <alignment vertical="center"/>
    </xf>
    <xf numFmtId="3" fontId="17" fillId="0" borderId="8" xfId="4" applyNumberFormat="1" applyFont="1" applyBorder="1" applyAlignment="1">
      <alignment horizontal="center" vertical="center"/>
    </xf>
    <xf numFmtId="3" fontId="18" fillId="0" borderId="8" xfId="4" applyNumberFormat="1" applyFont="1" applyBorder="1" applyAlignment="1">
      <alignment horizontal="center" vertical="center"/>
    </xf>
    <xf numFmtId="3" fontId="17" fillId="0" borderId="30" xfId="4" applyNumberFormat="1" applyFont="1" applyBorder="1" applyAlignment="1">
      <alignment vertical="center"/>
    </xf>
    <xf numFmtId="3" fontId="17" fillId="0" borderId="31" xfId="4" applyNumberFormat="1" applyFont="1" applyBorder="1" applyAlignment="1">
      <alignment horizontal="center" vertical="center"/>
    </xf>
    <xf numFmtId="3" fontId="18" fillId="0" borderId="31" xfId="4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3" fontId="17" fillId="8" borderId="15" xfId="4" applyNumberFormat="1" applyFont="1" applyFill="1" applyBorder="1" applyAlignment="1">
      <alignment horizontal="center" vertical="center"/>
    </xf>
    <xf numFmtId="164" fontId="17" fillId="10" borderId="19" xfId="5" applyNumberFormat="1" applyFont="1" applyFill="1" applyBorder="1" applyAlignment="1">
      <alignment vertical="center"/>
    </xf>
    <xf numFmtId="43" fontId="15" fillId="4" borderId="0" xfId="1" applyFont="1" applyFill="1" applyBorder="1" applyAlignment="1">
      <alignment horizontal="center" vertical="center" wrapText="1"/>
    </xf>
    <xf numFmtId="43" fontId="15" fillId="5" borderId="0" xfId="1" applyFont="1" applyFill="1" applyBorder="1" applyAlignment="1">
      <alignment horizontal="center" vertical="center"/>
    </xf>
    <xf numFmtId="43" fontId="15" fillId="4" borderId="22" xfId="1" applyFont="1" applyFill="1" applyBorder="1" applyAlignment="1">
      <alignment horizontal="center" vertical="center" wrapText="1"/>
    </xf>
    <xf numFmtId="43" fontId="15" fillId="4" borderId="1" xfId="1" applyFont="1" applyFill="1" applyBorder="1" applyAlignment="1">
      <alignment horizontal="center" vertical="center" wrapText="1"/>
    </xf>
    <xf numFmtId="43" fontId="15" fillId="4" borderId="2" xfId="1" applyFont="1" applyFill="1" applyBorder="1" applyAlignment="1">
      <alignment horizontal="center" vertical="center" wrapText="1"/>
    </xf>
    <xf numFmtId="43" fontId="15" fillId="5" borderId="26" xfId="1" applyFont="1" applyFill="1" applyBorder="1" applyAlignment="1">
      <alignment horizontal="center" vertical="center"/>
    </xf>
    <xf numFmtId="43" fontId="15" fillId="4" borderId="27" xfId="1" applyFont="1" applyFill="1" applyBorder="1" applyAlignment="1">
      <alignment horizontal="center" vertical="center" wrapText="1"/>
    </xf>
    <xf numFmtId="43" fontId="15" fillId="4" borderId="28" xfId="1" applyFont="1" applyFill="1" applyBorder="1" applyAlignment="1">
      <alignment horizontal="center" vertical="center" wrapText="1"/>
    </xf>
    <xf numFmtId="3" fontId="17" fillId="0" borderId="23" xfId="4" applyNumberFormat="1" applyFont="1" applyBorder="1" applyAlignment="1">
      <alignment vertical="center"/>
    </xf>
    <xf numFmtId="3" fontId="18" fillId="0" borderId="23" xfId="4" applyNumberFormat="1" applyFont="1" applyBorder="1" applyAlignment="1">
      <alignment vertical="center"/>
    </xf>
    <xf numFmtId="3" fontId="18" fillId="0" borderId="23" xfId="4" applyNumberFormat="1" applyFont="1" applyBorder="1" applyAlignment="1">
      <alignment horizontal="center" vertical="center"/>
    </xf>
    <xf numFmtId="3" fontId="18" fillId="0" borderId="8" xfId="4" applyNumberFormat="1" applyFont="1" applyBorder="1" applyAlignment="1">
      <alignment vertical="center"/>
    </xf>
    <xf numFmtId="3" fontId="17" fillId="8" borderId="14" xfId="4" applyNumberFormat="1" applyFont="1" applyFill="1" applyBorder="1" applyAlignment="1">
      <alignment horizontal="center" vertical="center"/>
    </xf>
    <xf numFmtId="3" fontId="17" fillId="0" borderId="30" xfId="4" applyNumberFormat="1" applyFont="1" applyBorder="1" applyAlignment="1">
      <alignment horizontal="center" vertical="center"/>
    </xf>
    <xf numFmtId="3" fontId="18" fillId="0" borderId="30" xfId="4" applyNumberFormat="1" applyFont="1" applyBorder="1" applyAlignment="1">
      <alignment vertical="center"/>
    </xf>
    <xf numFmtId="3" fontId="18" fillId="0" borderId="30" xfId="4" applyNumberFormat="1" applyFont="1" applyBorder="1" applyAlignment="1">
      <alignment horizontal="center" vertical="center"/>
    </xf>
    <xf numFmtId="164" fontId="17" fillId="10" borderId="18" xfId="5" applyNumberFormat="1" applyFont="1" applyFill="1" applyBorder="1" applyAlignment="1">
      <alignment horizontal="center" vertical="center"/>
    </xf>
    <xf numFmtId="3" fontId="17" fillId="9" borderId="15" xfId="4" applyNumberFormat="1" applyFont="1" applyFill="1" applyBorder="1" applyAlignment="1">
      <alignment horizontal="center" vertical="center"/>
    </xf>
    <xf numFmtId="3" fontId="17" fillId="9" borderId="16" xfId="4" applyNumberFormat="1" applyFont="1" applyFill="1" applyBorder="1" applyAlignment="1">
      <alignment horizontal="center" vertical="center"/>
    </xf>
    <xf numFmtId="0" fontId="26" fillId="6" borderId="32" xfId="4" applyFont="1" applyFill="1" applyBorder="1" applyAlignment="1">
      <alignment vertical="center" wrapText="1"/>
    </xf>
    <xf numFmtId="0" fontId="20" fillId="2" borderId="0" xfId="4" applyFont="1" applyFill="1" applyAlignment="1">
      <alignment vertical="center"/>
    </xf>
    <xf numFmtId="0" fontId="27" fillId="2" borderId="0" xfId="4" applyFont="1" applyFill="1" applyAlignment="1">
      <alignment horizontal="left" vertical="center"/>
    </xf>
    <xf numFmtId="3" fontId="28" fillId="2" borderId="0" xfId="4" applyNumberFormat="1" applyFont="1" applyFill="1" applyAlignment="1">
      <alignment horizontal="center" vertical="center"/>
    </xf>
    <xf numFmtId="3" fontId="29" fillId="2" borderId="0" xfId="4" applyNumberFormat="1" applyFont="1" applyFill="1" applyAlignment="1">
      <alignment horizontal="center" vertical="center"/>
    </xf>
    <xf numFmtId="3" fontId="14" fillId="6" borderId="0" xfId="4" applyNumberFormat="1" applyFill="1" applyAlignment="1">
      <alignment horizontal="center" vertical="center"/>
    </xf>
    <xf numFmtId="0" fontId="30" fillId="2" borderId="0" xfId="4" applyFont="1" applyFill="1" applyAlignment="1">
      <alignment horizontal="left" vertical="center"/>
    </xf>
    <xf numFmtId="0" fontId="0" fillId="2" borderId="0" xfId="0" applyFill="1" applyAlignment="1">
      <alignment vertical="center"/>
    </xf>
    <xf numFmtId="43" fontId="31" fillId="4" borderId="0" xfId="1" applyFont="1" applyFill="1" applyBorder="1" applyAlignment="1">
      <alignment horizontal="center" vertical="center" wrapText="1"/>
    </xf>
    <xf numFmtId="43" fontId="31" fillId="4" borderId="2" xfId="1" applyFont="1" applyFill="1" applyBorder="1" applyAlignment="1">
      <alignment horizontal="center" vertical="center" wrapText="1"/>
    </xf>
    <xf numFmtId="43" fontId="15" fillId="5" borderId="25" xfId="1" applyFont="1" applyFill="1" applyBorder="1" applyAlignment="1">
      <alignment vertical="center"/>
    </xf>
    <xf numFmtId="43" fontId="15" fillId="4" borderId="22" xfId="1" applyFont="1" applyFill="1" applyBorder="1" applyAlignment="1">
      <alignment horizontal="center" vertical="center" wrapText="1"/>
    </xf>
    <xf numFmtId="3" fontId="17" fillId="11" borderId="30" xfId="4" applyNumberFormat="1" applyFont="1" applyFill="1" applyBorder="1" applyAlignment="1">
      <alignment horizontal="center" vertical="center"/>
    </xf>
    <xf numFmtId="3" fontId="19" fillId="0" borderId="33" xfId="4" applyNumberFormat="1" applyFont="1" applyBorder="1" applyAlignment="1">
      <alignment horizontal="center" vertical="center"/>
    </xf>
    <xf numFmtId="43" fontId="31" fillId="4" borderId="18" xfId="1" applyFont="1" applyFill="1" applyBorder="1" applyAlignment="1">
      <alignment horizontal="center" vertical="center" wrapText="1"/>
    </xf>
    <xf numFmtId="43" fontId="31" fillId="4" borderId="20" xfId="1" applyFont="1" applyFill="1" applyBorder="1" applyAlignment="1">
      <alignment horizontal="center" vertical="center" wrapText="1"/>
    </xf>
    <xf numFmtId="164" fontId="17" fillId="11" borderId="34" xfId="5" applyNumberFormat="1" applyFont="1" applyFill="1" applyBorder="1" applyAlignment="1">
      <alignment horizontal="center" vertical="center"/>
    </xf>
    <xf numFmtId="0" fontId="15" fillId="4" borderId="22" xfId="4" applyFont="1" applyFill="1" applyBorder="1" applyAlignment="1">
      <alignment horizontal="center" vertical="center" textRotation="90" wrapText="1"/>
    </xf>
    <xf numFmtId="0" fontId="15" fillId="4" borderId="1" xfId="4" applyFont="1" applyFill="1" applyBorder="1" applyAlignment="1">
      <alignment horizontal="center" vertical="center" textRotation="90" wrapText="1"/>
    </xf>
    <xf numFmtId="0" fontId="15" fillId="4" borderId="27" xfId="4" applyFont="1" applyFill="1" applyBorder="1" applyAlignment="1">
      <alignment horizontal="center" vertical="center" textRotation="90" wrapText="1"/>
    </xf>
    <xf numFmtId="0" fontId="15" fillId="4" borderId="28" xfId="4" applyFont="1" applyFill="1" applyBorder="1" applyAlignment="1">
      <alignment horizontal="center" vertical="center" textRotation="90" wrapText="1"/>
    </xf>
    <xf numFmtId="3" fontId="19" fillId="0" borderId="8" xfId="4" applyNumberFormat="1" applyFont="1" applyBorder="1" applyAlignment="1">
      <alignment horizontal="center" vertical="center"/>
    </xf>
    <xf numFmtId="3" fontId="19" fillId="0" borderId="11" xfId="4" applyNumberFormat="1" applyFont="1" applyBorder="1" applyAlignment="1">
      <alignment horizontal="center" vertical="center"/>
    </xf>
    <xf numFmtId="3" fontId="19" fillId="0" borderId="31" xfId="4" applyNumberFormat="1" applyFont="1" applyBorder="1" applyAlignment="1">
      <alignment horizontal="center" vertical="center"/>
    </xf>
    <xf numFmtId="3" fontId="19" fillId="0" borderId="29" xfId="4" applyNumberFormat="1" applyFont="1" applyBorder="1" applyAlignment="1">
      <alignment horizontal="center" vertical="center"/>
    </xf>
    <xf numFmtId="3" fontId="17" fillId="0" borderId="8" xfId="4" applyNumberFormat="1" applyFont="1" applyBorder="1" applyAlignment="1">
      <alignment vertical="center"/>
    </xf>
    <xf numFmtId="3" fontId="17" fillId="0" borderId="11" xfId="4" applyNumberFormat="1" applyFont="1" applyBorder="1" applyAlignment="1">
      <alignment vertical="center"/>
    </xf>
    <xf numFmtId="0" fontId="9" fillId="0" borderId="0" xfId="3" applyFont="1"/>
    <xf numFmtId="0" fontId="32" fillId="0" borderId="0" xfId="4" applyFont="1" applyAlignment="1">
      <alignment vertical="center"/>
    </xf>
    <xf numFmtId="164" fontId="17" fillId="0" borderId="0" xfId="5" applyNumberFormat="1" applyFont="1" applyFill="1" applyBorder="1" applyAlignment="1">
      <alignment horizontal="center" vertical="center"/>
    </xf>
    <xf numFmtId="164" fontId="32" fillId="0" borderId="0" xfId="5" applyNumberFormat="1" applyFont="1" applyFill="1" applyBorder="1" applyAlignment="1">
      <alignment horizontal="center" vertical="center"/>
    </xf>
    <xf numFmtId="0" fontId="33" fillId="2" borderId="0" xfId="4" applyFont="1" applyFill="1" applyAlignment="1" applyProtection="1">
      <alignment vertical="center"/>
      <protection hidden="1"/>
    </xf>
    <xf numFmtId="0" fontId="15" fillId="4" borderId="0" xfId="4" applyFont="1" applyFill="1" applyAlignment="1">
      <alignment horizontal="left" vertical="center" wrapText="1"/>
    </xf>
    <xf numFmtId="0" fontId="15" fillId="4" borderId="2" xfId="4" applyFont="1" applyFill="1" applyBorder="1" applyAlignment="1">
      <alignment horizontal="left" vertical="center" wrapText="1"/>
    </xf>
    <xf numFmtId="0" fontId="15" fillId="5" borderId="22" xfId="4" applyFont="1" applyFill="1" applyBorder="1" applyAlignment="1">
      <alignment horizontal="center" vertical="center" wrapText="1"/>
    </xf>
    <xf numFmtId="0" fontId="15" fillId="4" borderId="1" xfId="4" applyFont="1" applyFill="1" applyBorder="1" applyAlignment="1">
      <alignment horizontal="center" vertical="center"/>
    </xf>
    <xf numFmtId="0" fontId="15" fillId="4" borderId="0" xfId="4" applyFont="1" applyFill="1" applyAlignment="1">
      <alignment horizontal="center" vertical="center"/>
    </xf>
    <xf numFmtId="0" fontId="15" fillId="4" borderId="26" xfId="4" applyFont="1" applyFill="1" applyBorder="1" applyAlignment="1">
      <alignment horizontal="left" vertical="center" wrapText="1"/>
    </xf>
    <xf numFmtId="0" fontId="15" fillId="4" borderId="35" xfId="4" applyFont="1" applyFill="1" applyBorder="1" applyAlignment="1">
      <alignment horizontal="left" vertical="center" wrapText="1"/>
    </xf>
    <xf numFmtId="0" fontId="15" fillId="5" borderId="27" xfId="4" applyFont="1" applyFill="1" applyBorder="1" applyAlignment="1">
      <alignment horizontal="center" vertical="center" wrapText="1"/>
    </xf>
    <xf numFmtId="0" fontId="15" fillId="5" borderId="5" xfId="4" applyFont="1" applyFill="1" applyBorder="1" applyAlignment="1">
      <alignment vertical="center" wrapText="1"/>
    </xf>
    <xf numFmtId="0" fontId="15" fillId="5" borderId="36" xfId="4" applyFont="1" applyFill="1" applyBorder="1" applyAlignment="1">
      <alignment horizontal="center" vertical="center" wrapText="1"/>
    </xf>
    <xf numFmtId="3" fontId="17" fillId="0" borderId="33" xfId="4" applyNumberFormat="1" applyFont="1" applyBorder="1" applyAlignment="1">
      <alignment horizontal="left" vertical="center"/>
    </xf>
    <xf numFmtId="3" fontId="17" fillId="0" borderId="33" xfId="4" applyNumberFormat="1" applyFont="1" applyBorder="1" applyAlignment="1">
      <alignment horizontal="center" vertical="center"/>
    </xf>
    <xf numFmtId="3" fontId="19" fillId="0" borderId="33" xfId="4" applyNumberFormat="1" applyFont="1" applyBorder="1" applyAlignment="1">
      <alignment horizontal="right" vertical="center"/>
    </xf>
    <xf numFmtId="3" fontId="19" fillId="0" borderId="37" xfId="4" applyNumberFormat="1" applyFont="1" applyBorder="1" applyAlignment="1">
      <alignment vertical="center"/>
    </xf>
    <xf numFmtId="3" fontId="9" fillId="0" borderId="0" xfId="3" applyNumberFormat="1" applyFont="1"/>
    <xf numFmtId="3" fontId="19" fillId="0" borderId="38" xfId="4" applyNumberFormat="1" applyFont="1" applyBorder="1" applyAlignment="1">
      <alignment vertical="center"/>
    </xf>
    <xf numFmtId="3" fontId="17" fillId="0" borderId="39" xfId="4" applyNumberFormat="1" applyFont="1" applyBorder="1" applyAlignment="1">
      <alignment horizontal="left" vertical="center"/>
    </xf>
    <xf numFmtId="3" fontId="17" fillId="0" borderId="39" xfId="4" applyNumberFormat="1" applyFont="1" applyBorder="1" applyAlignment="1">
      <alignment horizontal="center" vertical="center"/>
    </xf>
    <xf numFmtId="3" fontId="19" fillId="0" borderId="39" xfId="4" applyNumberFormat="1" applyFont="1" applyBorder="1" applyAlignment="1">
      <alignment horizontal="center" vertical="center"/>
    </xf>
    <xf numFmtId="3" fontId="19" fillId="0" borderId="39" xfId="4" applyNumberFormat="1" applyFont="1" applyBorder="1" applyAlignment="1">
      <alignment horizontal="right" vertical="center"/>
    </xf>
    <xf numFmtId="3" fontId="19" fillId="0" borderId="39" xfId="4" applyNumberFormat="1" applyFont="1" applyBorder="1" applyAlignment="1">
      <alignment vertical="center"/>
    </xf>
    <xf numFmtId="0" fontId="17" fillId="7" borderId="40" xfId="4" applyFont="1" applyFill="1" applyBorder="1" applyAlignment="1">
      <alignment horizontal="center" vertical="center"/>
    </xf>
    <xf numFmtId="3" fontId="17" fillId="8" borderId="0" xfId="4" applyNumberFormat="1" applyFont="1" applyFill="1" applyAlignment="1">
      <alignment horizontal="center" vertical="center"/>
    </xf>
    <xf numFmtId="3" fontId="17" fillId="8" borderId="40" xfId="4" applyNumberFormat="1" applyFont="1" applyFill="1" applyBorder="1" applyAlignment="1">
      <alignment horizontal="center" vertical="center"/>
    </xf>
    <xf numFmtId="3" fontId="17" fillId="8" borderId="18" xfId="4" applyNumberFormat="1" applyFont="1" applyFill="1" applyBorder="1" applyAlignment="1">
      <alignment horizontal="center" vertical="center"/>
    </xf>
    <xf numFmtId="9" fontId="17" fillId="10" borderId="18" xfId="2" applyFont="1" applyFill="1" applyBorder="1" applyAlignment="1">
      <alignment horizontal="center" vertical="center"/>
    </xf>
    <xf numFmtId="164" fontId="17" fillId="10" borderId="18" xfId="2" applyNumberFormat="1" applyFont="1" applyFill="1" applyBorder="1" applyAlignment="1">
      <alignment horizontal="center" vertical="center"/>
    </xf>
    <xf numFmtId="164" fontId="17" fillId="10" borderId="18" xfId="2" applyNumberFormat="1" applyFont="1" applyFill="1" applyBorder="1" applyAlignment="1">
      <alignment horizontal="center" vertical="center"/>
    </xf>
    <xf numFmtId="0" fontId="7" fillId="6" borderId="0" xfId="4" applyFont="1" applyFill="1" applyAlignment="1">
      <alignment horizontal="left" vertical="center" wrapText="1"/>
    </xf>
    <xf numFmtId="0" fontId="34" fillId="4" borderId="26" xfId="4" applyFont="1" applyFill="1" applyBorder="1" applyAlignment="1">
      <alignment horizontal="center" vertical="center" wrapText="1"/>
    </xf>
    <xf numFmtId="0" fontId="34" fillId="4" borderId="35" xfId="4" applyFont="1" applyFill="1" applyBorder="1" applyAlignment="1">
      <alignment horizontal="center" vertical="center" wrapText="1"/>
    </xf>
    <xf numFmtId="0" fontId="34" fillId="13" borderId="22" xfId="4" applyFont="1" applyFill="1" applyBorder="1" applyAlignment="1">
      <alignment horizontal="center" vertical="center" wrapText="1"/>
    </xf>
    <xf numFmtId="0" fontId="34" fillId="4" borderId="41" xfId="4" applyFont="1" applyFill="1" applyBorder="1" applyAlignment="1">
      <alignment horizontal="center" vertical="center" wrapText="1"/>
    </xf>
    <xf numFmtId="0" fontId="34" fillId="4" borderId="42" xfId="4" applyFont="1" applyFill="1" applyBorder="1" applyAlignment="1">
      <alignment horizontal="center" vertical="center" wrapText="1"/>
    </xf>
    <xf numFmtId="3" fontId="35" fillId="0" borderId="33" xfId="4" applyNumberFormat="1" applyFont="1" applyBorder="1" applyAlignment="1">
      <alignment horizontal="left" vertical="center"/>
    </xf>
    <xf numFmtId="3" fontId="36" fillId="0" borderId="33" xfId="4" applyNumberFormat="1" applyFont="1" applyBorder="1" applyAlignment="1">
      <alignment horizontal="center" vertical="center"/>
    </xf>
    <xf numFmtId="3" fontId="14" fillId="0" borderId="33" xfId="4" applyNumberFormat="1" applyBorder="1" applyAlignment="1">
      <alignment horizontal="center" vertical="center"/>
    </xf>
    <xf numFmtId="3" fontId="14" fillId="0" borderId="0" xfId="4" applyNumberFormat="1" applyAlignment="1">
      <alignment horizontal="center" vertical="center"/>
    </xf>
    <xf numFmtId="0" fontId="38" fillId="0" borderId="0" xfId="6" applyFont="1"/>
    <xf numFmtId="3" fontId="14" fillId="14" borderId="33" xfId="4" applyNumberFormat="1" applyFill="1" applyBorder="1" applyAlignment="1">
      <alignment horizontal="center" vertical="center"/>
    </xf>
    <xf numFmtId="0" fontId="36" fillId="15" borderId="14" xfId="4" applyFont="1" applyFill="1" applyBorder="1" applyAlignment="1">
      <alignment horizontal="center" vertical="center"/>
    </xf>
    <xf numFmtId="3" fontId="36" fillId="12" borderId="14" xfId="4" applyNumberFormat="1" applyFont="1" applyFill="1" applyBorder="1" applyAlignment="1">
      <alignment horizontal="center" vertical="center"/>
    </xf>
    <xf numFmtId="3" fontId="36" fillId="15" borderId="14" xfId="4" applyNumberFormat="1" applyFont="1" applyFill="1" applyBorder="1" applyAlignment="1">
      <alignment horizontal="center" vertical="center"/>
    </xf>
    <xf numFmtId="3" fontId="36" fillId="12" borderId="18" xfId="4" applyNumberFormat="1" applyFont="1" applyFill="1" applyBorder="1" applyAlignment="1">
      <alignment horizontal="center" vertical="center"/>
    </xf>
    <xf numFmtId="164" fontId="36" fillId="10" borderId="18" xfId="7" applyNumberFormat="1" applyFont="1" applyFill="1" applyBorder="1" applyAlignment="1">
      <alignment horizontal="center" vertical="center"/>
    </xf>
    <xf numFmtId="0" fontId="7" fillId="2" borderId="0" xfId="4" applyFont="1" applyFill="1" applyAlignment="1">
      <alignment vertical="center"/>
    </xf>
    <xf numFmtId="3" fontId="28" fillId="0" borderId="0" xfId="4" applyNumberFormat="1" applyFont="1" applyAlignment="1">
      <alignment horizontal="center" vertical="center"/>
    </xf>
    <xf numFmtId="3" fontId="29" fillId="0" borderId="0" xfId="4" applyNumberFormat="1" applyFont="1" applyAlignment="1">
      <alignment horizontal="center" vertical="center"/>
    </xf>
    <xf numFmtId="0" fontId="39" fillId="6" borderId="0" xfId="4" applyFont="1" applyFill="1" applyAlignment="1">
      <alignment vertical="center"/>
    </xf>
    <xf numFmtId="0" fontId="31" fillId="4" borderId="26" xfId="4" applyFont="1" applyFill="1" applyBorder="1" applyAlignment="1">
      <alignment horizontal="center" vertical="center" wrapText="1"/>
    </xf>
    <xf numFmtId="0" fontId="31" fillId="4" borderId="35" xfId="4" applyFont="1" applyFill="1" applyBorder="1" applyAlignment="1">
      <alignment horizontal="center" vertical="center" wrapText="1"/>
    </xf>
    <xf numFmtId="0" fontId="31" fillId="13" borderId="22" xfId="4" applyFont="1" applyFill="1" applyBorder="1" applyAlignment="1">
      <alignment horizontal="center" vertical="center" wrapText="1"/>
    </xf>
    <xf numFmtId="3" fontId="36" fillId="0" borderId="43" xfId="4" applyNumberFormat="1" applyFont="1" applyBorder="1" applyAlignment="1">
      <alignment horizontal="left" vertical="center"/>
    </xf>
    <xf numFmtId="3" fontId="36" fillId="0" borderId="44" xfId="4" applyNumberFormat="1" applyFont="1" applyBorder="1" applyAlignment="1">
      <alignment horizontal="center" vertical="center"/>
    </xf>
    <xf numFmtId="3" fontId="14" fillId="0" borderId="45" xfId="4" applyNumberFormat="1" applyBorder="1" applyAlignment="1">
      <alignment horizontal="center" vertical="center"/>
    </xf>
    <xf numFmtId="164" fontId="36" fillId="0" borderId="46" xfId="2" applyNumberFormat="1" applyFont="1" applyFill="1" applyBorder="1" applyAlignment="1">
      <alignment horizontal="center" vertical="center"/>
    </xf>
    <xf numFmtId="164" fontId="36" fillId="0" borderId="47" xfId="2" applyNumberFormat="1" applyFont="1" applyFill="1" applyBorder="1" applyAlignment="1">
      <alignment horizontal="center" vertical="center"/>
    </xf>
    <xf numFmtId="3" fontId="36" fillId="0" borderId="48" xfId="4" applyNumberFormat="1" applyFont="1" applyBorder="1" applyAlignment="1">
      <alignment horizontal="left" vertical="center"/>
    </xf>
    <xf numFmtId="3" fontId="36" fillId="0" borderId="49" xfId="4" applyNumberFormat="1" applyFont="1" applyBorder="1" applyAlignment="1">
      <alignment horizontal="center" vertical="center"/>
    </xf>
    <xf numFmtId="3" fontId="14" fillId="0" borderId="50" xfId="4" applyNumberFormat="1" applyBorder="1" applyAlignment="1">
      <alignment horizontal="center" vertical="center"/>
    </xf>
    <xf numFmtId="3" fontId="36" fillId="15" borderId="14" xfId="4" applyNumberFormat="1" applyFont="1" applyFill="1" applyBorder="1" applyAlignment="1">
      <alignment horizontal="center" vertical="center"/>
    </xf>
    <xf numFmtId="164" fontId="36" fillId="15" borderId="14" xfId="7" applyNumberFormat="1" applyFont="1" applyFill="1" applyBorder="1" applyAlignment="1">
      <alignment horizontal="center" vertical="center"/>
    </xf>
    <xf numFmtId="3" fontId="40" fillId="0" borderId="0" xfId="3" applyNumberFormat="1" applyFont="1" applyAlignment="1">
      <alignment horizontal="left"/>
    </xf>
  </cellXfs>
  <cellStyles count="8">
    <cellStyle name="Millares" xfId="1" builtinId="3"/>
    <cellStyle name="Normal" xfId="0" builtinId="0"/>
    <cellStyle name="Normal 2 2" xfId="6" xr:uid="{A9231062-C5C2-4231-8915-AED8E5F2A8F0}"/>
    <cellStyle name="Normal 2 2 3" xfId="3" xr:uid="{4EB83C31-7EAA-432C-843A-A079D3AAD481}"/>
    <cellStyle name="Normal 2 3" xfId="4" xr:uid="{8B3018FB-F5C3-4170-8829-4E0EA347E983}"/>
    <cellStyle name="Porcentaje" xfId="2" builtinId="5"/>
    <cellStyle name="Porcentaje 10" xfId="7" xr:uid="{78C5D3E4-741F-4EA6-8460-4693C579BCFA}"/>
    <cellStyle name="Porcentaje 2 2" xfId="5" xr:uid="{1419A078-C3B9-4EB2-A243-E8A52A739E92}"/>
  </cellStyles>
  <dxfs count="7">
    <dxf>
      <font>
        <b/>
        <i val="0"/>
        <color rgb="FFC0000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theme="7"/>
        </patternFill>
      </fill>
    </dxf>
    <dxf>
      <font>
        <b/>
        <i val="0"/>
        <color rgb="FFC00000"/>
      </font>
      <fill>
        <patternFill>
          <bgColor rgb="FFFFC000"/>
        </patternFill>
      </fill>
    </dxf>
    <dxf>
      <font>
        <color rgb="FFFF000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rgb="FFFFC000"/>
        </patternFill>
      </fill>
    </dxf>
    <dxf>
      <font>
        <b/>
        <i val="0"/>
        <color rgb="FFC0000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200" b="1" i="0" baseline="0">
                <a:solidFill>
                  <a:schemeClr val="bg2">
                    <a:lumMod val="25000"/>
                  </a:schemeClr>
                </a:solidFill>
                <a:effectLst/>
                <a:latin typeface="Arial Narrow" panose="020B0606020202030204" pitchFamily="34" charset="0"/>
              </a:rPr>
              <a:t>Gráfico N° 1: Población albergada en los Hogares de Refugio Temporal, según tipo de población albergada (Porcentaje)</a:t>
            </a:r>
            <a:endParaRPr lang="es-PE" sz="1200">
              <a:solidFill>
                <a:schemeClr val="bg2">
                  <a:lumMod val="25000"/>
                </a:schemeClr>
              </a:solidFill>
              <a:effectLst/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1974021740224955"/>
          <c:y val="4.519874993623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8702790222092839"/>
          <c:y val="0.36804138478522674"/>
          <c:w val="0.30336453631514154"/>
          <c:h val="0.58794358742914632"/>
        </c:manualLayout>
      </c:layout>
      <c:pieChart>
        <c:varyColors val="1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2"/>
              </a:solidFill>
            </a:ln>
            <a:effectLst>
              <a:softEdge rad="12700"/>
            </a:effectLst>
            <a:scene3d>
              <a:camera prst="orthographicFront"/>
              <a:lightRig rig="balanced" dir="t">
                <a:rot lat="0" lon="0" rev="300000"/>
              </a:lightRig>
            </a:scene3d>
            <a:sp3d>
              <a:bevelT w="209550" h="38100"/>
              <a:bevelB w="234950"/>
            </a:sp3d>
          </c:spPr>
          <c:explosion val="5"/>
          <c:dPt>
            <c:idx val="0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accent2">
                    <a:lumMod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  <a:softEdge rad="12700"/>
              </a:effectLst>
              <a:scene3d>
                <a:camera prst="orthographicFront"/>
                <a:lightRig rig="balanced" dir="t">
                  <a:rot lat="0" lon="0" rev="300000"/>
                </a:lightRig>
              </a:scene3d>
              <a:sp3d>
                <a:bevelT w="209550" h="38100"/>
                <a:bevelB w="234950"/>
              </a:sp3d>
            </c:spPr>
            <c:extLst>
              <c:ext xmlns:c16="http://schemas.microsoft.com/office/drawing/2014/chart" uri="{C3380CC4-5D6E-409C-BE32-E72D297353CC}">
                <c16:uniqueId val="{00000001-CBCD-4BB6-9E56-4738754CC9BA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  <a:softEdge rad="12700"/>
              </a:effectLst>
              <a:scene3d>
                <a:camera prst="orthographicFront"/>
                <a:lightRig rig="balanced" dir="t">
                  <a:rot lat="0" lon="0" rev="300000"/>
                </a:lightRig>
              </a:scene3d>
              <a:sp3d>
                <a:bevelT w="209550" h="38100"/>
                <a:bevelB w="234950"/>
              </a:sp3d>
            </c:spPr>
            <c:extLst>
              <c:ext xmlns:c16="http://schemas.microsoft.com/office/drawing/2014/chart" uri="{C3380CC4-5D6E-409C-BE32-E72D297353CC}">
                <c16:uniqueId val="{00000003-CBCD-4BB6-9E56-4738754CC9BA}"/>
              </c:ext>
            </c:extLst>
          </c:dPt>
          <c:dLbls>
            <c:dLbl>
              <c:idx val="0"/>
              <c:layout>
                <c:manualLayout>
                  <c:x val="3.4834068526877308E-2"/>
                  <c:y val="0.1183478039576677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D-4BB6-9E56-4738754CC9BA}"/>
                </c:ext>
              </c:extLst>
            </c:dLbl>
            <c:dLbl>
              <c:idx val="1"/>
              <c:layout>
                <c:manualLayout>
                  <c:x val="1.2554258517394031E-3"/>
                  <c:y val="-0.205811815422513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2">
                          <a:lumMod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821600971392963"/>
                      <c:h val="0.4167462866024428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BCD-4BB6-9E56-4738754CC9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HRT!$R$15:$R$16</c:f>
              <c:strCache>
                <c:ptCount val="2"/>
                <c:pt idx="0">
                  <c:v>Casos albergados</c:v>
                </c:pt>
                <c:pt idx="1">
                  <c:v>Hijas, hijos y acompañantes</c:v>
                </c:pt>
              </c:strCache>
            </c:strRef>
          </c:cat>
          <c:val>
            <c:numRef>
              <c:f>HRT!$S$15:$S$16</c:f>
              <c:numCache>
                <c:formatCode>0.0%</c:formatCode>
                <c:ptCount val="2"/>
                <c:pt idx="0">
                  <c:v>0.50107526881720432</c:v>
                </c:pt>
                <c:pt idx="1">
                  <c:v>0.49892473118279568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CD-4BB6-9E56-4738754CC9B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CD-4BB6-9E56-4738754CC9BA}"/>
              </c:ext>
            </c:extLst>
          </c:dPt>
          <c:cat>
            <c:strRef>
              <c:f>HRT!$R$15:$R$16</c:f>
              <c:strCache>
                <c:ptCount val="2"/>
                <c:pt idx="0">
                  <c:v>Casos albergados</c:v>
                </c:pt>
                <c:pt idx="1">
                  <c:v>Hijas, hijos y acompañantes</c:v>
                </c:pt>
              </c:strCache>
            </c:strRef>
          </c:cat>
          <c:val>
            <c:numRef>
              <c:f>HRT!$T$15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7-CBCD-4BB6-9E56-4738754CC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200" b="1" i="0" baseline="0">
                <a:solidFill>
                  <a:schemeClr val="bg2">
                    <a:lumMod val="25000"/>
                  </a:schemeClr>
                </a:solidFill>
                <a:effectLst/>
                <a:latin typeface="Arial Narrow" panose="020B0606020202030204" pitchFamily="34" charset="0"/>
              </a:rPr>
              <a:t>Gráfico N° 2: Casos albergados en los Hogares de Refugio Temporal, según institución o servicio derivante (Porcentaje)</a:t>
            </a:r>
            <a:endParaRPr lang="es-PE" sz="1200">
              <a:solidFill>
                <a:schemeClr val="bg2">
                  <a:lumMod val="25000"/>
                </a:schemeClr>
              </a:solidFill>
              <a:effectLst/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1537489063867017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2998788581007693"/>
          <c:y val="0.25104182541698417"/>
          <c:w val="0.67001211418992312"/>
          <c:h val="0.6754507090940755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HRT!$G$34:$K$34</c:f>
              <c:strCache>
                <c:ptCount val="5"/>
                <c:pt idx="0">
                  <c:v>Fiscalía</c:v>
                </c:pt>
                <c:pt idx="1">
                  <c:v>Juzgado</c:v>
                </c:pt>
                <c:pt idx="2">
                  <c:v>Servicio de Atención Urgente</c:v>
                </c:pt>
                <c:pt idx="3">
                  <c:v>Centro Emergencia Mujer y Familia</c:v>
                </c:pt>
                <c:pt idx="4">
                  <c:v>Servicio de Atención Rural</c:v>
                </c:pt>
              </c:strCache>
            </c:strRef>
          </c:cat>
          <c:val>
            <c:numRef>
              <c:f>HRT!$G$35:$K$35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D5A-4302-A745-9E8947C1F6DC}"/>
            </c:ext>
          </c:extLst>
        </c:ser>
        <c:ser>
          <c:idx val="1"/>
          <c:order val="1"/>
          <c:spPr>
            <a:solidFill>
              <a:srgbClr val="B45210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27000" h="38100"/>
              <a:bevelB w="1270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HRT!$G$34:$K$34</c:f>
              <c:strCache>
                <c:ptCount val="5"/>
                <c:pt idx="0">
                  <c:v>Fiscalía</c:v>
                </c:pt>
                <c:pt idx="1">
                  <c:v>Juzgado</c:v>
                </c:pt>
                <c:pt idx="2">
                  <c:v>Servicio de Atención Urgente</c:v>
                </c:pt>
                <c:pt idx="3">
                  <c:v>Centro Emergencia Mujer y Familia</c:v>
                </c:pt>
                <c:pt idx="4">
                  <c:v>Servicio de Atención Rural</c:v>
                </c:pt>
              </c:strCache>
            </c:strRef>
          </c:cat>
          <c:val>
            <c:numRef>
              <c:f>HRT!$G$41:$K$41</c:f>
              <c:numCache>
                <c:formatCode>0.0%</c:formatCode>
                <c:ptCount val="5"/>
                <c:pt idx="0">
                  <c:v>4.4943820224719105E-3</c:v>
                </c:pt>
                <c:pt idx="1">
                  <c:v>9.2134831460674152E-2</c:v>
                </c:pt>
                <c:pt idx="2">
                  <c:v>6.0674157303370786E-2</c:v>
                </c:pt>
                <c:pt idx="3">
                  <c:v>0.82471910112359548</c:v>
                </c:pt>
                <c:pt idx="4">
                  <c:v>1.7977528089887642E-2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5A-4302-A745-9E8947C1F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325065152"/>
        <c:axId val="325065544"/>
      </c:barChart>
      <c:catAx>
        <c:axId val="325065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25065544"/>
        <c:crosses val="autoZero"/>
        <c:auto val="1"/>
        <c:lblAlgn val="ctr"/>
        <c:lblOffset val="100"/>
        <c:noMultiLvlLbl val="0"/>
      </c:catAx>
      <c:valAx>
        <c:axId val="32506554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32506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s-PE" sz="1200" b="1" i="0" baseline="0">
                <a:effectLst/>
                <a:latin typeface="Arial Narrow" panose="020B0606020202030204" pitchFamily="34" charset="0"/>
              </a:rPr>
              <a:t>Gráfico N° 3: </a:t>
            </a:r>
            <a:r>
              <a:rPr lang="es-PE" sz="1200" b="1" i="0" baseline="0">
                <a:solidFill>
                  <a:srgbClr val="595959"/>
                </a:solidFill>
                <a:effectLst/>
                <a:latin typeface="Arial Narrow" panose="020B0606020202030204" pitchFamily="34" charset="0"/>
              </a:rPr>
              <a:t>Casos albergados </a:t>
            </a:r>
            <a:r>
              <a:rPr lang="es-PE" sz="1200" b="1" i="0" baseline="0">
                <a:effectLst/>
                <a:latin typeface="Arial Narrow" panose="020B0606020202030204" pitchFamily="34" charset="0"/>
              </a:rPr>
              <a:t>por grupos de edad de la persona usuaria según tipo de violencia (Porcentaje)</a:t>
            </a:r>
            <a:endParaRPr lang="es-ES" sz="1200">
              <a:effectLst/>
              <a:latin typeface="Arial Narrow" panose="020B060602020203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s-ES"/>
          </a:p>
        </c:rich>
      </c:tx>
      <c:layout>
        <c:manualLayout>
          <c:xMode val="edge"/>
          <c:yMode val="edge"/>
          <c:x val="0.17253608196564621"/>
          <c:y val="4.3320425324711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403390201224847"/>
          <c:y val="0.28448386868453435"/>
          <c:w val="0.35151044252116925"/>
          <c:h val="0.71551612938580778"/>
        </c:manualLayout>
      </c:layout>
      <c:pie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6350">
                <a:solidFill>
                  <a:schemeClr val="accent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06B-454C-B86E-A835A25048A6}"/>
              </c:ext>
            </c:extLst>
          </c:dPt>
          <c:dPt>
            <c:idx val="1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635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6B-454C-B86E-A835A25048A6}"/>
              </c:ext>
            </c:extLst>
          </c:dPt>
          <c:dPt>
            <c:idx val="2"/>
            <c:bubble3D val="0"/>
            <c:spPr>
              <a:solidFill>
                <a:schemeClr val="accent2">
                  <a:lumMod val="50000"/>
                </a:schemeClr>
              </a:solidFill>
              <a:ln w="635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06B-454C-B86E-A835A25048A6}"/>
              </c:ext>
            </c:extLst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635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06B-454C-B86E-A835A25048A6}"/>
              </c:ext>
            </c:extLst>
          </c:dPt>
          <c:dLbls>
            <c:dLbl>
              <c:idx val="0"/>
              <c:layout>
                <c:manualLayout>
                  <c:x val="9.8955490943922517E-2"/>
                  <c:y val="5.86627738850898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2">
                          <a:lumMod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E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2921942912230612"/>
                      <c:h val="0.1272932830970039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06B-454C-B86E-A835A25048A6}"/>
                </c:ext>
              </c:extLst>
            </c:dLbl>
            <c:dLbl>
              <c:idx val="1"/>
              <c:layout>
                <c:manualLayout>
                  <c:x val="0.10592326974603106"/>
                  <c:y val="0.1554371823986041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B-454C-B86E-A835A25048A6}"/>
                </c:ext>
              </c:extLst>
            </c:dLbl>
            <c:dLbl>
              <c:idx val="2"/>
              <c:layout>
                <c:manualLayout>
                  <c:x val="-5.9355822703760414E-2"/>
                  <c:y val="-0.20281049162526452"/>
                </c:manualLayout>
              </c:layout>
              <c:tx>
                <c:rich>
                  <a:bodyPr/>
                  <a:lstStyle/>
                  <a:p>
                    <a:fld id="{AB1CA469-37AA-4829-A4ED-0D7C1B27B105}" type="CATEGORYNAME">
                      <a:rPr lang="en-US">
                        <a:solidFill>
                          <a:schemeClr val="bg1"/>
                        </a:solidFill>
                      </a:rPr>
                      <a:pPr/>
                      <a:t>[NOMBRE DE CATEGORÍA]</a:t>
                    </a:fld>
                    <a:r>
                      <a:rPr lang="en-US" baseline="0">
                        <a:solidFill>
                          <a:schemeClr val="bg1"/>
                        </a:solidFill>
                      </a:rPr>
                      <a:t>
</a:t>
                    </a:r>
                    <a:fld id="{047EC0C0-7B26-452F-B157-77FCA87AB2AC}" type="VALUE">
                      <a:rPr lang="en-US" baseline="0">
                        <a:solidFill>
                          <a:schemeClr val="bg1"/>
                        </a:solidFill>
                      </a:rPr>
                      <a:pPr/>
                      <a:t>[VALOR]</a:t>
                    </a:fld>
                    <a:endParaRPr lang="en-US" baseline="0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06B-454C-B86E-A835A25048A6}"/>
                </c:ext>
              </c:extLst>
            </c:dLbl>
            <c:dLbl>
              <c:idx val="3"/>
              <c:layout>
                <c:manualLayout>
                  <c:x val="-7.0593621947948243E-2"/>
                  <c:y val="0.1275385149645415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2">
                          <a:lumMod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PE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632809181442034"/>
                      <c:h val="0.174651554791464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06B-454C-B86E-A835A25048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HRT!$O$53:$O$56</c:f>
              <c:strCache>
                <c:ptCount val="4"/>
                <c:pt idx="0">
                  <c:v>Económica o patrimonial</c:v>
                </c:pt>
                <c:pt idx="1">
                  <c:v>Psicológica</c:v>
                </c:pt>
                <c:pt idx="2">
                  <c:v>Física</c:v>
                </c:pt>
                <c:pt idx="3">
                  <c:v>Sexual</c:v>
                </c:pt>
              </c:strCache>
            </c:strRef>
          </c:cat>
          <c:val>
            <c:numRef>
              <c:f>HRT!$P$53:$P$56</c:f>
              <c:numCache>
                <c:formatCode>0.0%</c:formatCode>
                <c:ptCount val="4"/>
                <c:pt idx="0">
                  <c:v>2.2471910112359553E-3</c:v>
                </c:pt>
                <c:pt idx="1">
                  <c:v>0.20224719101123595</c:v>
                </c:pt>
                <c:pt idx="2">
                  <c:v>0.47865168539325842</c:v>
                </c:pt>
                <c:pt idx="3">
                  <c:v>0.31685393258426964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6B-454C-B86E-A835A2504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2.jpeg"/><Relationship Id="rId7" Type="http://schemas.openxmlformats.org/officeDocument/2006/relationships/chart" Target="../charts/chart3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Relationship Id="rId6" Type="http://schemas.openxmlformats.org/officeDocument/2006/relationships/chart" Target="../charts/chart2.xml"/><Relationship Id="rId5" Type="http://schemas.openxmlformats.org/officeDocument/2006/relationships/image" Target="../media/image4.jpeg"/><Relationship Id="rId10" Type="http://schemas.openxmlformats.org/officeDocument/2006/relationships/image" Target="../media/image7.emf"/><Relationship Id="rId4" Type="http://schemas.openxmlformats.org/officeDocument/2006/relationships/image" Target="../media/image3.jpeg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10</xdr:row>
      <xdr:rowOff>20109</xdr:rowOff>
    </xdr:from>
    <xdr:to>
      <xdr:col>14</xdr:col>
      <xdr:colOff>13608</xdr:colOff>
      <xdr:row>11</xdr:row>
      <xdr:rowOff>85726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33FCEA4D-3881-4C7B-A9CC-0C697CC77D3C}"/>
            </a:ext>
          </a:extLst>
        </xdr:cNvPr>
        <xdr:cNvSpPr/>
      </xdr:nvSpPr>
      <xdr:spPr>
        <a:xfrm>
          <a:off x="819150" y="2534709"/>
          <a:ext cx="6328683" cy="26564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albergados y sus hijas, hijos y acompañantes, según mes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171450</xdr:colOff>
      <xdr:row>1</xdr:row>
      <xdr:rowOff>104775</xdr:rowOff>
    </xdr:from>
    <xdr:to>
      <xdr:col>21</xdr:col>
      <xdr:colOff>634093</xdr:colOff>
      <xdr:row>1</xdr:row>
      <xdr:rowOff>628651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F5D8E4B9-3BCC-4DE1-AFDD-0824E367144E}"/>
            </a:ext>
          </a:extLst>
        </xdr:cNvPr>
        <xdr:cNvSpPr/>
      </xdr:nvSpPr>
      <xdr:spPr>
        <a:xfrm>
          <a:off x="3362325" y="161925"/>
          <a:ext cx="8092168" cy="5238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rgbClr val="595959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rgbClr val="595959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 Ñan</a:t>
          </a:r>
          <a:endParaRPr lang="es-PE" sz="1400" b="1">
            <a:solidFill>
              <a:srgbClr val="595959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19050</xdr:colOff>
      <xdr:row>1</xdr:row>
      <xdr:rowOff>638175</xdr:rowOff>
    </xdr:from>
    <xdr:to>
      <xdr:col>21</xdr:col>
      <xdr:colOff>647700</xdr:colOff>
      <xdr:row>4</xdr:row>
      <xdr:rowOff>133349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A94094FE-D4A3-4158-9BD3-D49A8DCB9204}"/>
            </a:ext>
          </a:extLst>
        </xdr:cNvPr>
        <xdr:cNvSpPr/>
      </xdr:nvSpPr>
      <xdr:spPr>
        <a:xfrm>
          <a:off x="19050" y="695325"/>
          <a:ext cx="11449050" cy="638174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PE" sz="2000" b="1"/>
            <a:t>REPORTE ESTADÍSTICO DE CASOS ALBERGADOS EN LOS HOGARES</a:t>
          </a:r>
          <a:r>
            <a:rPr lang="es-PE" sz="2000" b="1" baseline="0"/>
            <a:t> DE REFUGIO TEMPORAL</a:t>
          </a:r>
          <a:r>
            <a:rPr lang="es-PE" sz="2000" b="1"/>
            <a:t> </a:t>
          </a:r>
        </a:p>
        <a:p>
          <a:pPr algn="ctr"/>
          <a:r>
            <a:rPr lang="es-PE" sz="2000" b="1"/>
            <a:t>Periodo: Enero - Junio,</a:t>
          </a:r>
          <a:r>
            <a:rPr lang="es-PE" sz="2000" b="1" baseline="0"/>
            <a:t> </a:t>
          </a:r>
          <a:r>
            <a:rPr lang="es-PE" sz="2000" b="1"/>
            <a:t>2026 (Preliminar)</a:t>
          </a:r>
        </a:p>
      </xdr:txBody>
    </xdr:sp>
    <xdr:clientData/>
  </xdr:twoCellAnchor>
  <xdr:twoCellAnchor>
    <xdr:from>
      <xdr:col>1</xdr:col>
      <xdr:colOff>10584</xdr:colOff>
      <xdr:row>10</xdr:row>
      <xdr:rowOff>20937</xdr:rowOff>
    </xdr:from>
    <xdr:to>
      <xdr:col>3</xdr:col>
      <xdr:colOff>476250</xdr:colOff>
      <xdr:row>11</xdr:row>
      <xdr:rowOff>84667</xdr:rowOff>
    </xdr:to>
    <xdr:sp macro="" textlink="">
      <xdr:nvSpPr>
        <xdr:cNvPr id="5" name="Rectángulo 51">
          <a:extLst>
            <a:ext uri="{FF2B5EF4-FFF2-40B4-BE49-F238E27FC236}">
              <a16:creationId xmlns:a16="http://schemas.microsoft.com/office/drawing/2014/main" id="{5D2A4F94-ACE2-4481-AF70-1BFCB56009C9}"/>
            </a:ext>
          </a:extLst>
        </xdr:cNvPr>
        <xdr:cNvSpPr/>
      </xdr:nvSpPr>
      <xdr:spPr>
        <a:xfrm>
          <a:off x="10584" y="2535537"/>
          <a:ext cx="941916" cy="26375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4</xdr:col>
      <xdr:colOff>59765</xdr:colOff>
      <xdr:row>8</xdr:row>
      <xdr:rowOff>2</xdr:rowOff>
    </xdr:from>
    <xdr:to>
      <xdr:col>21</xdr:col>
      <xdr:colOff>639536</xdr:colOff>
      <xdr:row>9</xdr:row>
      <xdr:rowOff>116417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8729C29-59F5-4F08-B03E-2EBB39082970}"/>
            </a:ext>
          </a:extLst>
        </xdr:cNvPr>
        <xdr:cNvSpPr/>
      </xdr:nvSpPr>
      <xdr:spPr>
        <a:xfrm>
          <a:off x="1431365" y="2152652"/>
          <a:ext cx="10028571" cy="335490"/>
        </a:xfrm>
        <a:prstGeom prst="rect">
          <a:avLst/>
        </a:prstGeom>
        <a:solidFill>
          <a:srgbClr val="757171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CASOS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ALBERGADOS EN LOS HOGARES DE REFUGIO TEMPORAL</a:t>
          </a:r>
          <a:endParaRPr lang="es-PE" sz="1600">
            <a:effectLst/>
          </a:endParaRPr>
        </a:p>
      </xdr:txBody>
    </xdr:sp>
    <xdr:clientData/>
  </xdr:twoCellAnchor>
  <xdr:twoCellAnchor>
    <xdr:from>
      <xdr:col>1</xdr:col>
      <xdr:colOff>10584</xdr:colOff>
      <xdr:row>8</xdr:row>
      <xdr:rowOff>2</xdr:rowOff>
    </xdr:from>
    <xdr:to>
      <xdr:col>4</xdr:col>
      <xdr:colOff>88446</xdr:colOff>
      <xdr:row>9</xdr:row>
      <xdr:rowOff>116417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1B340428-2EF4-48EF-A091-CE32657577D3}"/>
            </a:ext>
          </a:extLst>
        </xdr:cNvPr>
        <xdr:cNvSpPr/>
      </xdr:nvSpPr>
      <xdr:spPr>
        <a:xfrm>
          <a:off x="10584" y="2152652"/>
          <a:ext cx="1449462" cy="33549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SECCIÓN A</a:t>
          </a:r>
        </a:p>
      </xdr:txBody>
    </xdr:sp>
    <xdr:clientData/>
  </xdr:twoCellAnchor>
  <xdr:twoCellAnchor>
    <xdr:from>
      <xdr:col>0</xdr:col>
      <xdr:colOff>0</xdr:colOff>
      <xdr:row>5</xdr:row>
      <xdr:rowOff>13609</xdr:rowOff>
    </xdr:from>
    <xdr:to>
      <xdr:col>21</xdr:col>
      <xdr:colOff>625928</xdr:colOff>
      <xdr:row>7</xdr:row>
      <xdr:rowOff>8659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F92EBBC0-83F5-4C79-BD93-3B53E821ACC3}"/>
            </a:ext>
          </a:extLst>
        </xdr:cNvPr>
        <xdr:cNvSpPr txBox="1"/>
      </xdr:nvSpPr>
      <xdr:spPr>
        <a:xfrm>
          <a:off x="0" y="1470934"/>
          <a:ext cx="11446328" cy="585600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Los Hogares de Refugio Temporal (en adelante, HRT), son lugares de acogida temporal para mujeres y sus hijos/as afectados/as por violencia contra las mujeres y los integrantes del grupo familiar, que brindan protección, albergue, alimentación y atención multidisciplinaria especializada de acuerdo con sus necesidades específicas por razón de sexo y edad, propiciando su recuperación integral</a:t>
          </a:r>
          <a:r>
            <a:rPr lang="es-PE" sz="1100" i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</xdr:txBody>
    </xdr:sp>
    <xdr:clientData/>
  </xdr:twoCellAnchor>
  <xdr:twoCellAnchor>
    <xdr:from>
      <xdr:col>14</xdr:col>
      <xdr:colOff>160565</xdr:colOff>
      <xdr:row>9</xdr:row>
      <xdr:rowOff>76200</xdr:rowOff>
    </xdr:from>
    <xdr:to>
      <xdr:col>21</xdr:col>
      <xdr:colOff>419099</xdr:colOff>
      <xdr:row>29</xdr:row>
      <xdr:rowOff>114300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3F9DA738-2879-4658-BC92-FD0B30B1EC57}"/>
            </a:ext>
          </a:extLst>
        </xdr:cNvPr>
        <xdr:cNvGrpSpPr/>
      </xdr:nvGrpSpPr>
      <xdr:grpSpPr>
        <a:xfrm>
          <a:off x="7279766" y="2452540"/>
          <a:ext cx="3940879" cy="2561734"/>
          <a:chOff x="3201729" y="174636"/>
          <a:chExt cx="3063588" cy="2528831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67E92B3C-E128-1B57-7C0B-863299DA67FD}"/>
              </a:ext>
            </a:extLst>
          </xdr:cNvPr>
          <xdr:cNvGraphicFramePr/>
        </xdr:nvGraphicFramePr>
        <xdr:xfrm>
          <a:off x="3201729" y="174636"/>
          <a:ext cx="3063588" cy="252883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133CE6E6-F5FF-F1EE-C698-B62CCE6F66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53912" y="1922304"/>
            <a:ext cx="445022" cy="572139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F0A02797-C777-67A6-67EF-F0647DF9A81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837"/>
          <a:stretch/>
        </xdr:blipFill>
        <xdr:spPr>
          <a:xfrm>
            <a:off x="3731116" y="1956108"/>
            <a:ext cx="333248" cy="508392"/>
          </a:xfrm>
          <a:prstGeom prst="rect">
            <a:avLst/>
          </a:prstGeom>
          <a:noFill/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68A04EC9-633B-135D-2011-7C8CFE1499F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" t="3951" r="58992" b="3527"/>
          <a:stretch/>
        </xdr:blipFill>
        <xdr:spPr>
          <a:xfrm>
            <a:off x="5557405" y="1300122"/>
            <a:ext cx="242010" cy="610361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51E114F6-7B8C-21DF-EC3C-E7B7577622D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533" t="13684" b="2939"/>
          <a:stretch/>
        </xdr:blipFill>
        <xdr:spPr>
          <a:xfrm>
            <a:off x="5797699" y="1289866"/>
            <a:ext cx="245032" cy="628651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361950</xdr:colOff>
      <xdr:row>29</xdr:row>
      <xdr:rowOff>77259</xdr:rowOff>
    </xdr:from>
    <xdr:to>
      <xdr:col>11</xdr:col>
      <xdr:colOff>626534</xdr:colOff>
      <xdr:row>31</xdr:row>
      <xdr:rowOff>95250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BE490863-C95F-4328-8A18-AA3FD24BEF77}"/>
            </a:ext>
          </a:extLst>
        </xdr:cNvPr>
        <xdr:cNvSpPr/>
      </xdr:nvSpPr>
      <xdr:spPr>
        <a:xfrm>
          <a:off x="838200" y="5001684"/>
          <a:ext cx="5236634" cy="427566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 de nuevos ingresos albergados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en los HRT, por institución o servicio derivante, segun condición del caso (*)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10584</xdr:colOff>
      <xdr:row>29</xdr:row>
      <xdr:rowOff>78087</xdr:rowOff>
    </xdr:from>
    <xdr:to>
      <xdr:col>3</xdr:col>
      <xdr:colOff>495300</xdr:colOff>
      <xdr:row>30</xdr:row>
      <xdr:rowOff>141817</xdr:rowOff>
    </xdr:to>
    <xdr:sp macro="" textlink="">
      <xdr:nvSpPr>
        <xdr:cNvPr id="16" name="Rectángulo 51">
          <a:extLst>
            <a:ext uri="{FF2B5EF4-FFF2-40B4-BE49-F238E27FC236}">
              <a16:creationId xmlns:a16="http://schemas.microsoft.com/office/drawing/2014/main" id="{2030F143-ECC1-46C6-BE88-784665FD2ABE}"/>
            </a:ext>
          </a:extLst>
        </xdr:cNvPr>
        <xdr:cNvSpPr/>
      </xdr:nvSpPr>
      <xdr:spPr>
        <a:xfrm>
          <a:off x="10584" y="5002512"/>
          <a:ext cx="960966" cy="25423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2</a:t>
          </a:r>
        </a:p>
      </xdr:txBody>
    </xdr:sp>
    <xdr:clientData/>
  </xdr:twoCellAnchor>
  <xdr:twoCellAnchor>
    <xdr:from>
      <xdr:col>12</xdr:col>
      <xdr:colOff>336762</xdr:colOff>
      <xdr:row>29</xdr:row>
      <xdr:rowOff>97328</xdr:rowOff>
    </xdr:from>
    <xdr:to>
      <xdr:col>21</xdr:col>
      <xdr:colOff>513137</xdr:colOff>
      <xdr:row>40</xdr:row>
      <xdr:rowOff>74468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8B6CF904-9C1A-4F93-9DFB-B3E43A09A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4</xdr:col>
      <xdr:colOff>105833</xdr:colOff>
      <xdr:row>48</xdr:row>
      <xdr:rowOff>125940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942D1928-D20B-4DA1-8D7B-F4D2336E1CCA}"/>
            </a:ext>
          </a:extLst>
        </xdr:cNvPr>
        <xdr:cNvSpPr/>
      </xdr:nvSpPr>
      <xdr:spPr>
        <a:xfrm>
          <a:off x="0" y="8915400"/>
          <a:ext cx="1477433" cy="33549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SECCIÓN B</a:t>
          </a:r>
        </a:p>
      </xdr:txBody>
    </xdr:sp>
    <xdr:clientData/>
  </xdr:twoCellAnchor>
  <xdr:twoCellAnchor>
    <xdr:from>
      <xdr:col>3</xdr:col>
      <xdr:colOff>351366</xdr:colOff>
      <xdr:row>48</xdr:row>
      <xdr:rowOff>190500</xdr:rowOff>
    </xdr:from>
    <xdr:to>
      <xdr:col>12</xdr:col>
      <xdr:colOff>0</xdr:colOff>
      <xdr:row>50</xdr:row>
      <xdr:rowOff>37042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D6DB4B19-66DA-4554-9D27-4E0E83D8D93D}"/>
            </a:ext>
          </a:extLst>
        </xdr:cNvPr>
        <xdr:cNvSpPr/>
      </xdr:nvSpPr>
      <xdr:spPr>
        <a:xfrm>
          <a:off x="827616" y="9315450"/>
          <a:ext cx="5277909" cy="32279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 albergado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según tipo de violencia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19050</xdr:colOff>
      <xdr:row>48</xdr:row>
      <xdr:rowOff>191328</xdr:rowOff>
    </xdr:from>
    <xdr:to>
      <xdr:col>3</xdr:col>
      <xdr:colOff>484716</xdr:colOff>
      <xdr:row>50</xdr:row>
      <xdr:rowOff>35983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BB88C2CB-F257-4FAD-9837-D2D509963E09}"/>
            </a:ext>
          </a:extLst>
        </xdr:cNvPr>
        <xdr:cNvSpPr/>
      </xdr:nvSpPr>
      <xdr:spPr>
        <a:xfrm>
          <a:off x="19050" y="9316278"/>
          <a:ext cx="941916" cy="32090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3</a:t>
          </a:r>
        </a:p>
      </xdr:txBody>
    </xdr:sp>
    <xdr:clientData/>
  </xdr:twoCellAnchor>
  <xdr:twoCellAnchor>
    <xdr:from>
      <xdr:col>1</xdr:col>
      <xdr:colOff>47625</xdr:colOff>
      <xdr:row>73</xdr:row>
      <xdr:rowOff>1360</xdr:rowOff>
    </xdr:from>
    <xdr:to>
      <xdr:col>15</xdr:col>
      <xdr:colOff>47625</xdr:colOff>
      <xdr:row>75</xdr:row>
      <xdr:rowOff>204108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180C458B-25FC-499F-8260-E2C07BF1FB2B}"/>
            </a:ext>
          </a:extLst>
        </xdr:cNvPr>
        <xdr:cNvSpPr txBox="1"/>
      </xdr:nvSpPr>
      <xdr:spPr>
        <a:xfrm>
          <a:off x="47625" y="14126935"/>
          <a:ext cx="7705725" cy="6218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MX" sz="1000" i="0">
              <a:solidFill>
                <a:schemeClr val="tx1"/>
              </a:solidFill>
            </a:rPr>
            <a:t>(**)Se considera aquellos casos donde la</a:t>
          </a:r>
          <a:r>
            <a:rPr lang="es-MX" sz="1000" i="0" baseline="0">
              <a:solidFill>
                <a:schemeClr val="tx1"/>
              </a:solidFill>
            </a:rPr>
            <a:t> mujer albergada</a:t>
          </a:r>
          <a:r>
            <a:rPr lang="es-MX" sz="1000" i="0">
              <a:solidFill>
                <a:schemeClr val="tx1"/>
              </a:solidFill>
            </a:rPr>
            <a:t> es mayor a 11 años, según los lineamientos para la generación de servicios con pertinencia cultural a través de la incorporación de la variable étnica en las entidades públicas, mediante Decreto Supremo N° 010-2021-MC.</a:t>
          </a:r>
        </a:p>
      </xdr:txBody>
    </xdr:sp>
    <xdr:clientData/>
  </xdr:twoCellAnchor>
  <xdr:twoCellAnchor>
    <xdr:from>
      <xdr:col>3</xdr:col>
      <xdr:colOff>360891</xdr:colOff>
      <xdr:row>60</xdr:row>
      <xdr:rowOff>17318</xdr:rowOff>
    </xdr:from>
    <xdr:to>
      <xdr:col>15</xdr:col>
      <xdr:colOff>0</xdr:colOff>
      <xdr:row>62</xdr:row>
      <xdr:rowOff>4329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73AC8900-A84B-401A-A73D-7201BE55F1AA}"/>
            </a:ext>
          </a:extLst>
        </xdr:cNvPr>
        <xdr:cNvSpPr/>
      </xdr:nvSpPr>
      <xdr:spPr>
        <a:xfrm>
          <a:off x="837141" y="11656868"/>
          <a:ext cx="6868584" cy="44421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albergados por autoidentificación de las mujeres albergadas de acuerdo a sus costumbres y antepasados, según tipo de violencia (**)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60</xdr:row>
      <xdr:rowOff>12703</xdr:rowOff>
    </xdr:from>
    <xdr:to>
      <xdr:col>3</xdr:col>
      <xdr:colOff>465666</xdr:colOff>
      <xdr:row>61</xdr:row>
      <xdr:rowOff>65547</xdr:rowOff>
    </xdr:to>
    <xdr:sp macro="" textlink="">
      <xdr:nvSpPr>
        <xdr:cNvPr id="23" name="Rectángulo 51">
          <a:extLst>
            <a:ext uri="{FF2B5EF4-FFF2-40B4-BE49-F238E27FC236}">
              <a16:creationId xmlns:a16="http://schemas.microsoft.com/office/drawing/2014/main" id="{01C98CA1-528B-4DC2-9063-37F100FBC83B}"/>
            </a:ext>
          </a:extLst>
        </xdr:cNvPr>
        <xdr:cNvSpPr/>
      </xdr:nvSpPr>
      <xdr:spPr>
        <a:xfrm>
          <a:off x="0" y="11652253"/>
          <a:ext cx="941916" cy="26239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4</a:t>
          </a:r>
        </a:p>
      </xdr:txBody>
    </xdr:sp>
    <xdr:clientData/>
  </xdr:twoCellAnchor>
  <xdr:twoCellAnchor>
    <xdr:from>
      <xdr:col>17</xdr:col>
      <xdr:colOff>304799</xdr:colOff>
      <xdr:row>60</xdr:row>
      <xdr:rowOff>17318</xdr:rowOff>
    </xdr:from>
    <xdr:to>
      <xdr:col>21</xdr:col>
      <xdr:colOff>646338</xdr:colOff>
      <xdr:row>62</xdr:row>
      <xdr:rowOff>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D73765F2-0A6D-426C-B2F8-E80094F70AB9}"/>
            </a:ext>
          </a:extLst>
        </xdr:cNvPr>
        <xdr:cNvSpPr/>
      </xdr:nvSpPr>
      <xdr:spPr>
        <a:xfrm>
          <a:off x="8877299" y="11656868"/>
          <a:ext cx="2589439" cy="43988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albergados por grupos de edad según discapacidad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352425</xdr:colOff>
      <xdr:row>60</xdr:row>
      <xdr:rowOff>18147</xdr:rowOff>
    </xdr:from>
    <xdr:to>
      <xdr:col>17</xdr:col>
      <xdr:colOff>427566</xdr:colOff>
      <xdr:row>61</xdr:row>
      <xdr:rowOff>43777</xdr:rowOff>
    </xdr:to>
    <xdr:sp macro="" textlink="">
      <xdr:nvSpPr>
        <xdr:cNvPr id="25" name="Rectángulo 51">
          <a:extLst>
            <a:ext uri="{FF2B5EF4-FFF2-40B4-BE49-F238E27FC236}">
              <a16:creationId xmlns:a16="http://schemas.microsoft.com/office/drawing/2014/main" id="{087D5CEE-1141-4B3A-B75E-4D6BAAF7689D}"/>
            </a:ext>
          </a:extLst>
        </xdr:cNvPr>
        <xdr:cNvSpPr/>
      </xdr:nvSpPr>
      <xdr:spPr>
        <a:xfrm>
          <a:off x="8058150" y="11657697"/>
          <a:ext cx="941916" cy="23518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5</a:t>
          </a:r>
        </a:p>
      </xdr:txBody>
    </xdr:sp>
    <xdr:clientData/>
  </xdr:twoCellAnchor>
  <xdr:twoCellAnchor>
    <xdr:from>
      <xdr:col>17</xdr:col>
      <xdr:colOff>329288</xdr:colOff>
      <xdr:row>70</xdr:row>
      <xdr:rowOff>72117</xdr:rowOff>
    </xdr:from>
    <xdr:to>
      <xdr:col>21</xdr:col>
      <xdr:colOff>639535</xdr:colOff>
      <xdr:row>72</xdr:row>
      <xdr:rowOff>40822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179C6118-3D45-45CE-AD11-9262CA0DEA93}"/>
            </a:ext>
          </a:extLst>
        </xdr:cNvPr>
        <xdr:cNvSpPr/>
      </xdr:nvSpPr>
      <xdr:spPr>
        <a:xfrm>
          <a:off x="8901788" y="13683342"/>
          <a:ext cx="2558147" cy="40685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albergados según ingresos anteriores a los HRT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352425</xdr:colOff>
      <xdr:row>70</xdr:row>
      <xdr:rowOff>72945</xdr:rowOff>
    </xdr:from>
    <xdr:to>
      <xdr:col>17</xdr:col>
      <xdr:colOff>427566</xdr:colOff>
      <xdr:row>71</xdr:row>
      <xdr:rowOff>128511</xdr:rowOff>
    </xdr:to>
    <xdr:sp macro="" textlink="">
      <xdr:nvSpPr>
        <xdr:cNvPr id="27" name="Rectángulo 51">
          <a:extLst>
            <a:ext uri="{FF2B5EF4-FFF2-40B4-BE49-F238E27FC236}">
              <a16:creationId xmlns:a16="http://schemas.microsoft.com/office/drawing/2014/main" id="{7CA79AD3-0872-449C-83BB-5F1F88FFBC63}"/>
            </a:ext>
          </a:extLst>
        </xdr:cNvPr>
        <xdr:cNvSpPr/>
      </xdr:nvSpPr>
      <xdr:spPr>
        <a:xfrm>
          <a:off x="8058150" y="13684170"/>
          <a:ext cx="941916" cy="27464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6</a:t>
          </a:r>
        </a:p>
      </xdr:txBody>
    </xdr:sp>
    <xdr:clientData/>
  </xdr:twoCellAnchor>
  <xdr:twoCellAnchor>
    <xdr:from>
      <xdr:col>4</xdr:col>
      <xdr:colOff>49180</xdr:colOff>
      <xdr:row>92</xdr:row>
      <xdr:rowOff>0</xdr:rowOff>
    </xdr:from>
    <xdr:to>
      <xdr:col>22</xdr:col>
      <xdr:colOff>0</xdr:colOff>
      <xdr:row>93</xdr:row>
      <xdr:rowOff>125940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B75ABD50-48EB-4CE5-BA50-112F1C3B4C51}"/>
            </a:ext>
          </a:extLst>
        </xdr:cNvPr>
        <xdr:cNvSpPr/>
      </xdr:nvSpPr>
      <xdr:spPr>
        <a:xfrm>
          <a:off x="1420780" y="18145125"/>
          <a:ext cx="10056845" cy="335490"/>
        </a:xfrm>
        <a:prstGeom prst="rect">
          <a:avLst/>
        </a:prstGeom>
        <a:solidFill>
          <a:srgbClr val="757171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CARACTERÍSTICAS DE LOS HIJAS, HIJOS Y ACOMPAÑANTES DE LOS CASOS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ALBERGADOS (NUEVOS INGRESOS)</a:t>
          </a:r>
          <a:endParaRPr lang="es-PE" sz="1600">
            <a:effectLst/>
          </a:endParaRPr>
        </a:p>
      </xdr:txBody>
    </xdr:sp>
    <xdr:clientData/>
  </xdr:twoCellAnchor>
  <xdr:twoCellAnchor>
    <xdr:from>
      <xdr:col>1</xdr:col>
      <xdr:colOff>0</xdr:colOff>
      <xdr:row>92</xdr:row>
      <xdr:rowOff>0</xdr:rowOff>
    </xdr:from>
    <xdr:to>
      <xdr:col>4</xdr:col>
      <xdr:colOff>51419</xdr:colOff>
      <xdr:row>93</xdr:row>
      <xdr:rowOff>125940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9EF8512D-A06A-490B-8ABE-059221C3EB38}"/>
            </a:ext>
          </a:extLst>
        </xdr:cNvPr>
        <xdr:cNvSpPr/>
      </xdr:nvSpPr>
      <xdr:spPr>
        <a:xfrm>
          <a:off x="0" y="18145125"/>
          <a:ext cx="1423019" cy="33549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SECCIÓN C</a:t>
          </a:r>
        </a:p>
      </xdr:txBody>
    </xdr:sp>
    <xdr:clientData/>
  </xdr:twoCellAnchor>
  <xdr:twoCellAnchor>
    <xdr:from>
      <xdr:col>3</xdr:col>
      <xdr:colOff>351365</xdr:colOff>
      <xdr:row>93</xdr:row>
      <xdr:rowOff>190500</xdr:rowOff>
    </xdr:from>
    <xdr:to>
      <xdr:col>21</xdr:col>
      <xdr:colOff>659945</xdr:colOff>
      <xdr:row>94</xdr:row>
      <xdr:rowOff>176893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42442329-33F8-4E6C-9C04-9D525523C1A7}"/>
            </a:ext>
          </a:extLst>
        </xdr:cNvPr>
        <xdr:cNvSpPr/>
      </xdr:nvSpPr>
      <xdr:spPr>
        <a:xfrm>
          <a:off x="827615" y="18545175"/>
          <a:ext cx="10652730" cy="195943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Hijas,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hijos y a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compañantes de los casos albergados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por vínculo con la mujer albergada, según grupos de edad de los/as acompañantes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19050</xdr:colOff>
      <xdr:row>93</xdr:row>
      <xdr:rowOff>191328</xdr:rowOff>
    </xdr:from>
    <xdr:to>
      <xdr:col>3</xdr:col>
      <xdr:colOff>484716</xdr:colOff>
      <xdr:row>94</xdr:row>
      <xdr:rowOff>176334</xdr:rowOff>
    </xdr:to>
    <xdr:sp macro="" textlink="">
      <xdr:nvSpPr>
        <xdr:cNvPr id="31" name="Rectángulo 51">
          <a:extLst>
            <a:ext uri="{FF2B5EF4-FFF2-40B4-BE49-F238E27FC236}">
              <a16:creationId xmlns:a16="http://schemas.microsoft.com/office/drawing/2014/main" id="{FE52ED75-94DC-4701-B331-52AA5A417B81}"/>
            </a:ext>
          </a:extLst>
        </xdr:cNvPr>
        <xdr:cNvSpPr/>
      </xdr:nvSpPr>
      <xdr:spPr>
        <a:xfrm>
          <a:off x="19050" y="18546003"/>
          <a:ext cx="941916" cy="19455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8</a:t>
          </a:r>
        </a:p>
      </xdr:txBody>
    </xdr:sp>
    <xdr:clientData/>
  </xdr:twoCellAnchor>
  <xdr:twoCellAnchor>
    <xdr:from>
      <xdr:col>4</xdr:col>
      <xdr:colOff>47625</xdr:colOff>
      <xdr:row>105</xdr:row>
      <xdr:rowOff>20412</xdr:rowOff>
    </xdr:from>
    <xdr:to>
      <xdr:col>21</xdr:col>
      <xdr:colOff>650718</xdr:colOff>
      <xdr:row>107</xdr:row>
      <xdr:rowOff>116666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2CD568B5-C63A-41E5-B8F7-3AF917344E60}"/>
            </a:ext>
          </a:extLst>
        </xdr:cNvPr>
        <xdr:cNvSpPr/>
      </xdr:nvSpPr>
      <xdr:spPr>
        <a:xfrm>
          <a:off x="1419225" y="21204012"/>
          <a:ext cx="10051893" cy="410579"/>
        </a:xfrm>
        <a:prstGeom prst="rect">
          <a:avLst/>
        </a:prstGeom>
        <a:solidFill>
          <a:srgbClr val="757171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ALBERGADOS EN LOS HRT Y SUS HIJAS, HIJOS Y ACOMPAÑANTES SEGÚN REGIÓN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9525</xdr:colOff>
      <xdr:row>105</xdr:row>
      <xdr:rowOff>18954</xdr:rowOff>
    </xdr:from>
    <xdr:to>
      <xdr:col>4</xdr:col>
      <xdr:colOff>114300</xdr:colOff>
      <xdr:row>107</xdr:row>
      <xdr:rowOff>114820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EDDA344F-84C3-4FF0-A43E-8D4EE476BCF8}"/>
            </a:ext>
          </a:extLst>
        </xdr:cNvPr>
        <xdr:cNvSpPr/>
      </xdr:nvSpPr>
      <xdr:spPr>
        <a:xfrm>
          <a:off x="9525" y="21202554"/>
          <a:ext cx="1476375" cy="410191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SECCIÓN D</a:t>
          </a:r>
        </a:p>
      </xdr:txBody>
    </xdr:sp>
    <xdr:clientData/>
  </xdr:twoCellAnchor>
  <xdr:twoCellAnchor>
    <xdr:from>
      <xdr:col>3</xdr:col>
      <xdr:colOff>504825</xdr:colOff>
      <xdr:row>108</xdr:row>
      <xdr:rowOff>67209</xdr:rowOff>
    </xdr:from>
    <xdr:to>
      <xdr:col>14</xdr:col>
      <xdr:colOff>19051</xdr:colOff>
      <xdr:row>109</xdr:row>
      <xdr:rowOff>190500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6CC4A56B-EF78-41BA-9960-A55EC6EF402B}"/>
            </a:ext>
          </a:extLst>
        </xdr:cNvPr>
        <xdr:cNvSpPr/>
      </xdr:nvSpPr>
      <xdr:spPr>
        <a:xfrm>
          <a:off x="981075" y="21727059"/>
          <a:ext cx="6172201" cy="323316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0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albergados</a:t>
          </a:r>
          <a:r>
            <a:rPr lang="es-PE" sz="105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y sus hijas, hijos y acompañantes, según región</a:t>
          </a:r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19049</xdr:colOff>
      <xdr:row>108</xdr:row>
      <xdr:rowOff>57150</xdr:rowOff>
    </xdr:from>
    <xdr:to>
      <xdr:col>3</xdr:col>
      <xdr:colOff>626533</xdr:colOff>
      <xdr:row>110</xdr:row>
      <xdr:rowOff>0</xdr:rowOff>
    </xdr:to>
    <xdr:sp macro="" textlink="">
      <xdr:nvSpPr>
        <xdr:cNvPr id="35" name="Rectángulo 51">
          <a:extLst>
            <a:ext uri="{FF2B5EF4-FFF2-40B4-BE49-F238E27FC236}">
              <a16:creationId xmlns:a16="http://schemas.microsoft.com/office/drawing/2014/main" id="{170286D0-B561-410A-A0B1-D63BBA04734F}"/>
            </a:ext>
          </a:extLst>
        </xdr:cNvPr>
        <xdr:cNvSpPr/>
      </xdr:nvSpPr>
      <xdr:spPr>
        <a:xfrm>
          <a:off x="19049" y="21717000"/>
          <a:ext cx="1083734" cy="3429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9</a:t>
          </a:r>
        </a:p>
      </xdr:txBody>
    </xdr:sp>
    <xdr:clientData/>
  </xdr:twoCellAnchor>
  <xdr:twoCellAnchor>
    <xdr:from>
      <xdr:col>12</xdr:col>
      <xdr:colOff>356465</xdr:colOff>
      <xdr:row>48</xdr:row>
      <xdr:rowOff>97944</xdr:rowOff>
    </xdr:from>
    <xdr:to>
      <xdr:col>21</xdr:col>
      <xdr:colOff>554180</xdr:colOff>
      <xdr:row>59</xdr:row>
      <xdr:rowOff>57150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691B853D-C1CF-443E-8D18-097E33A07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49180</xdr:colOff>
      <xdr:row>47</xdr:row>
      <xdr:rowOff>0</xdr:rowOff>
    </xdr:from>
    <xdr:to>
      <xdr:col>21</xdr:col>
      <xdr:colOff>638175</xdr:colOff>
      <xdr:row>48</xdr:row>
      <xdr:rowOff>125940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873ED57B-FF96-4E6C-B5B0-8691215D371C}"/>
            </a:ext>
          </a:extLst>
        </xdr:cNvPr>
        <xdr:cNvSpPr/>
      </xdr:nvSpPr>
      <xdr:spPr>
        <a:xfrm>
          <a:off x="1420780" y="8915400"/>
          <a:ext cx="10037795" cy="335490"/>
        </a:xfrm>
        <a:prstGeom prst="rect">
          <a:avLst/>
        </a:prstGeom>
        <a:solidFill>
          <a:srgbClr val="757171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CARACTERÍSTICAS DE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LOS CASOS ALBERGADOS EN LOS HRT (NUEVOS INGRESOS)</a:t>
          </a:r>
          <a:endParaRPr lang="es-PE" sz="1600">
            <a:effectLst/>
          </a:endParaRPr>
        </a:p>
      </xdr:txBody>
    </xdr:sp>
    <xdr:clientData/>
  </xdr:twoCellAnchor>
  <xdr:twoCellAnchor>
    <xdr:from>
      <xdr:col>1</xdr:col>
      <xdr:colOff>47624</xdr:colOff>
      <xdr:row>42</xdr:row>
      <xdr:rowOff>78826</xdr:rowOff>
    </xdr:from>
    <xdr:to>
      <xdr:col>21</xdr:col>
      <xdr:colOff>590549</xdr:colOff>
      <xdr:row>46</xdr:row>
      <xdr:rowOff>38099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77D69668-7BA5-4AC0-95BF-9087937DCB51}"/>
            </a:ext>
          </a:extLst>
        </xdr:cNvPr>
        <xdr:cNvSpPr txBox="1"/>
      </xdr:nvSpPr>
      <xdr:spPr>
        <a:xfrm>
          <a:off x="47624" y="8098876"/>
          <a:ext cx="11363325" cy="7498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i="0">
              <a:solidFill>
                <a:schemeClr val="tx1"/>
              </a:solidFill>
            </a:rPr>
            <a:t>(*)</a:t>
          </a:r>
          <a:r>
            <a:rPr lang="es-MX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Nuevo: </a:t>
          </a:r>
          <a:r>
            <a:rPr lang="es-MX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s-MX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 aquella persona usuaria que es albergada en el HRT y se le apertura ficha por por primera vez en un HRT a nivel nacional;</a:t>
          </a:r>
          <a:r>
            <a:rPr lang="es-MX" sz="10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Reingreso: </a:t>
          </a:r>
          <a:r>
            <a:rPr lang="es-MX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s-MX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 aquella persona usuaria que ha sido nuevamente albergada en un HRT por una nueva situación de violencia, por otra presunta persona agresora, distinta</a:t>
          </a:r>
          <a:r>
            <a:rPr lang="es-MX" sz="10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la vez anterior; </a:t>
          </a:r>
          <a:r>
            <a:rPr lang="es-MX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Reincidente: </a:t>
          </a:r>
          <a:r>
            <a:rPr lang="es-MX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</a:t>
          </a:r>
          <a:r>
            <a:rPr lang="es-MX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aquella persona usuaria que ha sido nuevamente albergada en un HRT por una nueva situación de violencia, por segunda o más veces por la misma presunta persona agresora; </a:t>
          </a:r>
          <a:r>
            <a:rPr lang="es-MX" sz="10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Derivado: </a:t>
          </a:r>
          <a:r>
            <a:rPr lang="es-MX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</a:t>
          </a:r>
          <a:r>
            <a:rPr lang="es-MX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 los casos albergados en un HRT que ha sido trasladada a otro Hogar de Refugio Temporal del Programa Nacional Warmi Ñan para continuar recibiendo la protección y atención del servicio.</a:t>
          </a:r>
          <a:endParaRPr lang="es-MX" sz="1000" i="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132474</xdr:colOff>
      <xdr:row>108</xdr:row>
      <xdr:rowOff>18456</xdr:rowOff>
    </xdr:from>
    <xdr:to>
      <xdr:col>21</xdr:col>
      <xdr:colOff>502892</xdr:colOff>
      <xdr:row>112</xdr:row>
      <xdr:rowOff>126709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57C7D102-9C89-4A69-8876-F14F28F87E21}"/>
            </a:ext>
          </a:extLst>
        </xdr:cNvPr>
        <xdr:cNvSpPr/>
      </xdr:nvSpPr>
      <xdr:spPr>
        <a:xfrm>
          <a:off x="7266699" y="21678306"/>
          <a:ext cx="4056593" cy="80357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200" b="1" u="none">
              <a:solidFill>
                <a:srgbClr val="595959"/>
              </a:solidFill>
              <a:latin typeface="Arial Narrow" panose="020B0606020202030204" pitchFamily="34" charset="0"/>
            </a:rPr>
            <a:t>Figura N° 1: </a:t>
          </a:r>
          <a:r>
            <a:rPr lang="es-PE" sz="1200" b="1">
              <a:solidFill>
                <a:srgbClr val="595959"/>
              </a:solidFill>
              <a:latin typeface="Arial Narrow" panose="020B0606020202030204" pitchFamily="34" charset="0"/>
            </a:rPr>
            <a:t>Casos albergados y sus hijas, hijos y acompañantes según departamento</a:t>
          </a:r>
        </a:p>
        <a:p>
          <a:pPr algn="ctr"/>
          <a:r>
            <a:rPr lang="es-PE" sz="1200" b="1">
              <a:solidFill>
                <a:srgbClr val="595959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Enero - Junio, 2026</a:t>
          </a:r>
          <a:endParaRPr lang="es-PE" sz="1200" b="1">
            <a:solidFill>
              <a:srgbClr val="595959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3</xdr:col>
      <xdr:colOff>419506</xdr:colOff>
      <xdr:row>77</xdr:row>
      <xdr:rowOff>149677</xdr:rowOff>
    </xdr:from>
    <xdr:to>
      <xdr:col>19</xdr:col>
      <xdr:colOff>630116</xdr:colOff>
      <xdr:row>78</xdr:row>
      <xdr:rowOff>100861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EC86F27B-513A-4F3E-8CAE-C001AF018A8E}"/>
            </a:ext>
          </a:extLst>
        </xdr:cNvPr>
        <xdr:cNvSpPr/>
      </xdr:nvSpPr>
      <xdr:spPr>
        <a:xfrm>
          <a:off x="895756" y="15037252"/>
          <a:ext cx="9326035" cy="255984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albergados por lengua materna con la que aprendió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hablar en su niñez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según tipo de violencia (***)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0</xdr:colOff>
      <xdr:row>77</xdr:row>
      <xdr:rowOff>149677</xdr:rowOff>
    </xdr:from>
    <xdr:to>
      <xdr:col>3</xdr:col>
      <xdr:colOff>524281</xdr:colOff>
      <xdr:row>78</xdr:row>
      <xdr:rowOff>98898</xdr:rowOff>
    </xdr:to>
    <xdr:sp macro="" textlink="">
      <xdr:nvSpPr>
        <xdr:cNvPr id="41" name="Rectángulo 51">
          <a:extLst>
            <a:ext uri="{FF2B5EF4-FFF2-40B4-BE49-F238E27FC236}">
              <a16:creationId xmlns:a16="http://schemas.microsoft.com/office/drawing/2014/main" id="{A1D40680-9B3D-4900-97DB-94C59437B761}"/>
            </a:ext>
          </a:extLst>
        </xdr:cNvPr>
        <xdr:cNvSpPr/>
      </xdr:nvSpPr>
      <xdr:spPr>
        <a:xfrm>
          <a:off x="57150" y="15037252"/>
          <a:ext cx="943381" cy="25402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7</a:t>
          </a:r>
        </a:p>
      </xdr:txBody>
    </xdr:sp>
    <xdr:clientData/>
  </xdr:twoCellAnchor>
  <xdr:twoCellAnchor>
    <xdr:from>
      <xdr:col>2</xdr:col>
      <xdr:colOff>0</xdr:colOff>
      <xdr:row>87</xdr:row>
      <xdr:rowOff>47626</xdr:rowOff>
    </xdr:from>
    <xdr:to>
      <xdr:col>20</xdr:col>
      <xdr:colOff>20411</xdr:colOff>
      <xdr:row>91</xdr:row>
      <xdr:rowOff>1</xdr:rowOff>
    </xdr:to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6EAD2E82-F427-44E7-BFC1-5FCBB320974D}"/>
            </a:ext>
          </a:extLst>
        </xdr:cNvPr>
        <xdr:cNvSpPr txBox="1"/>
      </xdr:nvSpPr>
      <xdr:spPr>
        <a:xfrm>
          <a:off x="57150" y="17583151"/>
          <a:ext cx="1019311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MX" sz="1000" i="0">
              <a:solidFill>
                <a:schemeClr val="tx1"/>
              </a:solidFill>
            </a:rPr>
            <a:t>(***)Se considera aquellos casos donde la</a:t>
          </a:r>
          <a:r>
            <a:rPr lang="es-MX" sz="1000" i="0" baseline="0">
              <a:solidFill>
                <a:schemeClr val="tx1"/>
              </a:solidFill>
            </a:rPr>
            <a:t> mujer albergada</a:t>
          </a:r>
          <a:r>
            <a:rPr lang="es-MX" sz="1000" i="0">
              <a:solidFill>
                <a:schemeClr val="tx1"/>
              </a:solidFill>
            </a:rPr>
            <a:t> es mayor a 3 años, según los lineamientos para la generación de servicios con pertinencia cultural a través de la incorporación de la variable étnica en las entidades públicas, mediante Decreto Supremo N° 010-2021-MC.</a:t>
          </a:r>
        </a:p>
      </xdr:txBody>
    </xdr:sp>
    <xdr:clientData/>
  </xdr:twoCellAnchor>
  <xdr:twoCellAnchor>
    <xdr:from>
      <xdr:col>3</xdr:col>
      <xdr:colOff>801255</xdr:colOff>
      <xdr:row>144</xdr:row>
      <xdr:rowOff>183467</xdr:rowOff>
    </xdr:from>
    <xdr:to>
      <xdr:col>10</xdr:col>
      <xdr:colOff>253038</xdr:colOff>
      <xdr:row>147</xdr:row>
      <xdr:rowOff>110254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FFE36747-BD85-459B-AA72-074B9EEB250E}"/>
            </a:ext>
          </a:extLst>
        </xdr:cNvPr>
        <xdr:cNvSpPr/>
      </xdr:nvSpPr>
      <xdr:spPr>
        <a:xfrm>
          <a:off x="1277505" y="29625242"/>
          <a:ext cx="3871383" cy="52686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albergados en los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últimos cinco años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región, 2022 - 2026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42234</xdr:colOff>
      <xdr:row>144</xdr:row>
      <xdr:rowOff>174802</xdr:rowOff>
    </xdr:from>
    <xdr:to>
      <xdr:col>4</xdr:col>
      <xdr:colOff>84667</xdr:colOff>
      <xdr:row>146</xdr:row>
      <xdr:rowOff>118533</xdr:rowOff>
    </xdr:to>
    <xdr:sp macro="" textlink="">
      <xdr:nvSpPr>
        <xdr:cNvPr id="44" name="Rectángulo 51">
          <a:extLst>
            <a:ext uri="{FF2B5EF4-FFF2-40B4-BE49-F238E27FC236}">
              <a16:creationId xmlns:a16="http://schemas.microsoft.com/office/drawing/2014/main" id="{F4999E91-7E3B-4BC5-869D-27982558D772}"/>
            </a:ext>
          </a:extLst>
        </xdr:cNvPr>
        <xdr:cNvSpPr/>
      </xdr:nvSpPr>
      <xdr:spPr>
        <a:xfrm>
          <a:off x="42234" y="29616577"/>
          <a:ext cx="1414033" cy="34378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10</a:t>
          </a:r>
        </a:p>
      </xdr:txBody>
    </xdr:sp>
    <xdr:clientData/>
  </xdr:twoCellAnchor>
  <xdr:twoCellAnchor>
    <xdr:from>
      <xdr:col>4</xdr:col>
      <xdr:colOff>47625</xdr:colOff>
      <xdr:row>177</xdr:row>
      <xdr:rowOff>101599</xdr:rowOff>
    </xdr:from>
    <xdr:to>
      <xdr:col>21</xdr:col>
      <xdr:colOff>650718</xdr:colOff>
      <xdr:row>180</xdr:row>
      <xdr:rowOff>15061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92CD0DC4-A2C8-4F12-9627-9918562CDBDE}"/>
            </a:ext>
          </a:extLst>
        </xdr:cNvPr>
        <xdr:cNvSpPr/>
      </xdr:nvSpPr>
      <xdr:spPr>
        <a:xfrm>
          <a:off x="1419225" y="36125149"/>
          <a:ext cx="10051893" cy="380187"/>
        </a:xfrm>
        <a:prstGeom prst="rect">
          <a:avLst/>
        </a:prstGeom>
        <a:solidFill>
          <a:srgbClr val="757171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6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VARIACIÓN PORCENTUAL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9525</xdr:colOff>
      <xdr:row>177</xdr:row>
      <xdr:rowOff>101599</xdr:rowOff>
    </xdr:from>
    <xdr:to>
      <xdr:col>4</xdr:col>
      <xdr:colOff>114300</xdr:colOff>
      <xdr:row>180</xdr:row>
      <xdr:rowOff>13215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A6958AD4-3E4A-47DC-89D9-1C46D59CAA71}"/>
            </a:ext>
          </a:extLst>
        </xdr:cNvPr>
        <xdr:cNvSpPr/>
      </xdr:nvSpPr>
      <xdr:spPr>
        <a:xfrm>
          <a:off x="9525" y="36125149"/>
          <a:ext cx="1476375" cy="378341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SECCIÓN E</a:t>
          </a:r>
        </a:p>
      </xdr:txBody>
    </xdr:sp>
    <xdr:clientData/>
  </xdr:twoCellAnchor>
  <xdr:twoCellAnchor>
    <xdr:from>
      <xdr:col>3</xdr:col>
      <xdr:colOff>117846</xdr:colOff>
      <xdr:row>181</xdr:row>
      <xdr:rowOff>0</xdr:rowOff>
    </xdr:from>
    <xdr:to>
      <xdr:col>8</xdr:col>
      <xdr:colOff>16933</xdr:colOff>
      <xdr:row>182</xdr:row>
      <xdr:rowOff>347134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D89B229C-3A38-4D46-A478-028C11FF5109}"/>
            </a:ext>
          </a:extLst>
        </xdr:cNvPr>
        <xdr:cNvSpPr/>
      </xdr:nvSpPr>
      <xdr:spPr>
        <a:xfrm>
          <a:off x="594096" y="36652200"/>
          <a:ext cx="3147112" cy="64240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los casos albergados del año 2026 en relación al año 2025</a:t>
          </a:r>
        </a:p>
      </xdr:txBody>
    </xdr:sp>
    <xdr:clientData/>
  </xdr:twoCellAnchor>
  <xdr:twoCellAnchor>
    <xdr:from>
      <xdr:col>2</xdr:col>
      <xdr:colOff>0</xdr:colOff>
      <xdr:row>181</xdr:row>
      <xdr:rowOff>0</xdr:rowOff>
    </xdr:from>
    <xdr:to>
      <xdr:col>3</xdr:col>
      <xdr:colOff>211668</xdr:colOff>
      <xdr:row>182</xdr:row>
      <xdr:rowOff>177800</xdr:rowOff>
    </xdr:to>
    <xdr:sp macro="" textlink="">
      <xdr:nvSpPr>
        <xdr:cNvPr id="48" name="Rectángulo 51">
          <a:extLst>
            <a:ext uri="{FF2B5EF4-FFF2-40B4-BE49-F238E27FC236}">
              <a16:creationId xmlns:a16="http://schemas.microsoft.com/office/drawing/2014/main" id="{FF20B954-2DD1-4482-B76B-51D67AD1D206}"/>
            </a:ext>
          </a:extLst>
        </xdr:cNvPr>
        <xdr:cNvSpPr/>
      </xdr:nvSpPr>
      <xdr:spPr>
        <a:xfrm>
          <a:off x="57150" y="36652200"/>
          <a:ext cx="630768" cy="47307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11</a:t>
          </a:r>
        </a:p>
      </xdr:txBody>
    </xdr:sp>
    <xdr:clientData/>
  </xdr:twoCellAnchor>
  <xdr:twoCellAnchor>
    <xdr:from>
      <xdr:col>11</xdr:col>
      <xdr:colOff>93424</xdr:colOff>
      <xdr:row>186</xdr:row>
      <xdr:rowOff>169333</xdr:rowOff>
    </xdr:from>
    <xdr:to>
      <xdr:col>20</xdr:col>
      <xdr:colOff>552451</xdr:colOff>
      <xdr:row>197</xdr:row>
      <xdr:rowOff>44767</xdr:rowOff>
    </xdr:to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9A930BD7-8056-4367-8827-B151814F7D96}"/>
            </a:ext>
          </a:extLst>
        </xdr:cNvPr>
        <xdr:cNvSpPr txBox="1"/>
      </xdr:nvSpPr>
      <xdr:spPr>
        <a:xfrm>
          <a:off x="5541724" y="38612233"/>
          <a:ext cx="5240577" cy="1161309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los</a:t>
          </a:r>
          <a:r>
            <a:rPr lang="es-PE" sz="1100" b="0" i="1"/>
            <a:t> casos albergados en</a:t>
          </a:r>
          <a:r>
            <a:rPr lang="es-PE" sz="1100" b="0" i="1" baseline="0"/>
            <a:t> </a:t>
          </a:r>
          <a:r>
            <a:rPr lang="es-PE" sz="1100" b="0" i="1"/>
            <a:t>los HRT, se observa una disminución de 2,6 puntos porcentuales en el periodo de enero a junio de 2026 frente a lo registrado en el mismo periodo del año anterior.</a:t>
          </a:r>
        </a:p>
      </xdr:txBody>
    </xdr:sp>
    <xdr:clientData/>
  </xdr:twoCellAnchor>
  <xdr:twoCellAnchor>
    <xdr:from>
      <xdr:col>8</xdr:col>
      <xdr:colOff>182421</xdr:colOff>
      <xdr:row>187</xdr:row>
      <xdr:rowOff>118533</xdr:rowOff>
    </xdr:from>
    <xdr:to>
      <xdr:col>10</xdr:col>
      <xdr:colOff>548224</xdr:colOff>
      <xdr:row>197</xdr:row>
      <xdr:rowOff>26859</xdr:rowOff>
    </xdr:to>
    <xdr:sp macro="" textlink="">
      <xdr:nvSpPr>
        <xdr:cNvPr id="50" name="Flecha a la derecha con bandas 9">
          <a:extLst>
            <a:ext uri="{FF2B5EF4-FFF2-40B4-BE49-F238E27FC236}">
              <a16:creationId xmlns:a16="http://schemas.microsoft.com/office/drawing/2014/main" id="{D4D1064F-1E31-4452-86FF-0C8A4B29B44D}"/>
            </a:ext>
          </a:extLst>
        </xdr:cNvPr>
        <xdr:cNvSpPr/>
      </xdr:nvSpPr>
      <xdr:spPr bwMode="auto">
        <a:xfrm>
          <a:off x="3906696" y="38809083"/>
          <a:ext cx="1537378" cy="946551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 editAs="oneCell">
    <xdr:from>
      <xdr:col>2</xdr:col>
      <xdr:colOff>0</xdr:colOff>
      <xdr:row>1</xdr:row>
      <xdr:rowOff>0</xdr:rowOff>
    </xdr:from>
    <xdr:to>
      <xdr:col>7</xdr:col>
      <xdr:colOff>91146</xdr:colOff>
      <xdr:row>1</xdr:row>
      <xdr:rowOff>512044</xdr:rowOff>
    </xdr:to>
    <xdr:pic>
      <xdr:nvPicPr>
        <xdr:cNvPr id="51" name="Imagen 50" descr="C:\Users\WCHIPAYO\Downloads\Programa Nacional warmi ñan-01.png">
          <a:extLst>
            <a:ext uri="{FF2B5EF4-FFF2-40B4-BE49-F238E27FC236}">
              <a16:creationId xmlns:a16="http://schemas.microsoft.com/office/drawing/2014/main" id="{4C8DAB76-A805-4E26-BE98-82537FD8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3224871" cy="512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54429</xdr:colOff>
      <xdr:row>112</xdr:row>
      <xdr:rowOff>6804</xdr:rowOff>
    </xdr:from>
    <xdr:to>
      <xdr:col>21</xdr:col>
      <xdr:colOff>468087</xdr:colOff>
      <xdr:row>138</xdr:row>
      <xdr:rowOff>139923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AA2B06DF-F781-42DA-BD05-76056A439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188654" y="22361979"/>
          <a:ext cx="4099833" cy="5905269"/>
        </a:xfrm>
        <a:prstGeom prst="rect">
          <a:avLst/>
        </a:prstGeom>
      </xdr:spPr>
    </xdr:pic>
    <xdr:clientData/>
  </xdr:twoCellAnchor>
  <xdr:twoCellAnchor editAs="oneCell">
    <xdr:from>
      <xdr:col>14</xdr:col>
      <xdr:colOff>206828</xdr:colOff>
      <xdr:row>137</xdr:row>
      <xdr:rowOff>32657</xdr:rowOff>
    </xdr:from>
    <xdr:to>
      <xdr:col>19</xdr:col>
      <xdr:colOff>497644</xdr:colOff>
      <xdr:row>142</xdr:row>
      <xdr:rowOff>65315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1CFEBD2-45FF-4A3D-BAD7-94CF50C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053" y="27940907"/>
          <a:ext cx="2748266" cy="1128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5">
          <cell r="R15" t="str">
            <v>Casos albergados</v>
          </cell>
          <cell r="S15">
            <v>0.50107526881720432</v>
          </cell>
        </row>
        <row r="16">
          <cell r="R16" t="str">
            <v>Hijas, hijos y acompañantes</v>
          </cell>
          <cell r="S16">
            <v>0.49892473118279568</v>
          </cell>
        </row>
        <row r="34">
          <cell r="G34" t="str">
            <v>Fiscalía</v>
          </cell>
          <cell r="H34" t="str">
            <v>Juzgado</v>
          </cell>
          <cell r="I34" t="str">
            <v>Servicio de Atención Urgente</v>
          </cell>
          <cell r="J34" t="str">
            <v>Centro Emergencia Mujer y Familia</v>
          </cell>
          <cell r="K34" t="str">
            <v>Servicio de Atención Rural</v>
          </cell>
        </row>
        <row r="41">
          <cell r="G41">
            <v>4.4943820224719105E-3</v>
          </cell>
          <cell r="H41">
            <v>9.2134831460674152E-2</v>
          </cell>
          <cell r="I41">
            <v>6.0674157303370786E-2</v>
          </cell>
          <cell r="J41">
            <v>0.82471910112359548</v>
          </cell>
          <cell r="K41">
            <v>1.7977528089887642E-2</v>
          </cell>
        </row>
        <row r="53">
          <cell r="O53" t="str">
            <v>Económica o patrimonial</v>
          </cell>
          <cell r="P53">
            <v>2.2471910112359553E-3</v>
          </cell>
        </row>
        <row r="54">
          <cell r="O54" t="str">
            <v>Psicológica</v>
          </cell>
          <cell r="P54">
            <v>0.20224719101123595</v>
          </cell>
        </row>
        <row r="55">
          <cell r="O55" t="str">
            <v>Física</v>
          </cell>
          <cell r="P55">
            <v>0.47865168539325842</v>
          </cell>
        </row>
        <row r="56">
          <cell r="O56" t="str">
            <v>Sexual</v>
          </cell>
          <cell r="P56">
            <v>0.31685393258426964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65BD-8618-4F4F-A727-FF20B6DC12BA}">
  <sheetPr>
    <tabColor theme="1" tint="0.14999847407452621"/>
  </sheetPr>
  <dimension ref="A1:AJ200"/>
  <sheetViews>
    <sheetView showGridLines="0" tabSelected="1" view="pageBreakPreview" topLeftCell="B1" zoomScale="97" zoomScaleNormal="90" zoomScaleSheetLayoutView="97" workbookViewId="0">
      <selection activeCell="A400" sqref="A400"/>
    </sheetView>
  </sheetViews>
  <sheetFormatPr baseColWidth="10" defaultColWidth="4.85546875" defaultRowHeight="15" x14ac:dyDescent="0.25"/>
  <cols>
    <col min="1" max="1" width="2.28515625" style="1" hidden="1" customWidth="1"/>
    <col min="2" max="2" width="0.85546875" style="1" customWidth="1"/>
    <col min="3" max="3" width="6.28515625" style="1" customWidth="1"/>
    <col min="4" max="4" width="13.42578125" style="1" customWidth="1"/>
    <col min="5" max="5" width="10.28515625" style="1" customWidth="1"/>
    <col min="6" max="6" width="9.7109375" style="1" customWidth="1"/>
    <col min="7" max="7" width="7.28515625" style="1" customWidth="1"/>
    <col min="8" max="8" width="8" style="1" customWidth="1"/>
    <col min="9" max="9" width="8.7109375" style="1" customWidth="1"/>
    <col min="10" max="10" width="8.85546875" style="1" customWidth="1"/>
    <col min="11" max="11" width="8.28515625" style="1" customWidth="1"/>
    <col min="12" max="12" width="9.85546875" style="1" customWidth="1"/>
    <col min="13" max="13" width="7.42578125" style="1" customWidth="1"/>
    <col min="14" max="14" width="8" style="1" customWidth="1"/>
    <col min="15" max="15" width="8.5703125" style="1" customWidth="1"/>
    <col min="16" max="16" width="6.28515625" style="1" customWidth="1"/>
    <col min="17" max="17" width="6.7109375" style="1" customWidth="1"/>
    <col min="18" max="18" width="7.28515625" style="1" customWidth="1"/>
    <col min="19" max="19" width="8" style="1" customWidth="1"/>
    <col min="20" max="20" width="9.5703125" style="1" customWidth="1"/>
    <col min="21" max="21" width="8.85546875" style="1" customWidth="1"/>
    <col min="22" max="22" width="9.85546875" style="1" customWidth="1"/>
    <col min="23" max="23" width="8" style="1" customWidth="1"/>
    <col min="24" max="24" width="5.42578125" style="1" customWidth="1"/>
    <col min="25" max="25" width="0.7109375" style="1" customWidth="1"/>
    <col min="26" max="26" width="8.42578125" style="1" bestFit="1" customWidth="1"/>
    <col min="27" max="27" width="6.140625" style="1" customWidth="1"/>
    <col min="28" max="28" width="6.28515625" style="1" bestFit="1" customWidth="1"/>
    <col min="29" max="29" width="4.85546875" style="1"/>
    <col min="30" max="30" width="6" style="1" bestFit="1" customWidth="1"/>
    <col min="31" max="16384" width="4.85546875" style="1"/>
  </cols>
  <sheetData>
    <row r="1" spans="2:35" ht="4.9000000000000004" customHeight="1" x14ac:dyDescent="0.25">
      <c r="L1" s="2"/>
      <c r="M1" s="2"/>
      <c r="N1" s="2"/>
      <c r="O1" s="2"/>
      <c r="P1" s="2"/>
      <c r="Q1" s="2"/>
      <c r="R1" s="2"/>
      <c r="S1" s="2"/>
      <c r="T1" s="2"/>
    </row>
    <row r="2" spans="2:35" ht="55.5" customHeight="1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2:35" ht="22.5" customHeight="1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</row>
    <row r="4" spans="2:35" s="2" customFormat="1" ht="12" customHeight="1" x14ac:dyDescent="0.25"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2:35" s="8" customFormat="1" ht="20.25" customHeight="1" x14ac:dyDescent="0.25"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2:35" s="2" customFormat="1" ht="4.5" customHeight="1" x14ac:dyDescent="0.25">
      <c r="H6" s="10"/>
      <c r="T6" s="11"/>
    </row>
    <row r="7" spans="2:35" ht="42" customHeight="1" x14ac:dyDescent="0.25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2:35" ht="8.25" customHeight="1" x14ac:dyDescent="0.25"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2:35" ht="17.25" customHeight="1" x14ac:dyDescent="0.25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2:35" ht="11.25" customHeight="1" x14ac:dyDescent="0.25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2:35" s="15" customFormat="1" ht="15.75" customHeight="1" x14ac:dyDescent="0.25">
      <c r="C11" s="16"/>
      <c r="D11" s="17"/>
      <c r="E11" s="18"/>
      <c r="F11" s="18"/>
      <c r="G11" s="18"/>
      <c r="H11" s="18"/>
      <c r="I11" s="18"/>
      <c r="J11" s="18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AA11" s="1"/>
      <c r="AB11" s="1"/>
      <c r="AC11" s="1"/>
      <c r="AD11" s="1"/>
      <c r="AE11" s="1"/>
      <c r="AF11" s="1"/>
      <c r="AG11" s="1"/>
      <c r="AH11" s="1"/>
      <c r="AI11" s="1"/>
    </row>
    <row r="12" spans="2:35" s="15" customFormat="1" ht="12" customHeight="1" x14ac:dyDescent="0.25">
      <c r="C12" s="20"/>
      <c r="D12" s="20"/>
      <c r="E12" s="20"/>
      <c r="F12" s="20"/>
      <c r="G12" s="20"/>
      <c r="H12" s="20"/>
      <c r="I12" s="20"/>
      <c r="J12" s="20"/>
      <c r="AA12" s="1"/>
      <c r="AB12" s="1"/>
      <c r="AC12" s="1"/>
      <c r="AD12" s="1"/>
      <c r="AE12" s="1"/>
      <c r="AF12" s="1"/>
      <c r="AG12" s="1"/>
      <c r="AH12" s="1"/>
      <c r="AI12" s="1"/>
    </row>
    <row r="13" spans="2:35" s="15" customFormat="1" ht="15.95" customHeight="1" x14ac:dyDescent="0.25">
      <c r="C13" s="21" t="s">
        <v>0</v>
      </c>
      <c r="D13" s="21"/>
      <c r="E13" s="22" t="s">
        <v>1</v>
      </c>
      <c r="F13" s="23"/>
      <c r="G13" s="24" t="s">
        <v>2</v>
      </c>
      <c r="H13" s="24"/>
      <c r="I13" s="24"/>
      <c r="J13" s="25"/>
      <c r="K13" s="26" t="s">
        <v>3</v>
      </c>
      <c r="L13" s="24"/>
      <c r="M13" s="24"/>
      <c r="N13" s="24"/>
      <c r="O13" s="27"/>
      <c r="P13" s="28"/>
      <c r="Q13" s="28"/>
      <c r="R13" s="29"/>
      <c r="S13" s="29"/>
      <c r="T13" s="29"/>
      <c r="U13" s="28"/>
      <c r="V13" s="27"/>
      <c r="AA13" s="1"/>
      <c r="AB13" s="1"/>
      <c r="AC13" s="1"/>
      <c r="AD13" s="1"/>
      <c r="AE13" s="1"/>
      <c r="AF13" s="1"/>
      <c r="AG13" s="1"/>
      <c r="AH13" s="1"/>
      <c r="AI13" s="1"/>
    </row>
    <row r="14" spans="2:35" s="15" customFormat="1" ht="15.95" customHeight="1" x14ac:dyDescent="0.25">
      <c r="C14" s="21"/>
      <c r="D14" s="21"/>
      <c r="E14" s="22"/>
      <c r="F14" s="23"/>
      <c r="G14" s="30" t="s">
        <v>1</v>
      </c>
      <c r="H14" s="31" t="s">
        <v>4</v>
      </c>
      <c r="I14" s="31" t="s">
        <v>5</v>
      </c>
      <c r="J14" s="31"/>
      <c r="K14" s="30" t="s">
        <v>1</v>
      </c>
      <c r="L14" s="31" t="s">
        <v>6</v>
      </c>
      <c r="M14" s="31" t="s">
        <v>7</v>
      </c>
      <c r="N14" s="31"/>
      <c r="O14" s="27"/>
      <c r="AA14" s="1"/>
      <c r="AB14" s="1"/>
      <c r="AC14" s="1"/>
      <c r="AD14" s="1"/>
      <c r="AE14" s="1"/>
      <c r="AF14" s="1"/>
      <c r="AG14" s="1"/>
      <c r="AH14" s="1"/>
      <c r="AI14" s="1"/>
    </row>
    <row r="15" spans="2:35" s="15" customFormat="1" ht="10.5" customHeight="1" x14ac:dyDescent="0.25">
      <c r="C15" s="21"/>
      <c r="D15" s="21"/>
      <c r="E15" s="22"/>
      <c r="F15" s="23"/>
      <c r="G15" s="32"/>
      <c r="H15" s="33"/>
      <c r="I15" s="33"/>
      <c r="J15" s="33"/>
      <c r="K15" s="32"/>
      <c r="L15" s="33"/>
      <c r="M15" s="33"/>
      <c r="N15" s="33"/>
      <c r="O15" s="27"/>
      <c r="R15" s="34" t="s">
        <v>2</v>
      </c>
      <c r="S15" s="35">
        <f>G29</f>
        <v>0.50107526881720432</v>
      </c>
      <c r="AA15" s="1"/>
      <c r="AB15" s="1"/>
      <c r="AC15" s="1"/>
      <c r="AD15" s="1"/>
      <c r="AE15" s="1"/>
      <c r="AF15" s="1"/>
      <c r="AG15" s="1"/>
      <c r="AH15" s="1"/>
      <c r="AI15" s="1"/>
    </row>
    <row r="16" spans="2:35" s="15" customFormat="1" ht="15" customHeight="1" x14ac:dyDescent="0.25">
      <c r="C16" s="36" t="s">
        <v>8</v>
      </c>
      <c r="D16" s="37"/>
      <c r="E16" s="38">
        <f t="shared" ref="E16:E29" si="0">SUM(G16,K16)</f>
        <v>221</v>
      </c>
      <c r="F16" s="39"/>
      <c r="G16" s="37">
        <f>SUM(H16:I16)</f>
        <v>109</v>
      </c>
      <c r="H16" s="40">
        <v>57</v>
      </c>
      <c r="I16" s="41">
        <v>52</v>
      </c>
      <c r="J16" s="42"/>
      <c r="K16" s="37">
        <f>SUM(L16:M16)</f>
        <v>112</v>
      </c>
      <c r="L16" s="40">
        <v>61</v>
      </c>
      <c r="M16" s="43">
        <v>51</v>
      </c>
      <c r="N16" s="44"/>
      <c r="O16" s="27"/>
      <c r="R16" s="34" t="s">
        <v>3</v>
      </c>
      <c r="S16" s="35">
        <f>K29</f>
        <v>0.49892473118279568</v>
      </c>
      <c r="AA16" s="1"/>
      <c r="AB16" s="1"/>
      <c r="AC16" s="1"/>
      <c r="AD16" s="1"/>
      <c r="AE16" s="1"/>
      <c r="AF16" s="1"/>
      <c r="AG16" s="1"/>
      <c r="AH16" s="1"/>
      <c r="AI16" s="1"/>
    </row>
    <row r="17" spans="2:35" s="15" customFormat="1" ht="15" customHeight="1" x14ac:dyDescent="0.25">
      <c r="C17" s="36" t="s">
        <v>9</v>
      </c>
      <c r="D17" s="37"/>
      <c r="E17" s="38">
        <f t="shared" si="0"/>
        <v>236</v>
      </c>
      <c r="F17" s="39"/>
      <c r="G17" s="37">
        <f t="shared" ref="G17:G27" si="1">SUM(H17:I17)</f>
        <v>119</v>
      </c>
      <c r="H17" s="40">
        <v>53</v>
      </c>
      <c r="I17" s="41">
        <v>66</v>
      </c>
      <c r="J17" s="42"/>
      <c r="K17" s="37">
        <f t="shared" ref="K17:K27" si="2">SUM(L17:M17)</f>
        <v>117</v>
      </c>
      <c r="L17" s="40">
        <v>54</v>
      </c>
      <c r="M17" s="43">
        <v>63</v>
      </c>
      <c r="N17" s="44"/>
      <c r="O17" s="27"/>
      <c r="R17" s="34"/>
      <c r="S17" s="35"/>
      <c r="AA17" s="1"/>
      <c r="AB17" s="1"/>
      <c r="AC17" s="1"/>
      <c r="AD17" s="1"/>
      <c r="AE17" s="1"/>
      <c r="AF17" s="1"/>
      <c r="AG17" s="1"/>
      <c r="AH17" s="1"/>
      <c r="AI17" s="1"/>
    </row>
    <row r="18" spans="2:35" s="15" customFormat="1" ht="15" customHeight="1" x14ac:dyDescent="0.25">
      <c r="C18" s="36" t="s">
        <v>10</v>
      </c>
      <c r="D18" s="37"/>
      <c r="E18" s="38">
        <f t="shared" si="0"/>
        <v>324</v>
      </c>
      <c r="F18" s="39"/>
      <c r="G18" s="37">
        <f t="shared" si="1"/>
        <v>163</v>
      </c>
      <c r="H18" s="40">
        <v>91</v>
      </c>
      <c r="I18" s="41">
        <v>72</v>
      </c>
      <c r="J18" s="42"/>
      <c r="K18" s="37">
        <f t="shared" si="2"/>
        <v>161</v>
      </c>
      <c r="L18" s="40">
        <v>98</v>
      </c>
      <c r="M18" s="43">
        <v>63</v>
      </c>
      <c r="N18" s="44"/>
      <c r="O18" s="27"/>
      <c r="R18" s="34"/>
      <c r="S18" s="35"/>
      <c r="AA18" s="1"/>
      <c r="AB18" s="1"/>
      <c r="AC18" s="1"/>
      <c r="AD18" s="1"/>
      <c r="AE18" s="1"/>
      <c r="AF18" s="1"/>
      <c r="AG18" s="1"/>
      <c r="AH18" s="1"/>
      <c r="AI18" s="1"/>
    </row>
    <row r="19" spans="2:35" s="15" customFormat="1" ht="15" customHeight="1" x14ac:dyDescent="0.25">
      <c r="C19" s="36" t="s">
        <v>11</v>
      </c>
      <c r="D19" s="37"/>
      <c r="E19" s="38">
        <f t="shared" si="0"/>
        <v>349</v>
      </c>
      <c r="F19" s="39"/>
      <c r="G19" s="37">
        <f t="shared" si="1"/>
        <v>170</v>
      </c>
      <c r="H19" s="40">
        <v>70</v>
      </c>
      <c r="I19" s="41">
        <v>100</v>
      </c>
      <c r="J19" s="42"/>
      <c r="K19" s="37">
        <f t="shared" si="2"/>
        <v>179</v>
      </c>
      <c r="L19" s="40">
        <v>75</v>
      </c>
      <c r="M19" s="43">
        <v>104</v>
      </c>
      <c r="N19" s="44"/>
      <c r="O19" s="27"/>
      <c r="R19" s="34"/>
      <c r="S19" s="35"/>
      <c r="AA19" s="1"/>
      <c r="AB19" s="1"/>
      <c r="AC19" s="1"/>
      <c r="AD19" s="1"/>
      <c r="AE19" s="1"/>
      <c r="AF19" s="1"/>
      <c r="AG19" s="1"/>
      <c r="AH19" s="1"/>
      <c r="AI19" s="1"/>
    </row>
    <row r="20" spans="2:35" s="15" customFormat="1" ht="15" customHeight="1" x14ac:dyDescent="0.25">
      <c r="C20" s="36" t="s">
        <v>12</v>
      </c>
      <c r="D20" s="37"/>
      <c r="E20" s="38">
        <f t="shared" si="0"/>
        <v>357</v>
      </c>
      <c r="F20" s="39"/>
      <c r="G20" s="37">
        <f t="shared" si="1"/>
        <v>181</v>
      </c>
      <c r="H20" s="40">
        <v>88</v>
      </c>
      <c r="I20" s="41">
        <v>93</v>
      </c>
      <c r="J20" s="45"/>
      <c r="K20" s="37">
        <f t="shared" si="2"/>
        <v>176</v>
      </c>
      <c r="L20" s="40">
        <v>76</v>
      </c>
      <c r="M20" s="43">
        <v>100</v>
      </c>
      <c r="N20" s="44"/>
      <c r="O20" s="27"/>
      <c r="R20" s="34"/>
      <c r="S20" s="35"/>
      <c r="AA20" s="1"/>
      <c r="AB20" s="1"/>
      <c r="AC20" s="1"/>
      <c r="AD20" s="1"/>
      <c r="AE20" s="1"/>
      <c r="AF20" s="1"/>
      <c r="AG20" s="1"/>
      <c r="AH20" s="1"/>
      <c r="AI20" s="1"/>
    </row>
    <row r="21" spans="2:35" s="15" customFormat="1" ht="15" customHeight="1" thickBot="1" x14ac:dyDescent="0.3">
      <c r="C21" s="36" t="s">
        <v>13</v>
      </c>
      <c r="D21" s="37"/>
      <c r="E21" s="38">
        <f t="shared" si="0"/>
        <v>373</v>
      </c>
      <c r="F21" s="39"/>
      <c r="G21" s="37">
        <f t="shared" si="1"/>
        <v>190</v>
      </c>
      <c r="H21" s="40">
        <v>86</v>
      </c>
      <c r="I21" s="41">
        <v>104</v>
      </c>
      <c r="J21" s="45"/>
      <c r="K21" s="37">
        <f t="shared" si="2"/>
        <v>183</v>
      </c>
      <c r="L21" s="40">
        <v>84</v>
      </c>
      <c r="M21" s="43">
        <v>99</v>
      </c>
      <c r="N21" s="44"/>
      <c r="O21" s="27"/>
      <c r="R21" s="34"/>
      <c r="S21" s="35"/>
      <c r="AA21" s="1"/>
      <c r="AB21" s="1"/>
      <c r="AC21" s="1"/>
      <c r="AD21" s="1"/>
      <c r="AE21" s="1"/>
      <c r="AF21" s="1"/>
      <c r="AG21" s="1"/>
      <c r="AH21" s="1"/>
      <c r="AI21" s="1"/>
    </row>
    <row r="22" spans="2:35" s="15" customFormat="1" ht="15" hidden="1" customHeight="1" x14ac:dyDescent="0.25">
      <c r="C22" s="36" t="s">
        <v>14</v>
      </c>
      <c r="D22" s="37"/>
      <c r="E22" s="38">
        <f t="shared" si="0"/>
        <v>0</v>
      </c>
      <c r="F22" s="39"/>
      <c r="G22" s="37">
        <f t="shared" si="1"/>
        <v>0</v>
      </c>
      <c r="H22" s="46"/>
      <c r="I22" s="42"/>
      <c r="J22" s="45"/>
      <c r="K22" s="37">
        <f t="shared" si="2"/>
        <v>0</v>
      </c>
      <c r="L22" s="46"/>
      <c r="M22" s="44"/>
      <c r="N22" s="44"/>
      <c r="O22" s="27"/>
      <c r="R22" s="34"/>
      <c r="S22" s="35"/>
      <c r="AA22" s="1"/>
      <c r="AB22" s="1"/>
      <c r="AC22" s="1"/>
      <c r="AD22" s="1"/>
      <c r="AE22" s="1"/>
      <c r="AF22" s="1"/>
      <c r="AG22" s="1"/>
      <c r="AH22" s="1"/>
      <c r="AI22" s="1"/>
    </row>
    <row r="23" spans="2:35" s="15" customFormat="1" ht="15" hidden="1" customHeight="1" x14ac:dyDescent="0.25">
      <c r="C23" s="36" t="s">
        <v>15</v>
      </c>
      <c r="D23" s="37"/>
      <c r="E23" s="38">
        <f t="shared" si="0"/>
        <v>0</v>
      </c>
      <c r="F23" s="39"/>
      <c r="G23" s="37">
        <f t="shared" si="1"/>
        <v>0</v>
      </c>
      <c r="H23" s="46"/>
      <c r="I23" s="42"/>
      <c r="J23" s="45"/>
      <c r="K23" s="37">
        <f t="shared" si="2"/>
        <v>0</v>
      </c>
      <c r="L23" s="46"/>
      <c r="M23" s="44"/>
      <c r="N23" s="44"/>
      <c r="O23" s="27"/>
      <c r="R23" s="34"/>
      <c r="S23" s="35"/>
      <c r="AA23" s="1"/>
      <c r="AB23" s="1"/>
      <c r="AC23" s="1"/>
      <c r="AD23" s="1"/>
      <c r="AE23" s="1"/>
      <c r="AF23" s="1"/>
      <c r="AG23" s="1"/>
      <c r="AH23" s="1"/>
      <c r="AI23" s="1"/>
    </row>
    <row r="24" spans="2:35" s="15" customFormat="1" ht="15" hidden="1" customHeight="1" x14ac:dyDescent="0.25">
      <c r="C24" s="36" t="s">
        <v>16</v>
      </c>
      <c r="D24" s="37"/>
      <c r="E24" s="38">
        <f>SUM(G24,K24)</f>
        <v>0</v>
      </c>
      <c r="F24" s="39"/>
      <c r="G24" s="37">
        <f>SUM(H24:I24)</f>
        <v>0</v>
      </c>
      <c r="H24" s="46"/>
      <c r="I24" s="42"/>
      <c r="J24" s="45"/>
      <c r="K24" s="37">
        <f>SUM(L24:M24)</f>
        <v>0</v>
      </c>
      <c r="L24" s="46"/>
      <c r="M24" s="44"/>
      <c r="N24" s="44"/>
      <c r="O24" s="27"/>
      <c r="R24" s="34"/>
      <c r="S24" s="35"/>
      <c r="AA24" s="1"/>
      <c r="AB24" s="1"/>
      <c r="AC24" s="1"/>
      <c r="AD24" s="1"/>
      <c r="AE24" s="1"/>
      <c r="AF24" s="1"/>
      <c r="AG24" s="1"/>
      <c r="AH24" s="1"/>
      <c r="AI24" s="1"/>
    </row>
    <row r="25" spans="2:35" s="15" customFormat="1" ht="15" hidden="1" customHeight="1" x14ac:dyDescent="0.25">
      <c r="C25" s="36" t="s">
        <v>17</v>
      </c>
      <c r="D25" s="37"/>
      <c r="E25" s="38">
        <f>SUM(G25,K25)</f>
        <v>0</v>
      </c>
      <c r="F25" s="39"/>
      <c r="G25" s="37">
        <f>SUM(H25:I25)</f>
        <v>0</v>
      </c>
      <c r="H25" s="46"/>
      <c r="I25" s="42"/>
      <c r="J25" s="45"/>
      <c r="K25" s="37">
        <f>SUM(L25:M25)</f>
        <v>0</v>
      </c>
      <c r="L25" s="46"/>
      <c r="M25" s="44"/>
      <c r="N25" s="44"/>
      <c r="O25" s="27"/>
      <c r="R25" s="34"/>
      <c r="S25" s="35"/>
      <c r="AA25" s="1"/>
      <c r="AB25" s="1"/>
      <c r="AC25" s="1"/>
      <c r="AD25" s="1"/>
      <c r="AE25" s="1"/>
      <c r="AF25" s="1"/>
      <c r="AG25" s="1"/>
      <c r="AH25" s="1"/>
      <c r="AI25" s="1"/>
    </row>
    <row r="26" spans="2:35" s="15" customFormat="1" ht="15" hidden="1" customHeight="1" x14ac:dyDescent="0.25">
      <c r="C26" s="36" t="s">
        <v>18</v>
      </c>
      <c r="D26" s="37"/>
      <c r="E26" s="38">
        <f>SUM(G26,K26)</f>
        <v>0</v>
      </c>
      <c r="F26" s="39"/>
      <c r="G26" s="37">
        <f>SUM(H26:I26)</f>
        <v>0</v>
      </c>
      <c r="H26" s="46"/>
      <c r="I26" s="42"/>
      <c r="J26" s="45"/>
      <c r="K26" s="37">
        <f>SUM(L26:M26)</f>
        <v>0</v>
      </c>
      <c r="L26" s="46"/>
      <c r="M26" s="44"/>
      <c r="N26" s="44"/>
      <c r="O26" s="27"/>
      <c r="R26" s="34"/>
      <c r="S26" s="35"/>
      <c r="AA26" s="1"/>
      <c r="AB26" s="1"/>
      <c r="AC26" s="1"/>
      <c r="AD26" s="1"/>
      <c r="AE26" s="1"/>
      <c r="AF26" s="1"/>
      <c r="AG26" s="1"/>
      <c r="AH26" s="1"/>
      <c r="AI26" s="1"/>
    </row>
    <row r="27" spans="2:35" s="15" customFormat="1" ht="15" hidden="1" customHeight="1" thickBot="1" x14ac:dyDescent="0.3">
      <c r="C27" s="47" t="s">
        <v>19</v>
      </c>
      <c r="D27" s="47"/>
      <c r="E27" s="48">
        <f t="shared" si="0"/>
        <v>0</v>
      </c>
      <c r="F27" s="49"/>
      <c r="G27" s="50">
        <f t="shared" si="1"/>
        <v>0</v>
      </c>
      <c r="H27" s="51"/>
      <c r="I27" s="52"/>
      <c r="J27" s="53"/>
      <c r="K27" s="50">
        <f t="shared" si="2"/>
        <v>0</v>
      </c>
      <c r="L27" s="51"/>
      <c r="M27" s="53"/>
      <c r="N27" s="53"/>
      <c r="O27" s="27"/>
      <c r="AA27" s="1"/>
      <c r="AB27" s="1"/>
      <c r="AC27" s="1"/>
      <c r="AD27" s="1"/>
      <c r="AE27" s="1"/>
      <c r="AF27" s="1"/>
      <c r="AG27" s="1"/>
      <c r="AH27" s="1"/>
      <c r="AI27" s="1"/>
    </row>
    <row r="28" spans="2:35" s="15" customFormat="1" ht="15" customHeight="1" x14ac:dyDescent="0.25">
      <c r="C28" s="54" t="s">
        <v>1</v>
      </c>
      <c r="D28" s="54"/>
      <c r="E28" s="55">
        <f>SUM(E16:E27)</f>
        <v>1860</v>
      </c>
      <c r="F28" s="56"/>
      <c r="G28" s="57">
        <f>SUM(G16:G27)</f>
        <v>932</v>
      </c>
      <c r="H28" s="58">
        <f>SUM(H16:H27)</f>
        <v>445</v>
      </c>
      <c r="I28" s="59">
        <f>SUM(I16:I27)</f>
        <v>487</v>
      </c>
      <c r="J28" s="59"/>
      <c r="K28" s="57">
        <f>SUM(K16:K27)</f>
        <v>928</v>
      </c>
      <c r="L28" s="58">
        <f>SUM(L16:L27)</f>
        <v>448</v>
      </c>
      <c r="M28" s="59">
        <f>SUM(M16:M27)</f>
        <v>480</v>
      </c>
      <c r="N28" s="59"/>
      <c r="O28" s="27"/>
      <c r="AA28" s="1"/>
      <c r="AB28" s="1"/>
      <c r="AC28" s="1"/>
      <c r="AD28" s="1"/>
      <c r="AE28" s="1"/>
      <c r="AF28" s="1"/>
      <c r="AG28" s="1"/>
      <c r="AH28" s="1"/>
      <c r="AI28" s="1"/>
    </row>
    <row r="29" spans="2:35" s="15" customFormat="1" ht="15" customHeight="1" thickBot="1" x14ac:dyDescent="0.3">
      <c r="C29" s="60" t="s">
        <v>20</v>
      </c>
      <c r="D29" s="60"/>
      <c r="E29" s="61">
        <f t="shared" si="0"/>
        <v>1</v>
      </c>
      <c r="F29" s="62"/>
      <c r="G29" s="63">
        <f>G28/$E28</f>
        <v>0.50107526881720432</v>
      </c>
      <c r="H29" s="63">
        <f>H28/$E28</f>
        <v>0.239247311827957</v>
      </c>
      <c r="I29" s="64">
        <f>I28/$E28</f>
        <v>0.26182795698924732</v>
      </c>
      <c r="J29" s="64"/>
      <c r="K29" s="63">
        <f>K28/$E28</f>
        <v>0.49892473118279568</v>
      </c>
      <c r="L29" s="63">
        <f>L28/$E28</f>
        <v>0.24086021505376345</v>
      </c>
      <c r="M29" s="64">
        <f>M28/$E28</f>
        <v>0.25806451612903225</v>
      </c>
      <c r="N29" s="64"/>
      <c r="O29" s="27"/>
      <c r="AA29" s="1"/>
      <c r="AB29" s="1"/>
      <c r="AC29" s="1"/>
      <c r="AD29" s="1"/>
      <c r="AE29" s="1"/>
      <c r="AF29" s="1"/>
      <c r="AG29" s="1"/>
      <c r="AH29" s="1"/>
      <c r="AI29" s="1"/>
    </row>
    <row r="30" spans="2:35" s="15" customFormat="1" ht="15" customHeight="1" x14ac:dyDescent="0.25">
      <c r="C30" s="20"/>
      <c r="D30" s="20"/>
      <c r="E30" s="20"/>
      <c r="F30" s="20"/>
      <c r="G30" s="20"/>
      <c r="H30" s="20"/>
      <c r="O30" s="27"/>
      <c r="P30" s="27"/>
      <c r="Q30" s="27"/>
      <c r="R30" s="27"/>
      <c r="S30" s="27"/>
      <c r="T30" s="27"/>
      <c r="U30" s="27"/>
      <c r="V30" s="28"/>
      <c r="AA30" s="1"/>
      <c r="AB30" s="1"/>
      <c r="AC30" s="1"/>
      <c r="AD30" s="1"/>
      <c r="AE30" s="1"/>
      <c r="AF30" s="1"/>
      <c r="AG30" s="1"/>
      <c r="AH30" s="1"/>
      <c r="AI30" s="1"/>
    </row>
    <row r="31" spans="2:35" s="15" customFormat="1" ht="17.25" customHeight="1" x14ac:dyDescent="0.25">
      <c r="B31" s="1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27"/>
      <c r="R31" s="27"/>
      <c r="S31" s="27"/>
      <c r="T31" s="27"/>
      <c r="U31" s="27"/>
      <c r="V31" s="28"/>
      <c r="AA31" s="1"/>
      <c r="AB31" s="1"/>
      <c r="AC31" s="1"/>
      <c r="AD31" s="1"/>
      <c r="AE31" s="1"/>
      <c r="AF31" s="1"/>
      <c r="AG31" s="1"/>
      <c r="AH31" s="1"/>
      <c r="AI31" s="1"/>
    </row>
    <row r="32" spans="2:35" s="15" customFormat="1" ht="12" customHeight="1" x14ac:dyDescent="0.25">
      <c r="C32" s="16"/>
      <c r="D32" s="17"/>
      <c r="E32" s="18"/>
      <c r="F32" s="18"/>
      <c r="G32" s="18"/>
      <c r="H32" s="18"/>
      <c r="I32" s="18"/>
      <c r="J32" s="18"/>
      <c r="K32" s="19"/>
      <c r="L32" s="19"/>
      <c r="M32" s="19"/>
      <c r="N32" s="19"/>
      <c r="O32" s="19"/>
      <c r="AA32" s="1"/>
      <c r="AB32" s="1"/>
      <c r="AC32" s="1"/>
      <c r="AD32" s="1"/>
      <c r="AE32" s="1"/>
      <c r="AF32" s="1"/>
      <c r="AG32" s="1"/>
      <c r="AH32" s="1"/>
      <c r="AI32" s="1"/>
    </row>
    <row r="33" spans="3:35" s="15" customFormat="1" ht="15.95" customHeight="1" x14ac:dyDescent="0.25">
      <c r="C33" s="65" t="s">
        <v>21</v>
      </c>
      <c r="D33" s="66"/>
      <c r="E33" s="22" t="s">
        <v>1</v>
      </c>
      <c r="F33" s="23"/>
      <c r="G33" s="26" t="s">
        <v>22</v>
      </c>
      <c r="H33" s="24"/>
      <c r="I33" s="24"/>
      <c r="J33" s="24"/>
      <c r="K33" s="24"/>
      <c r="L33" s="24"/>
      <c r="O33" s="27"/>
      <c r="AA33" s="1"/>
      <c r="AB33" s="1"/>
      <c r="AC33" s="1"/>
      <c r="AD33" s="1"/>
      <c r="AE33" s="1"/>
      <c r="AF33" s="1"/>
      <c r="AG33" s="1"/>
      <c r="AH33" s="1"/>
      <c r="AI33" s="1"/>
    </row>
    <row r="34" spans="3:35" s="15" customFormat="1" ht="34.9" customHeight="1" x14ac:dyDescent="0.25">
      <c r="C34" s="65"/>
      <c r="D34" s="66"/>
      <c r="E34" s="22"/>
      <c r="F34" s="23"/>
      <c r="G34" s="67" t="s">
        <v>23</v>
      </c>
      <c r="H34" s="67" t="s">
        <v>24</v>
      </c>
      <c r="I34" s="67" t="s">
        <v>25</v>
      </c>
      <c r="J34" s="67" t="s">
        <v>26</v>
      </c>
      <c r="K34" s="67" t="s">
        <v>27</v>
      </c>
      <c r="L34" s="67" t="s">
        <v>28</v>
      </c>
      <c r="O34" s="27"/>
      <c r="AA34" s="1"/>
      <c r="AB34" s="1"/>
      <c r="AC34" s="1"/>
      <c r="AD34" s="1"/>
      <c r="AE34" s="1"/>
      <c r="AF34" s="1"/>
      <c r="AG34" s="1"/>
      <c r="AH34" s="1"/>
      <c r="AI34" s="1"/>
    </row>
    <row r="35" spans="3:35" s="15" customFormat="1" ht="34.9" customHeight="1" x14ac:dyDescent="0.25">
      <c r="C35" s="65"/>
      <c r="D35" s="66"/>
      <c r="E35" s="22"/>
      <c r="F35" s="23"/>
      <c r="G35" s="68"/>
      <c r="H35" s="68"/>
      <c r="I35" s="68"/>
      <c r="J35" s="68"/>
      <c r="K35" s="68"/>
      <c r="L35" s="68"/>
      <c r="O35" s="27"/>
      <c r="AA35" s="1"/>
      <c r="AB35" s="1"/>
      <c r="AC35" s="1"/>
      <c r="AD35" s="1"/>
      <c r="AE35" s="1"/>
      <c r="AF35" s="1"/>
      <c r="AG35" s="1"/>
      <c r="AH35" s="1"/>
      <c r="AI35" s="1"/>
    </row>
    <row r="36" spans="3:35" s="15" customFormat="1" ht="17.25" customHeight="1" x14ac:dyDescent="0.25">
      <c r="C36" s="69" t="s">
        <v>29</v>
      </c>
      <c r="D36" s="69"/>
      <c r="E36" s="70">
        <f>SUM(G36:K36)</f>
        <v>418</v>
      </c>
      <c r="F36" s="71"/>
      <c r="G36" s="72">
        <v>2</v>
      </c>
      <c r="H36" s="72">
        <v>41</v>
      </c>
      <c r="I36" s="72">
        <v>26</v>
      </c>
      <c r="J36" s="72">
        <v>341</v>
      </c>
      <c r="K36" s="72">
        <v>8</v>
      </c>
      <c r="L36" s="73"/>
      <c r="O36" s="27"/>
      <c r="AA36" s="1"/>
      <c r="AB36" s="1"/>
      <c r="AC36" s="1"/>
      <c r="AD36" s="1"/>
      <c r="AE36" s="1"/>
      <c r="AF36" s="1"/>
      <c r="AG36" s="1"/>
      <c r="AH36" s="1"/>
      <c r="AI36" s="1"/>
    </row>
    <row r="37" spans="3:35" s="15" customFormat="1" ht="17.25" customHeight="1" x14ac:dyDescent="0.25">
      <c r="C37" s="36" t="s">
        <v>30</v>
      </c>
      <c r="D37" s="37"/>
      <c r="E37" s="70">
        <f>SUM(G37:K37)</f>
        <v>17</v>
      </c>
      <c r="F37" s="71"/>
      <c r="G37" s="72">
        <v>0</v>
      </c>
      <c r="H37" s="72">
        <v>0</v>
      </c>
      <c r="I37" s="72">
        <v>1</v>
      </c>
      <c r="J37" s="72">
        <v>16</v>
      </c>
      <c r="K37" s="72">
        <v>0</v>
      </c>
      <c r="L37" s="73"/>
      <c r="O37" s="27"/>
      <c r="AA37" s="1"/>
      <c r="AB37" s="1"/>
      <c r="AC37" s="1"/>
      <c r="AD37" s="1"/>
      <c r="AE37" s="1"/>
      <c r="AF37" s="1"/>
      <c r="AG37" s="1"/>
      <c r="AH37" s="1"/>
      <c r="AI37" s="1"/>
    </row>
    <row r="38" spans="3:35" s="15" customFormat="1" ht="17.25" customHeight="1" x14ac:dyDescent="0.25">
      <c r="C38" s="36" t="s">
        <v>31</v>
      </c>
      <c r="D38" s="37"/>
      <c r="E38" s="70">
        <f>SUM(G38:K38)</f>
        <v>10</v>
      </c>
      <c r="F38" s="71"/>
      <c r="G38" s="72">
        <v>0</v>
      </c>
      <c r="H38" s="72">
        <v>0</v>
      </c>
      <c r="I38" s="72">
        <v>0</v>
      </c>
      <c r="J38" s="72">
        <v>10</v>
      </c>
      <c r="K38" s="72">
        <v>0</v>
      </c>
      <c r="L38" s="73"/>
      <c r="O38" s="27"/>
      <c r="AA38" s="1"/>
      <c r="AB38" s="1"/>
      <c r="AC38" s="1"/>
      <c r="AD38" s="1"/>
      <c r="AE38" s="1"/>
      <c r="AF38" s="1"/>
      <c r="AG38" s="1"/>
      <c r="AH38" s="1"/>
      <c r="AI38" s="1"/>
    </row>
    <row r="39" spans="3:35" s="15" customFormat="1" ht="17.25" customHeight="1" thickBot="1" x14ac:dyDescent="0.3">
      <c r="C39" s="74" t="s">
        <v>32</v>
      </c>
      <c r="D39" s="74"/>
      <c r="E39" s="70">
        <f>SUM(L39)</f>
        <v>0</v>
      </c>
      <c r="F39" s="71"/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6">
        <v>0</v>
      </c>
      <c r="O39" s="27"/>
      <c r="AA39" s="1"/>
      <c r="AB39" s="1"/>
      <c r="AC39" s="1"/>
      <c r="AD39" s="1"/>
      <c r="AE39" s="1"/>
      <c r="AF39" s="1"/>
      <c r="AG39" s="1"/>
      <c r="AH39" s="1"/>
      <c r="AI39" s="1"/>
    </row>
    <row r="40" spans="3:35" s="15" customFormat="1" ht="17.25" customHeight="1" x14ac:dyDescent="0.25">
      <c r="C40" s="77" t="s">
        <v>1</v>
      </c>
      <c r="D40" s="77"/>
      <c r="E40" s="55">
        <f>SUM(E36:F39)</f>
        <v>445</v>
      </c>
      <c r="F40" s="56"/>
      <c r="G40" s="57">
        <f t="shared" ref="G40:L40" si="3">SUM(G36:G39)</f>
        <v>2</v>
      </c>
      <c r="H40" s="57">
        <f t="shared" si="3"/>
        <v>41</v>
      </c>
      <c r="I40" s="57">
        <f t="shared" si="3"/>
        <v>27</v>
      </c>
      <c r="J40" s="57">
        <f t="shared" si="3"/>
        <v>367</v>
      </c>
      <c r="K40" s="57">
        <f t="shared" si="3"/>
        <v>8</v>
      </c>
      <c r="L40" s="57">
        <f t="shared" si="3"/>
        <v>0</v>
      </c>
      <c r="O40" s="27"/>
      <c r="AA40" s="1"/>
      <c r="AB40" s="1"/>
      <c r="AC40" s="1"/>
      <c r="AD40" s="1"/>
      <c r="AE40" s="1"/>
      <c r="AF40" s="1"/>
      <c r="AG40" s="1"/>
      <c r="AH40" s="1"/>
      <c r="AI40" s="1"/>
    </row>
    <row r="41" spans="3:35" s="15" customFormat="1" ht="17.25" customHeight="1" thickBot="1" x14ac:dyDescent="0.3">
      <c r="C41" s="78" t="s">
        <v>20</v>
      </c>
      <c r="D41" s="78"/>
      <c r="E41" s="61">
        <f>SUM(G41:K41)</f>
        <v>0.99999999999999989</v>
      </c>
      <c r="F41" s="62"/>
      <c r="G41" s="63">
        <f t="shared" ref="G41:L41" si="4">G40/$E40</f>
        <v>4.4943820224719105E-3</v>
      </c>
      <c r="H41" s="63">
        <f t="shared" si="4"/>
        <v>9.2134831460674152E-2</v>
      </c>
      <c r="I41" s="63">
        <f t="shared" si="4"/>
        <v>6.0674157303370786E-2</v>
      </c>
      <c r="J41" s="63">
        <f t="shared" si="4"/>
        <v>0.82471910112359548</v>
      </c>
      <c r="K41" s="63">
        <f t="shared" si="4"/>
        <v>1.7977528089887642E-2</v>
      </c>
      <c r="L41" s="63">
        <f t="shared" si="4"/>
        <v>0</v>
      </c>
      <c r="O41" s="27"/>
      <c r="Q41" s="27"/>
      <c r="R41" s="27"/>
      <c r="S41" s="27"/>
      <c r="T41" s="27"/>
      <c r="U41" s="27"/>
      <c r="V41" s="28"/>
      <c r="AA41" s="1"/>
      <c r="AB41" s="1"/>
      <c r="AC41" s="1"/>
      <c r="AD41" s="1"/>
      <c r="AE41" s="1"/>
      <c r="AF41" s="1"/>
      <c r="AG41" s="1"/>
      <c r="AH41" s="1"/>
      <c r="AI41" s="1"/>
    </row>
    <row r="42" spans="3:35" s="15" customFormat="1" ht="11.45" customHeight="1" x14ac:dyDescent="0.25">
      <c r="C42" s="20"/>
      <c r="D42" s="20"/>
      <c r="E42" s="20"/>
      <c r="F42" s="20"/>
      <c r="G42" s="20"/>
      <c r="H42" s="20"/>
      <c r="O42" s="27"/>
      <c r="P42" s="27"/>
      <c r="Q42" s="27"/>
      <c r="R42" s="27"/>
      <c r="S42" s="27"/>
      <c r="T42" s="27"/>
      <c r="U42" s="27"/>
      <c r="V42" s="28"/>
      <c r="AA42" s="1"/>
      <c r="AB42" s="1"/>
      <c r="AC42" s="1"/>
      <c r="AD42" s="1"/>
      <c r="AE42" s="1"/>
      <c r="AF42" s="1"/>
      <c r="AG42" s="1"/>
      <c r="AH42" s="1"/>
      <c r="AI42" s="1"/>
    </row>
    <row r="43" spans="3:35" s="15" customFormat="1" ht="18.600000000000001" customHeight="1" x14ac:dyDescent="0.25">
      <c r="C43" s="79" t="s">
        <v>33</v>
      </c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28"/>
      <c r="AA43" s="1"/>
      <c r="AB43" s="1"/>
      <c r="AC43" s="1"/>
      <c r="AD43" s="1"/>
      <c r="AE43" s="1"/>
      <c r="AF43" s="1"/>
      <c r="AG43" s="1"/>
      <c r="AH43" s="1"/>
      <c r="AI43" s="1"/>
    </row>
    <row r="44" spans="3:35" s="15" customFormat="1" ht="12.75" customHeight="1" x14ac:dyDescent="0.25"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28"/>
      <c r="AA44" s="1"/>
      <c r="AB44" s="1"/>
      <c r="AC44" s="1"/>
      <c r="AD44" s="1"/>
      <c r="AE44" s="1"/>
      <c r="AF44" s="1"/>
      <c r="AG44" s="1"/>
      <c r="AH44" s="1"/>
      <c r="AI44" s="1"/>
    </row>
    <row r="45" spans="3:35" s="15" customFormat="1" ht="18.75" customHeight="1" x14ac:dyDescent="0.25"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28"/>
      <c r="AA45" s="1"/>
      <c r="AB45" s="1"/>
      <c r="AC45" s="1"/>
      <c r="AD45" s="1"/>
      <c r="AE45" s="1"/>
      <c r="AF45" s="1"/>
      <c r="AG45" s="1"/>
      <c r="AH45" s="1"/>
      <c r="AI45" s="1"/>
    </row>
    <row r="46" spans="3:35" s="15" customFormat="1" ht="12.75" customHeight="1" x14ac:dyDescent="0.25"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28"/>
      <c r="AA46" s="1"/>
      <c r="AB46" s="1"/>
      <c r="AC46" s="1"/>
      <c r="AD46" s="1"/>
      <c r="AE46" s="1"/>
      <c r="AF46" s="1"/>
      <c r="AG46" s="1"/>
      <c r="AH46" s="1"/>
      <c r="AI46" s="1"/>
    </row>
    <row r="47" spans="3:35" s="15" customFormat="1" ht="8.25" customHeight="1" x14ac:dyDescent="0.25">
      <c r="C47" s="20"/>
      <c r="D47" s="20"/>
      <c r="E47" s="20"/>
      <c r="F47" s="20"/>
      <c r="G47" s="20"/>
      <c r="H47" s="20"/>
      <c r="O47" s="27"/>
      <c r="P47" s="27"/>
      <c r="Q47" s="27"/>
      <c r="R47" s="27"/>
      <c r="S47" s="27"/>
      <c r="T47" s="27"/>
      <c r="U47" s="27"/>
      <c r="V47" s="28"/>
      <c r="AA47" s="1"/>
      <c r="AB47" s="1"/>
      <c r="AC47" s="1"/>
      <c r="AD47" s="1"/>
      <c r="AE47" s="1"/>
      <c r="AF47" s="1"/>
      <c r="AG47" s="1"/>
      <c r="AH47" s="1"/>
      <c r="AI47" s="1"/>
    </row>
    <row r="48" spans="3:35" s="15" customFormat="1" ht="16.5" customHeight="1" x14ac:dyDescent="0.25">
      <c r="C48" s="20"/>
      <c r="D48" s="20"/>
      <c r="E48" s="20"/>
      <c r="F48" s="20"/>
      <c r="G48" s="20"/>
      <c r="H48" s="20"/>
      <c r="O48" s="27"/>
      <c r="P48" s="27"/>
      <c r="Q48" s="27"/>
      <c r="R48" s="27"/>
      <c r="S48" s="27"/>
      <c r="T48" s="27"/>
      <c r="U48" s="27"/>
      <c r="V48" s="28"/>
      <c r="AA48" s="1"/>
      <c r="AB48" s="1"/>
      <c r="AC48" s="1"/>
      <c r="AD48" s="1"/>
      <c r="AE48" s="1"/>
      <c r="AF48" s="1"/>
      <c r="AG48" s="1"/>
      <c r="AH48" s="1"/>
      <c r="AI48" s="1"/>
    </row>
    <row r="49" spans="3:36" s="15" customFormat="1" ht="16.5" customHeight="1" x14ac:dyDescent="0.25">
      <c r="C49" s="20"/>
      <c r="D49" s="20"/>
      <c r="E49" s="20"/>
      <c r="F49" s="20"/>
      <c r="G49" s="20"/>
      <c r="H49" s="20"/>
      <c r="O49" s="27"/>
      <c r="P49" s="27"/>
      <c r="Q49" s="27"/>
      <c r="R49" s="27"/>
      <c r="S49" s="27"/>
      <c r="T49" s="27"/>
      <c r="U49" s="27"/>
      <c r="V49" s="28"/>
      <c r="AA49" s="1"/>
      <c r="AB49" s="1"/>
      <c r="AC49" s="1"/>
      <c r="AD49" s="1"/>
      <c r="AE49" s="1"/>
      <c r="AF49" s="1"/>
      <c r="AG49" s="1"/>
      <c r="AH49" s="1"/>
      <c r="AI49" s="1"/>
    </row>
    <row r="50" spans="3:36" s="15" customFormat="1" ht="21" customHeight="1" x14ac:dyDescent="0.25">
      <c r="C50" s="80"/>
      <c r="D50" s="80"/>
      <c r="E50" s="80"/>
      <c r="F50" s="80"/>
      <c r="G50" s="80"/>
      <c r="H50" s="80"/>
      <c r="I50" s="80"/>
      <c r="J50" s="80"/>
      <c r="K50" s="80"/>
      <c r="L50" s="80"/>
      <c r="O50" s="27"/>
      <c r="P50" s="27"/>
      <c r="Q50" s="27"/>
      <c r="R50" s="27"/>
      <c r="S50" s="27"/>
      <c r="T50" s="27"/>
      <c r="U50" s="27"/>
      <c r="V50" s="28"/>
      <c r="AA50" s="1"/>
      <c r="AB50" s="1"/>
      <c r="AC50" s="1"/>
      <c r="AD50" s="1"/>
      <c r="AE50" s="1"/>
      <c r="AF50" s="1"/>
      <c r="AG50" s="1"/>
      <c r="AH50" s="1"/>
      <c r="AI50" s="1"/>
    </row>
    <row r="51" spans="3:36" s="15" customFormat="1" ht="8.25" customHeight="1" x14ac:dyDescent="0.25">
      <c r="C51" s="81"/>
      <c r="D51" s="81"/>
      <c r="E51" s="81"/>
      <c r="F51" s="81"/>
      <c r="G51" s="81"/>
      <c r="H51" s="81"/>
      <c r="I51" s="81"/>
      <c r="J51" s="81"/>
      <c r="M51" s="27"/>
      <c r="N51" s="27"/>
      <c r="O51" s="27"/>
      <c r="P51" s="27"/>
      <c r="Q51" s="27"/>
      <c r="R51" s="27"/>
      <c r="S51" s="27"/>
      <c r="T51" s="28"/>
      <c r="Y51" s="1"/>
      <c r="Z51" s="1"/>
      <c r="AA51" s="1"/>
      <c r="AB51" s="1"/>
      <c r="AC51" s="1"/>
      <c r="AD51" s="1"/>
      <c r="AE51" s="1"/>
      <c r="AF51" s="1"/>
      <c r="AG51" s="1"/>
    </row>
    <row r="52" spans="3:36" s="15" customFormat="1" ht="15.95" customHeight="1" x14ac:dyDescent="0.25">
      <c r="C52" s="33" t="s">
        <v>34</v>
      </c>
      <c r="D52" s="33"/>
      <c r="E52" s="82" t="s">
        <v>1</v>
      </c>
      <c r="F52" s="68" t="s">
        <v>35</v>
      </c>
      <c r="G52" s="68" t="s">
        <v>36</v>
      </c>
      <c r="H52" s="68" t="s">
        <v>37</v>
      </c>
      <c r="I52" s="68" t="s">
        <v>38</v>
      </c>
      <c r="J52" s="68" t="s">
        <v>39</v>
      </c>
      <c r="K52" s="68" t="s">
        <v>40</v>
      </c>
      <c r="L52" s="83" t="s">
        <v>41</v>
      </c>
      <c r="O52" s="84"/>
      <c r="P52" s="85"/>
      <c r="Q52" s="85"/>
      <c r="R52" s="85"/>
      <c r="S52" s="85"/>
      <c r="T52" s="84"/>
      <c r="U52" s="28"/>
      <c r="Z52" s="1"/>
      <c r="AA52" s="1"/>
      <c r="AB52" s="1"/>
      <c r="AC52" s="1"/>
      <c r="AD52" s="1"/>
      <c r="AE52" s="1"/>
      <c r="AF52" s="1"/>
      <c r="AG52" s="1"/>
      <c r="AH52" s="1"/>
    </row>
    <row r="53" spans="3:36" s="15" customFormat="1" ht="15.95" customHeight="1" x14ac:dyDescent="0.25">
      <c r="C53" s="33"/>
      <c r="D53" s="33"/>
      <c r="E53" s="86"/>
      <c r="F53" s="87"/>
      <c r="G53" s="87"/>
      <c r="H53" s="87"/>
      <c r="I53" s="87"/>
      <c r="J53" s="87"/>
      <c r="K53" s="87"/>
      <c r="L53" s="88"/>
      <c r="O53" s="84" t="s">
        <v>42</v>
      </c>
      <c r="P53" s="89">
        <f>E54/$E$58</f>
        <v>2.2471910112359553E-3</v>
      </c>
      <c r="Q53" s="90"/>
      <c r="R53" s="90"/>
      <c r="S53" s="90"/>
      <c r="T53" s="84"/>
      <c r="U53" s="28"/>
      <c r="Z53" s="1"/>
      <c r="AA53" s="1"/>
      <c r="AB53" s="1"/>
      <c r="AC53" s="1"/>
      <c r="AD53" s="1"/>
      <c r="AE53" s="1"/>
      <c r="AF53" s="1"/>
      <c r="AG53" s="1"/>
      <c r="AH53" s="1"/>
    </row>
    <row r="54" spans="3:36" s="15" customFormat="1" ht="27" customHeight="1" x14ac:dyDescent="0.25">
      <c r="C54" s="91" t="s">
        <v>42</v>
      </c>
      <c r="D54" s="91"/>
      <c r="E54" s="92">
        <f>SUM(F54:L54)</f>
        <v>1</v>
      </c>
      <c r="F54" s="93">
        <v>0</v>
      </c>
      <c r="G54" s="93">
        <v>0</v>
      </c>
      <c r="H54" s="93">
        <v>0</v>
      </c>
      <c r="I54" s="93">
        <v>1</v>
      </c>
      <c r="J54" s="93">
        <v>0</v>
      </c>
      <c r="K54" s="93">
        <v>0</v>
      </c>
      <c r="L54" s="93">
        <v>0</v>
      </c>
      <c r="O54" s="84" t="s">
        <v>43</v>
      </c>
      <c r="P54" s="89">
        <f>E55/$E$58</f>
        <v>0.20224719101123595</v>
      </c>
      <c r="Q54" s="90"/>
      <c r="R54" s="90"/>
      <c r="S54" s="90"/>
      <c r="T54" s="84"/>
      <c r="U54" s="28"/>
      <c r="Z54" s="1"/>
      <c r="AA54" s="1"/>
      <c r="AB54" s="1"/>
      <c r="AC54" s="1"/>
      <c r="AD54" s="1"/>
      <c r="AE54" s="1"/>
      <c r="AF54" s="1"/>
      <c r="AG54" s="1"/>
      <c r="AH54" s="1"/>
    </row>
    <row r="55" spans="3:36" s="15" customFormat="1" ht="17.25" customHeight="1" x14ac:dyDescent="0.25">
      <c r="C55" s="94" t="s">
        <v>43</v>
      </c>
      <c r="D55" s="94"/>
      <c r="E55" s="95">
        <f>SUM(F55:L55)</f>
        <v>90</v>
      </c>
      <c r="F55" s="96">
        <v>1</v>
      </c>
      <c r="G55" s="96">
        <v>2</v>
      </c>
      <c r="H55" s="96">
        <v>13</v>
      </c>
      <c r="I55" s="96">
        <v>33</v>
      </c>
      <c r="J55" s="96">
        <v>20</v>
      </c>
      <c r="K55" s="96">
        <v>12</v>
      </c>
      <c r="L55" s="96">
        <v>9</v>
      </c>
      <c r="O55" s="84" t="s">
        <v>44</v>
      </c>
      <c r="P55" s="89">
        <f>E56/$E$58</f>
        <v>0.47865168539325842</v>
      </c>
      <c r="Q55" s="90"/>
      <c r="R55" s="90"/>
      <c r="S55" s="90"/>
      <c r="T55" s="84"/>
      <c r="U55" s="28"/>
      <c r="Z55" s="1"/>
      <c r="AA55" s="1"/>
      <c r="AB55" s="1"/>
      <c r="AC55" s="1"/>
      <c r="AD55" s="1"/>
      <c r="AE55" s="1"/>
      <c r="AF55" s="1"/>
      <c r="AG55" s="1"/>
      <c r="AH55" s="1"/>
    </row>
    <row r="56" spans="3:36" s="15" customFormat="1" ht="17.25" customHeight="1" x14ac:dyDescent="0.25">
      <c r="C56" s="94" t="s">
        <v>44</v>
      </c>
      <c r="D56" s="94"/>
      <c r="E56" s="95">
        <f>SUM(F56:L56)</f>
        <v>213</v>
      </c>
      <c r="F56" s="96">
        <v>3</v>
      </c>
      <c r="G56" s="96">
        <v>19</v>
      </c>
      <c r="H56" s="96">
        <v>59</v>
      </c>
      <c r="I56" s="96">
        <v>82</v>
      </c>
      <c r="J56" s="96">
        <v>30</v>
      </c>
      <c r="K56" s="96">
        <v>14</v>
      </c>
      <c r="L56" s="96">
        <v>6</v>
      </c>
      <c r="O56" s="84" t="s">
        <v>45</v>
      </c>
      <c r="P56" s="89">
        <f>E57/$E$58</f>
        <v>0.31685393258426964</v>
      </c>
      <c r="Q56" s="90"/>
      <c r="R56" s="90"/>
      <c r="S56" s="90"/>
      <c r="T56" s="84"/>
      <c r="U56" s="28"/>
      <c r="Z56" s="1"/>
      <c r="AA56" s="1"/>
      <c r="AB56" s="1"/>
      <c r="AC56" s="1"/>
      <c r="AD56" s="1"/>
      <c r="AE56" s="1"/>
      <c r="AF56" s="1"/>
      <c r="AG56" s="1"/>
      <c r="AH56" s="1"/>
    </row>
    <row r="57" spans="3:36" s="15" customFormat="1" ht="17.25" customHeight="1" thickBot="1" x14ac:dyDescent="0.3">
      <c r="C57" s="97" t="s">
        <v>45</v>
      </c>
      <c r="D57" s="97"/>
      <c r="E57" s="98">
        <f>SUM(F57:L57)</f>
        <v>141</v>
      </c>
      <c r="F57" s="99">
        <v>18</v>
      </c>
      <c r="G57" s="99">
        <v>56</v>
      </c>
      <c r="H57" s="99">
        <v>34</v>
      </c>
      <c r="I57" s="99">
        <v>17</v>
      </c>
      <c r="J57" s="99">
        <v>9</v>
      </c>
      <c r="K57" s="99">
        <v>3</v>
      </c>
      <c r="L57" s="99">
        <v>4</v>
      </c>
      <c r="O57" s="100"/>
      <c r="P57" s="90"/>
      <c r="Q57" s="90"/>
      <c r="R57" s="90"/>
      <c r="S57" s="90"/>
      <c r="T57" s="84"/>
      <c r="U57" s="28"/>
      <c r="Z57" s="1"/>
      <c r="AA57" s="1"/>
      <c r="AB57" s="1"/>
      <c r="AC57" s="1"/>
      <c r="AD57" s="1"/>
      <c r="AE57" s="1"/>
      <c r="AF57" s="1"/>
      <c r="AG57" s="1"/>
      <c r="AH57" s="1"/>
    </row>
    <row r="58" spans="3:36" s="15" customFormat="1" ht="17.25" customHeight="1" x14ac:dyDescent="0.25">
      <c r="C58" s="77" t="s">
        <v>1</v>
      </c>
      <c r="D58" s="77"/>
      <c r="E58" s="101">
        <f t="shared" ref="E58:L58" si="5">SUM(E54:E57)</f>
        <v>445</v>
      </c>
      <c r="F58" s="57">
        <f>SUM(F54:F57)</f>
        <v>22</v>
      </c>
      <c r="G58" s="57">
        <f t="shared" si="5"/>
        <v>77</v>
      </c>
      <c r="H58" s="57">
        <f t="shared" si="5"/>
        <v>106</v>
      </c>
      <c r="I58" s="57">
        <f t="shared" si="5"/>
        <v>133</v>
      </c>
      <c r="J58" s="57">
        <f t="shared" si="5"/>
        <v>59</v>
      </c>
      <c r="K58" s="57">
        <f t="shared" si="5"/>
        <v>29</v>
      </c>
      <c r="L58" s="57">
        <f t="shared" si="5"/>
        <v>19</v>
      </c>
      <c r="O58" s="27"/>
      <c r="P58" s="27"/>
      <c r="Q58" s="27"/>
      <c r="R58" s="27"/>
      <c r="S58" s="27"/>
      <c r="T58" s="27"/>
      <c r="U58" s="28"/>
      <c r="Z58" s="1"/>
      <c r="AA58" s="1"/>
      <c r="AB58" s="1"/>
      <c r="AC58" s="1"/>
      <c r="AD58" s="1"/>
      <c r="AE58" s="1"/>
      <c r="AF58" s="1"/>
      <c r="AG58" s="1"/>
      <c r="AH58" s="1"/>
    </row>
    <row r="59" spans="3:36" s="15" customFormat="1" ht="17.25" customHeight="1" thickBot="1" x14ac:dyDescent="0.3">
      <c r="C59" s="78" t="s">
        <v>20</v>
      </c>
      <c r="D59" s="78"/>
      <c r="E59" s="102">
        <f t="shared" ref="E59:L59" si="6">E58/$E58</f>
        <v>1</v>
      </c>
      <c r="F59" s="63">
        <f>F58/$E58</f>
        <v>4.9438202247191011E-2</v>
      </c>
      <c r="G59" s="63">
        <f t="shared" si="6"/>
        <v>0.17303370786516853</v>
      </c>
      <c r="H59" s="63">
        <f t="shared" si="6"/>
        <v>0.23820224719101124</v>
      </c>
      <c r="I59" s="63">
        <f t="shared" si="6"/>
        <v>0.29887640449438202</v>
      </c>
      <c r="J59" s="63">
        <f t="shared" si="6"/>
        <v>0.13258426966292136</v>
      </c>
      <c r="K59" s="63">
        <f t="shared" si="6"/>
        <v>6.5168539325842698E-2</v>
      </c>
      <c r="L59" s="63">
        <f t="shared" si="6"/>
        <v>4.2696629213483148E-2</v>
      </c>
      <c r="O59" s="27"/>
      <c r="P59" s="27"/>
      <c r="Q59" s="27"/>
      <c r="R59" s="27"/>
      <c r="S59" s="27"/>
      <c r="T59" s="27"/>
      <c r="U59" s="28"/>
      <c r="Z59" s="1"/>
      <c r="AA59" s="1"/>
      <c r="AB59" s="1"/>
      <c r="AC59" s="1"/>
      <c r="AD59" s="1"/>
      <c r="AE59" s="1"/>
      <c r="AF59" s="1"/>
      <c r="AG59" s="1"/>
      <c r="AH59" s="1"/>
    </row>
    <row r="60" spans="3:36" s="15" customFormat="1" ht="7.5" customHeight="1" x14ac:dyDescent="0.25">
      <c r="C60" s="28"/>
      <c r="D60" s="28"/>
      <c r="E60" s="29"/>
      <c r="F60" s="28"/>
      <c r="G60" s="28"/>
      <c r="H60" s="28"/>
      <c r="I60" s="28"/>
      <c r="J60" s="28"/>
      <c r="K60" s="28"/>
      <c r="L60" s="28"/>
      <c r="O60" s="27"/>
      <c r="P60" s="27"/>
      <c r="Q60" s="27"/>
      <c r="R60" s="27"/>
      <c r="S60" s="27"/>
      <c r="T60" s="27"/>
      <c r="U60" s="27"/>
      <c r="V60" s="28"/>
      <c r="AA60" s="1"/>
      <c r="AB60" s="1"/>
      <c r="AC60" s="1"/>
      <c r="AD60" s="1"/>
      <c r="AE60" s="1"/>
      <c r="AF60" s="1"/>
      <c r="AG60" s="1"/>
      <c r="AH60" s="1"/>
      <c r="AI60" s="1"/>
    </row>
    <row r="61" spans="3:36" s="15" customFormat="1" ht="16.5" customHeight="1" x14ac:dyDescent="0.25">
      <c r="C61" s="28"/>
      <c r="D61" s="28"/>
      <c r="E61" s="29"/>
      <c r="F61" s="28"/>
      <c r="G61" s="28"/>
      <c r="H61" s="28"/>
      <c r="I61" s="28"/>
      <c r="J61" s="28"/>
      <c r="K61" s="28"/>
      <c r="L61" s="28"/>
      <c r="O61" s="27"/>
      <c r="P61" s="27"/>
      <c r="Q61" s="27"/>
      <c r="R61" s="27"/>
      <c r="S61" s="27"/>
      <c r="T61" s="27"/>
      <c r="U61" s="27"/>
      <c r="V61" s="28"/>
      <c r="AA61" s="1"/>
      <c r="AB61" s="1"/>
      <c r="AC61" s="1"/>
      <c r="AD61" s="1"/>
      <c r="AE61" s="1"/>
      <c r="AF61" s="1"/>
      <c r="AG61" s="1"/>
      <c r="AH61" s="1"/>
      <c r="AI61" s="1"/>
    </row>
    <row r="62" spans="3:36" s="15" customFormat="1" ht="19.5" customHeight="1" x14ac:dyDescent="0.25">
      <c r="C62" s="28"/>
      <c r="D62" s="28"/>
      <c r="E62" s="29"/>
      <c r="F62" s="28"/>
      <c r="G62" s="28"/>
      <c r="H62" s="28"/>
      <c r="I62" s="28"/>
      <c r="J62" s="28"/>
      <c r="K62" s="28"/>
      <c r="L62" s="28"/>
      <c r="O62" s="27"/>
      <c r="P62" s="27"/>
      <c r="Q62" s="27"/>
      <c r="R62" s="27"/>
      <c r="S62" s="27"/>
      <c r="T62" s="27"/>
      <c r="U62" s="27"/>
      <c r="V62" s="28"/>
      <c r="AA62" s="1"/>
      <c r="AB62" s="1"/>
      <c r="AC62" s="1"/>
      <c r="AD62" s="1"/>
      <c r="AE62" s="1"/>
      <c r="AF62" s="1"/>
      <c r="AG62" s="1"/>
      <c r="AH62" s="1"/>
      <c r="AI62" s="1"/>
    </row>
    <row r="63" spans="3:36" s="15" customFormat="1" ht="3" customHeight="1" x14ac:dyDescent="0.25">
      <c r="C63" s="20"/>
      <c r="D63" s="20"/>
      <c r="E63" s="20"/>
      <c r="F63" s="20"/>
      <c r="G63" s="20"/>
      <c r="H63" s="20"/>
      <c r="O63" s="27"/>
      <c r="P63" s="27"/>
      <c r="Q63" s="27"/>
      <c r="R63" s="27"/>
      <c r="S63" s="27"/>
      <c r="T63" s="27"/>
      <c r="U63" s="27"/>
      <c r="V63" s="28"/>
      <c r="AA63" s="1"/>
      <c r="AB63" s="1"/>
      <c r="AC63" s="1"/>
      <c r="AD63" s="1"/>
      <c r="AE63" s="1"/>
      <c r="AF63" s="1"/>
      <c r="AG63" s="1"/>
      <c r="AH63" s="1"/>
      <c r="AI63" s="1"/>
    </row>
    <row r="64" spans="3:36" s="15" customFormat="1" ht="15.95" customHeight="1" x14ac:dyDescent="0.25">
      <c r="C64" s="103" t="s">
        <v>46</v>
      </c>
      <c r="D64" s="103"/>
      <c r="E64" s="104" t="s">
        <v>1</v>
      </c>
      <c r="F64" s="105" t="s">
        <v>47</v>
      </c>
      <c r="G64" s="105" t="s">
        <v>48</v>
      </c>
      <c r="H64" s="68" t="s">
        <v>49</v>
      </c>
      <c r="I64" s="106" t="s">
        <v>50</v>
      </c>
      <c r="J64" s="107"/>
      <c r="K64" s="105" t="s">
        <v>51</v>
      </c>
      <c r="L64" s="105" t="s">
        <v>52</v>
      </c>
      <c r="M64" s="105" t="s">
        <v>53</v>
      </c>
      <c r="N64" s="106" t="s">
        <v>54</v>
      </c>
      <c r="O64" s="106" t="s">
        <v>55</v>
      </c>
      <c r="Q64" s="103" t="s">
        <v>56</v>
      </c>
      <c r="R64" s="103"/>
      <c r="S64" s="104" t="s">
        <v>1</v>
      </c>
      <c r="T64" s="105" t="s">
        <v>57</v>
      </c>
      <c r="U64" s="105" t="s">
        <v>58</v>
      </c>
      <c r="V64" s="68" t="s">
        <v>59</v>
      </c>
      <c r="AB64" s="1"/>
      <c r="AC64" s="1"/>
      <c r="AD64" s="1"/>
      <c r="AE64" s="1"/>
      <c r="AF64" s="1"/>
      <c r="AG64" s="1"/>
      <c r="AH64" s="1"/>
      <c r="AI64" s="1"/>
      <c r="AJ64" s="1"/>
    </row>
    <row r="65" spans="3:36" s="15" customFormat="1" ht="15.95" customHeight="1" x14ac:dyDescent="0.25">
      <c r="C65" s="103"/>
      <c r="D65" s="103"/>
      <c r="E65" s="104"/>
      <c r="F65" s="105"/>
      <c r="G65" s="105"/>
      <c r="H65" s="68"/>
      <c r="I65" s="106"/>
      <c r="J65" s="107"/>
      <c r="K65" s="105"/>
      <c r="L65" s="105"/>
      <c r="M65" s="105"/>
      <c r="N65" s="106"/>
      <c r="O65" s="106"/>
      <c r="Q65" s="103"/>
      <c r="R65" s="103"/>
      <c r="S65" s="104"/>
      <c r="T65" s="105"/>
      <c r="U65" s="105"/>
      <c r="V65" s="68"/>
      <c r="AB65" s="1"/>
      <c r="AC65" s="1"/>
      <c r="AD65" s="1"/>
      <c r="AE65" s="1"/>
      <c r="AF65" s="1"/>
      <c r="AG65" s="1"/>
      <c r="AH65" s="1"/>
      <c r="AI65" s="1"/>
      <c r="AJ65" s="1"/>
    </row>
    <row r="66" spans="3:36" s="15" customFormat="1" ht="15.95" customHeight="1" x14ac:dyDescent="0.25">
      <c r="C66" s="103"/>
      <c r="D66" s="103"/>
      <c r="E66" s="108"/>
      <c r="F66" s="109"/>
      <c r="G66" s="109"/>
      <c r="H66" s="87"/>
      <c r="I66" s="106"/>
      <c r="J66" s="107"/>
      <c r="K66" s="105"/>
      <c r="L66" s="109"/>
      <c r="M66" s="109"/>
      <c r="N66" s="110"/>
      <c r="O66" s="110"/>
      <c r="Q66" s="103"/>
      <c r="R66" s="103"/>
      <c r="S66" s="108"/>
      <c r="T66" s="109"/>
      <c r="U66" s="109"/>
      <c r="V66" s="87"/>
      <c r="AB66" s="1"/>
      <c r="AC66" s="1"/>
      <c r="AD66" s="1"/>
      <c r="AE66" s="1"/>
      <c r="AF66" s="1"/>
      <c r="AG66" s="1"/>
      <c r="AH66" s="1"/>
      <c r="AI66" s="1"/>
      <c r="AJ66" s="1"/>
    </row>
    <row r="67" spans="3:36" s="15" customFormat="1" ht="17.25" customHeight="1" x14ac:dyDescent="0.25">
      <c r="C67" s="111" t="s">
        <v>60</v>
      </c>
      <c r="D67" s="111"/>
      <c r="E67" s="92">
        <f>SUM(F67:O67)</f>
        <v>1</v>
      </c>
      <c r="F67" s="93">
        <v>0</v>
      </c>
      <c r="G67" s="93">
        <v>0</v>
      </c>
      <c r="H67" s="93">
        <v>0</v>
      </c>
      <c r="I67" s="112">
        <v>0</v>
      </c>
      <c r="J67" s="112">
        <v>0</v>
      </c>
      <c r="K67" s="113">
        <v>0</v>
      </c>
      <c r="L67" s="113">
        <v>0</v>
      </c>
      <c r="M67" s="93">
        <v>1</v>
      </c>
      <c r="N67" s="93">
        <v>0</v>
      </c>
      <c r="O67" s="93">
        <v>0</v>
      </c>
      <c r="Q67" s="94" t="s">
        <v>61</v>
      </c>
      <c r="R67" s="94"/>
      <c r="S67" s="95">
        <f>SUM(T67:V67)</f>
        <v>23</v>
      </c>
      <c r="T67" s="93">
        <v>1</v>
      </c>
      <c r="U67" s="93">
        <v>18</v>
      </c>
      <c r="V67" s="93">
        <v>4</v>
      </c>
      <c r="AB67" s="1"/>
      <c r="AC67" s="1"/>
      <c r="AD67" s="1"/>
      <c r="AE67" s="1"/>
      <c r="AF67" s="1"/>
      <c r="AG67" s="1"/>
      <c r="AH67" s="1"/>
      <c r="AI67" s="1"/>
      <c r="AJ67" s="1"/>
    </row>
    <row r="68" spans="3:36" s="15" customFormat="1" ht="17.25" customHeight="1" thickBot="1" x14ac:dyDescent="0.3">
      <c r="C68" s="94" t="s">
        <v>43</v>
      </c>
      <c r="D68" s="94"/>
      <c r="E68" s="95">
        <f>SUM(F68:Q68)</f>
        <v>90</v>
      </c>
      <c r="F68" s="93">
        <v>1</v>
      </c>
      <c r="G68" s="93">
        <v>19</v>
      </c>
      <c r="H68" s="93">
        <v>2</v>
      </c>
      <c r="I68" s="114">
        <v>0</v>
      </c>
      <c r="J68" s="114">
        <v>0</v>
      </c>
      <c r="K68" s="113">
        <v>3</v>
      </c>
      <c r="L68" s="113">
        <v>5</v>
      </c>
      <c r="M68" s="93">
        <v>52</v>
      </c>
      <c r="N68" s="96">
        <v>0</v>
      </c>
      <c r="O68" s="96">
        <v>8</v>
      </c>
      <c r="Q68" s="97" t="s">
        <v>62</v>
      </c>
      <c r="R68" s="97"/>
      <c r="S68" s="95">
        <f>SUM(T68:V68)</f>
        <v>422</v>
      </c>
      <c r="T68" s="93">
        <v>98</v>
      </c>
      <c r="U68" s="93">
        <v>309</v>
      </c>
      <c r="V68" s="93">
        <v>15</v>
      </c>
      <c r="AB68" s="1"/>
      <c r="AC68" s="1"/>
      <c r="AD68" s="1"/>
      <c r="AE68" s="1"/>
      <c r="AF68" s="1"/>
      <c r="AG68" s="1"/>
      <c r="AH68" s="1"/>
      <c r="AI68" s="1"/>
      <c r="AJ68" s="1"/>
    </row>
    <row r="69" spans="3:36" s="15" customFormat="1" ht="17.25" customHeight="1" x14ac:dyDescent="0.25">
      <c r="C69" s="94" t="s">
        <v>44</v>
      </c>
      <c r="D69" s="94"/>
      <c r="E69" s="95">
        <f>SUM(F69:Q69)</f>
        <v>213</v>
      </c>
      <c r="F69" s="93">
        <v>3</v>
      </c>
      <c r="G69" s="93">
        <v>53</v>
      </c>
      <c r="H69" s="93">
        <v>9</v>
      </c>
      <c r="I69" s="114">
        <v>5</v>
      </c>
      <c r="J69" s="114">
        <v>0</v>
      </c>
      <c r="K69" s="113">
        <v>2</v>
      </c>
      <c r="L69" s="113">
        <v>12</v>
      </c>
      <c r="M69" s="93">
        <v>109</v>
      </c>
      <c r="N69" s="96">
        <v>1</v>
      </c>
      <c r="O69" s="96">
        <v>19</v>
      </c>
      <c r="Q69" s="77" t="s">
        <v>1</v>
      </c>
      <c r="R69" s="77"/>
      <c r="S69" s="115">
        <f>SUM(S67:S68)</f>
        <v>445</v>
      </c>
      <c r="T69" s="57">
        <f>SUM(T67:T68)</f>
        <v>99</v>
      </c>
      <c r="U69" s="57">
        <f>SUM(U67:U68)</f>
        <v>327</v>
      </c>
      <c r="V69" s="57">
        <f>SUM(V67:V68)</f>
        <v>19</v>
      </c>
      <c r="W69" s="28"/>
      <c r="AB69" s="1"/>
      <c r="AC69" s="1"/>
      <c r="AD69" s="1"/>
      <c r="AE69" s="1"/>
      <c r="AF69" s="1"/>
      <c r="AG69" s="1"/>
      <c r="AH69" s="1"/>
      <c r="AI69" s="1"/>
      <c r="AJ69" s="1"/>
    </row>
    <row r="70" spans="3:36" s="15" customFormat="1" ht="17.25" customHeight="1" thickBot="1" x14ac:dyDescent="0.3">
      <c r="C70" s="97" t="s">
        <v>45</v>
      </c>
      <c r="D70" s="97"/>
      <c r="E70" s="116">
        <f>SUM(F70:Q70)</f>
        <v>141</v>
      </c>
      <c r="F70" s="93">
        <v>18</v>
      </c>
      <c r="G70" s="93">
        <v>17</v>
      </c>
      <c r="H70" s="93">
        <v>4</v>
      </c>
      <c r="I70" s="117">
        <v>16</v>
      </c>
      <c r="J70" s="117">
        <v>0</v>
      </c>
      <c r="K70" s="113">
        <v>1</v>
      </c>
      <c r="L70" s="113">
        <v>2</v>
      </c>
      <c r="M70" s="118">
        <v>63</v>
      </c>
      <c r="N70" s="118">
        <v>3</v>
      </c>
      <c r="O70" s="118">
        <v>17</v>
      </c>
      <c r="Q70" s="78" t="s">
        <v>20</v>
      </c>
      <c r="R70" s="78"/>
      <c r="S70" s="119">
        <f>SUM(T70,U70,V70)</f>
        <v>1</v>
      </c>
      <c r="T70" s="63">
        <f>T69/$S$69</f>
        <v>0.22247191011235956</v>
      </c>
      <c r="U70" s="63">
        <f>U69/$S$69</f>
        <v>0.73483146067415728</v>
      </c>
      <c r="V70" s="63">
        <f>V69/$S$69</f>
        <v>4.2696629213483148E-2</v>
      </c>
      <c r="W70" s="28"/>
      <c r="AB70" s="1"/>
      <c r="AC70" s="1"/>
      <c r="AD70" s="1"/>
      <c r="AE70" s="1"/>
      <c r="AF70" s="1"/>
      <c r="AG70" s="1"/>
      <c r="AH70" s="1"/>
      <c r="AI70" s="1"/>
      <c r="AJ70" s="1"/>
    </row>
    <row r="71" spans="3:36" s="15" customFormat="1" ht="17.25" customHeight="1" x14ac:dyDescent="0.25">
      <c r="C71" s="77" t="s">
        <v>1</v>
      </c>
      <c r="D71" s="77"/>
      <c r="E71" s="115">
        <f>SUM(E67:E70)</f>
        <v>445</v>
      </c>
      <c r="F71" s="57">
        <f>SUM(F67:F70)</f>
        <v>22</v>
      </c>
      <c r="G71" s="57">
        <f>SUM(G67:G70)</f>
        <v>89</v>
      </c>
      <c r="H71" s="57">
        <f>SUM(H67:H70)</f>
        <v>15</v>
      </c>
      <c r="I71" s="120">
        <f>SUM(I67:I70)</f>
        <v>21</v>
      </c>
      <c r="J71" s="121"/>
      <c r="K71" s="57">
        <f>SUM(K67:K70)</f>
        <v>6</v>
      </c>
      <c r="L71" s="57">
        <f>SUM(L67:L70)</f>
        <v>19</v>
      </c>
      <c r="M71" s="57">
        <f>SUM(M67:M70)</f>
        <v>225</v>
      </c>
      <c r="N71" s="57">
        <f>SUM(N67:N70)</f>
        <v>4</v>
      </c>
      <c r="O71" s="57">
        <f>SUM(O67:O70)</f>
        <v>44</v>
      </c>
      <c r="Q71" s="27"/>
      <c r="R71" s="27"/>
      <c r="S71" s="27"/>
      <c r="T71" s="27"/>
      <c r="U71" s="27"/>
      <c r="V71" s="28"/>
      <c r="W71" s="28"/>
      <c r="AB71" s="1"/>
      <c r="AC71" s="1"/>
      <c r="AD71" s="1"/>
      <c r="AE71" s="1"/>
      <c r="AF71" s="1"/>
      <c r="AG71" s="1"/>
      <c r="AH71" s="1"/>
      <c r="AI71" s="1"/>
      <c r="AJ71" s="1"/>
    </row>
    <row r="72" spans="3:36" s="15" customFormat="1" ht="17.25" customHeight="1" thickBot="1" x14ac:dyDescent="0.3">
      <c r="C72" s="78" t="s">
        <v>20</v>
      </c>
      <c r="D72" s="78"/>
      <c r="E72" s="119">
        <f>SUM(F72,G72,H72,I72,K72,L72,M72,N72,O72)</f>
        <v>1</v>
      </c>
      <c r="F72" s="63">
        <f>F71/$E$71</f>
        <v>4.9438202247191011E-2</v>
      </c>
      <c r="G72" s="63">
        <f>G71/$E$71</f>
        <v>0.2</v>
      </c>
      <c r="H72" s="63">
        <f>H71/$E$71</f>
        <v>3.3707865168539325E-2</v>
      </c>
      <c r="I72" s="64">
        <f>I71/$E$71</f>
        <v>4.7191011235955059E-2</v>
      </c>
      <c r="J72" s="64"/>
      <c r="K72" s="63">
        <f>K71/$E$71</f>
        <v>1.3483146067415731E-2</v>
      </c>
      <c r="L72" s="63">
        <f>L71/$E$71</f>
        <v>4.2696629213483148E-2</v>
      </c>
      <c r="M72" s="63">
        <f>M71/$E$71</f>
        <v>0.5056179775280899</v>
      </c>
      <c r="N72" s="63">
        <f>N71/$E$71</f>
        <v>8.988764044943821E-3</v>
      </c>
      <c r="O72" s="63">
        <f>O71/$E$71</f>
        <v>9.8876404494382023E-2</v>
      </c>
      <c r="P72" s="27"/>
      <c r="Q72" s="27"/>
      <c r="R72" s="27"/>
      <c r="S72" s="27"/>
      <c r="T72" s="27"/>
      <c r="U72" s="27"/>
      <c r="V72" s="28"/>
      <c r="W72" s="28"/>
      <c r="AB72" s="1"/>
      <c r="AC72" s="1"/>
      <c r="AD72" s="1"/>
      <c r="AE72" s="1"/>
      <c r="AF72" s="1"/>
      <c r="AG72" s="1"/>
      <c r="AH72" s="1"/>
      <c r="AI72" s="1"/>
      <c r="AJ72" s="1"/>
    </row>
    <row r="73" spans="3:36" s="15" customFormat="1" ht="6" customHeight="1" x14ac:dyDescent="0.25"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3"/>
      <c r="P73" s="27"/>
      <c r="Q73" s="27"/>
      <c r="R73" s="27"/>
      <c r="S73" s="27"/>
      <c r="T73" s="27"/>
      <c r="U73" s="27"/>
      <c r="V73" s="28"/>
      <c r="W73" s="28"/>
      <c r="AB73" s="1"/>
      <c r="AC73" s="1"/>
      <c r="AD73" s="1"/>
      <c r="AE73" s="1"/>
      <c r="AF73" s="1"/>
      <c r="AG73" s="1"/>
      <c r="AH73" s="1"/>
      <c r="AI73" s="1"/>
      <c r="AJ73" s="1"/>
    </row>
    <row r="74" spans="3:36" s="15" customFormat="1" ht="15.75" customHeight="1" x14ac:dyDescent="0.25">
      <c r="C74" s="124"/>
      <c r="D74" s="125"/>
      <c r="E74" s="125"/>
      <c r="F74" s="126"/>
      <c r="G74" s="126"/>
      <c r="H74" s="127"/>
      <c r="I74" s="128"/>
      <c r="J74" s="125"/>
      <c r="K74" s="125"/>
      <c r="L74" s="126"/>
      <c r="M74" s="126"/>
      <c r="N74" s="129"/>
      <c r="P74" s="27"/>
      <c r="Q74" s="130" t="s">
        <v>63</v>
      </c>
      <c r="R74" s="130"/>
      <c r="S74" s="131"/>
      <c r="T74" s="132" t="s">
        <v>1</v>
      </c>
      <c r="U74" s="133" t="s">
        <v>61</v>
      </c>
      <c r="V74" s="133" t="s">
        <v>62</v>
      </c>
      <c r="W74" s="28"/>
      <c r="AB74" s="1"/>
      <c r="AC74" s="1"/>
      <c r="AD74" s="1"/>
      <c r="AE74" s="1"/>
      <c r="AF74" s="1"/>
      <c r="AG74" s="1"/>
      <c r="AH74" s="1"/>
      <c r="AI74" s="1"/>
      <c r="AJ74" s="1"/>
    </row>
    <row r="75" spans="3:36" s="15" customFormat="1" ht="17.25" customHeight="1" thickBot="1" x14ac:dyDescent="0.3">
      <c r="C75" s="124"/>
      <c r="D75" s="125"/>
      <c r="E75" s="125"/>
      <c r="F75" s="126"/>
      <c r="G75" s="126"/>
      <c r="H75" s="127"/>
      <c r="I75" s="128"/>
      <c r="J75" s="125"/>
      <c r="K75" s="125"/>
      <c r="L75" s="126"/>
      <c r="M75" s="126"/>
      <c r="N75" s="129"/>
      <c r="Q75" s="130"/>
      <c r="R75" s="130"/>
      <c r="S75" s="131"/>
      <c r="T75" s="134">
        <f>SUM(U75:V75)</f>
        <v>445</v>
      </c>
      <c r="U75" s="135">
        <v>32</v>
      </c>
      <c r="V75" s="135">
        <v>413</v>
      </c>
      <c r="W75" s="28"/>
      <c r="AB75" s="1"/>
      <c r="AC75" s="1"/>
      <c r="AD75" s="1"/>
      <c r="AE75" s="1"/>
      <c r="AF75" s="1"/>
      <c r="AG75" s="1"/>
      <c r="AH75" s="1"/>
      <c r="AI75" s="1"/>
      <c r="AJ75" s="1"/>
    </row>
    <row r="76" spans="3:36" s="15" customFormat="1" ht="17.25" customHeight="1" thickBot="1" x14ac:dyDescent="0.3">
      <c r="C76" s="124"/>
      <c r="D76" s="125"/>
      <c r="E76" s="125"/>
      <c r="F76" s="126"/>
      <c r="G76" s="126"/>
      <c r="H76" s="127"/>
      <c r="I76" s="128"/>
      <c r="J76" s="125"/>
      <c r="K76" s="125"/>
      <c r="L76" s="126"/>
      <c r="M76" s="126"/>
      <c r="N76" s="129"/>
      <c r="Q76" s="136"/>
      <c r="R76" s="136"/>
      <c r="S76" s="137"/>
      <c r="T76" s="138">
        <f>SUM(U76,V76)</f>
        <v>1</v>
      </c>
      <c r="U76" s="138">
        <f>U75/$T$75</f>
        <v>7.1910112359550568E-2</v>
      </c>
      <c r="V76" s="138">
        <f>V75/$T$75</f>
        <v>0.92808988764044942</v>
      </c>
      <c r="W76" s="28"/>
      <c r="AB76" s="1"/>
      <c r="AC76" s="1"/>
      <c r="AD76" s="1"/>
      <c r="AE76" s="1"/>
      <c r="AF76" s="1"/>
      <c r="AG76" s="1"/>
      <c r="AH76" s="1"/>
      <c r="AI76" s="1"/>
      <c r="AJ76" s="1"/>
    </row>
    <row r="77" spans="3:36" s="15" customFormat="1" ht="10.15" customHeight="1" x14ac:dyDescent="0.25">
      <c r="C77" s="124"/>
      <c r="D77" s="125"/>
      <c r="E77" s="125"/>
      <c r="F77" s="126"/>
      <c r="G77" s="126"/>
      <c r="H77" s="127"/>
      <c r="I77" s="128"/>
      <c r="J77" s="125"/>
      <c r="K77" s="125"/>
      <c r="L77" s="126"/>
      <c r="M77" s="126"/>
      <c r="N77" s="129"/>
      <c r="AB77" s="1"/>
      <c r="AC77" s="1"/>
      <c r="AD77" s="1"/>
      <c r="AE77" s="1"/>
      <c r="AF77" s="1"/>
      <c r="AG77" s="1"/>
      <c r="AH77" s="1"/>
      <c r="AI77" s="1"/>
      <c r="AJ77" s="1"/>
    </row>
    <row r="78" spans="3:36" s="15" customFormat="1" ht="24" customHeight="1" x14ac:dyDescent="0.25">
      <c r="C78" s="124"/>
      <c r="D78" s="125"/>
      <c r="E78" s="125"/>
      <c r="F78" s="126"/>
      <c r="G78" s="126"/>
      <c r="H78" s="127"/>
      <c r="I78" s="128"/>
      <c r="J78" s="125"/>
      <c r="K78" s="125"/>
      <c r="L78" s="126"/>
      <c r="M78" s="126"/>
      <c r="N78" s="129"/>
      <c r="P78" s="125"/>
      <c r="Q78" s="125"/>
      <c r="R78" s="125"/>
      <c r="S78" s="125"/>
      <c r="T78" s="125"/>
      <c r="V78" s="125"/>
      <c r="W78" s="28"/>
      <c r="AB78" s="1"/>
      <c r="AC78" s="1"/>
      <c r="AD78" s="1"/>
      <c r="AE78" s="1"/>
      <c r="AF78" s="1"/>
      <c r="AG78" s="1"/>
      <c r="AH78" s="1"/>
      <c r="AI78" s="1"/>
      <c r="AJ78" s="1"/>
    </row>
    <row r="79" spans="3:36" s="15" customFormat="1" ht="12" customHeight="1" x14ac:dyDescent="0.25">
      <c r="C79" s="124"/>
      <c r="D79" s="125"/>
      <c r="E79" s="125"/>
      <c r="F79" s="126"/>
      <c r="G79" s="126"/>
      <c r="H79" s="127"/>
      <c r="I79" s="128"/>
      <c r="J79" s="125"/>
      <c r="K79" s="125"/>
      <c r="L79" s="126"/>
      <c r="M79" s="126"/>
      <c r="N79" s="129"/>
      <c r="P79" s="125"/>
      <c r="Q79" s="125"/>
      <c r="R79" s="125"/>
      <c r="S79" s="125"/>
      <c r="T79" s="125"/>
      <c r="V79" s="125"/>
      <c r="W79" s="28"/>
      <c r="AB79" s="1"/>
      <c r="AC79" s="1"/>
      <c r="AD79" s="1"/>
      <c r="AE79" s="1"/>
      <c r="AF79" s="1"/>
      <c r="AG79" s="1"/>
      <c r="AH79" s="1"/>
      <c r="AI79" s="1"/>
      <c r="AJ79" s="1"/>
    </row>
    <row r="80" spans="3:36" s="15" customFormat="1" ht="34.5" customHeight="1" x14ac:dyDescent="0.25">
      <c r="C80" s="33" t="s">
        <v>64</v>
      </c>
      <c r="D80" s="33"/>
      <c r="E80" s="82" t="s">
        <v>1</v>
      </c>
      <c r="F80" s="139" t="s">
        <v>47</v>
      </c>
      <c r="G80" s="139" t="s">
        <v>48</v>
      </c>
      <c r="H80" s="139" t="s">
        <v>65</v>
      </c>
      <c r="I80" s="139" t="s">
        <v>66</v>
      </c>
      <c r="J80" s="139" t="s">
        <v>67</v>
      </c>
      <c r="K80" s="140" t="s">
        <v>68</v>
      </c>
      <c r="L80" s="139" t="s">
        <v>69</v>
      </c>
      <c r="M80" s="139" t="s">
        <v>70</v>
      </c>
      <c r="N80" s="139" t="s">
        <v>71</v>
      </c>
      <c r="O80" s="139" t="s">
        <v>72</v>
      </c>
      <c r="P80" s="139" t="s">
        <v>73</v>
      </c>
      <c r="Q80" s="139" t="s">
        <v>74</v>
      </c>
      <c r="R80" s="139" t="s">
        <v>75</v>
      </c>
      <c r="S80" s="139" t="s">
        <v>76</v>
      </c>
      <c r="T80" s="139" t="s">
        <v>77</v>
      </c>
      <c r="AB80" s="1"/>
      <c r="AC80" s="1"/>
      <c r="AD80" s="1"/>
      <c r="AE80" s="1"/>
      <c r="AF80" s="1"/>
      <c r="AG80" s="1"/>
      <c r="AH80" s="1"/>
      <c r="AI80" s="1"/>
      <c r="AJ80" s="1"/>
    </row>
    <row r="81" spans="3:36" s="15" customFormat="1" ht="34.5" customHeight="1" x14ac:dyDescent="0.25">
      <c r="C81" s="33"/>
      <c r="D81" s="33"/>
      <c r="E81" s="86"/>
      <c r="F81" s="141"/>
      <c r="G81" s="141"/>
      <c r="H81" s="141"/>
      <c r="I81" s="141"/>
      <c r="J81" s="141"/>
      <c r="K81" s="142"/>
      <c r="L81" s="141"/>
      <c r="M81" s="141"/>
      <c r="N81" s="141"/>
      <c r="O81" s="141"/>
      <c r="P81" s="141"/>
      <c r="Q81" s="141"/>
      <c r="R81" s="141"/>
      <c r="S81" s="141"/>
      <c r="T81" s="141"/>
      <c r="AB81" s="1"/>
      <c r="AC81" s="1"/>
      <c r="AD81" s="1"/>
      <c r="AE81" s="1"/>
      <c r="AF81" s="1"/>
      <c r="AG81" s="1"/>
      <c r="AH81" s="1"/>
      <c r="AI81" s="1"/>
      <c r="AJ81" s="1"/>
    </row>
    <row r="82" spans="3:36" s="15" customFormat="1" ht="17.25" customHeight="1" x14ac:dyDescent="0.25">
      <c r="C82" s="111" t="s">
        <v>60</v>
      </c>
      <c r="D82" s="111"/>
      <c r="E82" s="92">
        <f t="shared" ref="E82:E87" si="7">SUM(F82:T82)</f>
        <v>1</v>
      </c>
      <c r="F82" s="143">
        <v>0</v>
      </c>
      <c r="G82" s="143">
        <v>0</v>
      </c>
      <c r="H82" s="143">
        <v>0</v>
      </c>
      <c r="I82" s="143">
        <v>0</v>
      </c>
      <c r="J82" s="143">
        <v>0</v>
      </c>
      <c r="K82" s="143">
        <v>0</v>
      </c>
      <c r="L82" s="143">
        <v>0</v>
      </c>
      <c r="M82" s="143">
        <v>0</v>
      </c>
      <c r="N82" s="143">
        <v>0</v>
      </c>
      <c r="O82" s="143">
        <v>1</v>
      </c>
      <c r="P82" s="143">
        <v>0</v>
      </c>
      <c r="Q82" s="143">
        <v>0</v>
      </c>
      <c r="R82" s="143">
        <v>0</v>
      </c>
      <c r="S82" s="143">
        <v>0</v>
      </c>
      <c r="T82" s="143">
        <v>0</v>
      </c>
      <c r="AB82" s="1"/>
      <c r="AC82" s="1"/>
      <c r="AD82" s="1"/>
      <c r="AE82" s="1"/>
      <c r="AF82" s="1"/>
      <c r="AG82" s="1"/>
      <c r="AH82" s="1"/>
      <c r="AI82" s="1"/>
      <c r="AJ82" s="1"/>
    </row>
    <row r="83" spans="3:36" s="15" customFormat="1" ht="17.25" customHeight="1" x14ac:dyDescent="0.25">
      <c r="C83" s="94" t="s">
        <v>43</v>
      </c>
      <c r="D83" s="94"/>
      <c r="E83" s="92">
        <f t="shared" si="7"/>
        <v>90</v>
      </c>
      <c r="F83" s="143">
        <v>19</v>
      </c>
      <c r="G83" s="143">
        <v>2</v>
      </c>
      <c r="H83" s="143">
        <v>0</v>
      </c>
      <c r="I83" s="143">
        <v>0</v>
      </c>
      <c r="J83" s="143">
        <v>0</v>
      </c>
      <c r="K83" s="143">
        <v>0</v>
      </c>
      <c r="L83" s="143">
        <v>0</v>
      </c>
      <c r="M83" s="143">
        <v>0</v>
      </c>
      <c r="N83" s="143">
        <v>0</v>
      </c>
      <c r="O83" s="143">
        <v>68</v>
      </c>
      <c r="P83" s="143">
        <v>0</v>
      </c>
      <c r="Q83" s="143">
        <v>0</v>
      </c>
      <c r="R83" s="143">
        <v>1</v>
      </c>
      <c r="S83" s="143">
        <v>0</v>
      </c>
      <c r="T83" s="143">
        <v>0</v>
      </c>
      <c r="AB83" s="1"/>
      <c r="AC83" s="1"/>
      <c r="AD83" s="1"/>
      <c r="AE83" s="1"/>
      <c r="AF83" s="1"/>
      <c r="AG83" s="1"/>
      <c r="AH83" s="1"/>
      <c r="AI83" s="1"/>
      <c r="AJ83" s="1"/>
    </row>
    <row r="84" spans="3:36" s="15" customFormat="1" ht="17.25" customHeight="1" x14ac:dyDescent="0.25">
      <c r="C84" s="94" t="s">
        <v>44</v>
      </c>
      <c r="D84" s="94"/>
      <c r="E84" s="92">
        <f t="shared" si="7"/>
        <v>213</v>
      </c>
      <c r="F84" s="143">
        <v>58</v>
      </c>
      <c r="G84" s="143">
        <v>6</v>
      </c>
      <c r="H84" s="143">
        <v>1</v>
      </c>
      <c r="I84" s="143">
        <v>4</v>
      </c>
      <c r="J84" s="143">
        <v>1</v>
      </c>
      <c r="K84" s="143">
        <v>0</v>
      </c>
      <c r="L84" s="143">
        <v>0</v>
      </c>
      <c r="M84" s="143">
        <v>0</v>
      </c>
      <c r="N84" s="143">
        <v>0</v>
      </c>
      <c r="O84" s="143">
        <v>140</v>
      </c>
      <c r="P84" s="143">
        <v>1</v>
      </c>
      <c r="Q84" s="143">
        <v>0</v>
      </c>
      <c r="R84" s="143">
        <v>0</v>
      </c>
      <c r="S84" s="143">
        <v>1</v>
      </c>
      <c r="T84" s="143">
        <v>1</v>
      </c>
      <c r="AB84" s="1"/>
      <c r="AC84" s="1"/>
      <c r="AD84" s="1"/>
      <c r="AE84" s="1"/>
      <c r="AF84" s="1"/>
      <c r="AG84" s="1"/>
      <c r="AH84" s="1"/>
      <c r="AI84" s="1"/>
      <c r="AJ84" s="1"/>
    </row>
    <row r="85" spans="3:36" s="15" customFormat="1" ht="17.25" customHeight="1" thickBot="1" x14ac:dyDescent="0.3">
      <c r="C85" s="97" t="s">
        <v>45</v>
      </c>
      <c r="D85" s="97"/>
      <c r="E85" s="50">
        <f t="shared" si="7"/>
        <v>141</v>
      </c>
      <c r="F85" s="144">
        <v>12</v>
      </c>
      <c r="G85" s="144">
        <v>2</v>
      </c>
      <c r="H85" s="145">
        <v>6</v>
      </c>
      <c r="I85" s="145">
        <v>8</v>
      </c>
      <c r="J85" s="145">
        <v>1</v>
      </c>
      <c r="K85" s="145">
        <v>0</v>
      </c>
      <c r="L85" s="145">
        <v>0</v>
      </c>
      <c r="M85" s="145">
        <v>0</v>
      </c>
      <c r="N85" s="145">
        <v>0</v>
      </c>
      <c r="O85" s="145">
        <v>110</v>
      </c>
      <c r="P85" s="145">
        <v>0</v>
      </c>
      <c r="Q85" s="145">
        <v>0</v>
      </c>
      <c r="R85" s="145">
        <v>0</v>
      </c>
      <c r="S85" s="145">
        <v>1</v>
      </c>
      <c r="T85" s="145">
        <v>1</v>
      </c>
      <c r="AB85" s="1"/>
      <c r="AC85" s="1"/>
      <c r="AD85" s="1"/>
      <c r="AE85" s="1"/>
      <c r="AF85" s="1"/>
      <c r="AG85" s="1"/>
      <c r="AH85" s="1"/>
      <c r="AI85" s="1"/>
      <c r="AJ85" s="1"/>
    </row>
    <row r="86" spans="3:36" s="15" customFormat="1" ht="17.25" customHeight="1" x14ac:dyDescent="0.25">
      <c r="C86" s="77" t="s">
        <v>1</v>
      </c>
      <c r="D86" s="77"/>
      <c r="E86" s="115">
        <f>SUM(E82:E85)</f>
        <v>445</v>
      </c>
      <c r="F86" s="57">
        <f t="shared" ref="F86:T86" si="8">SUM(F82:F85)</f>
        <v>89</v>
      </c>
      <c r="G86" s="57">
        <f t="shared" si="8"/>
        <v>10</v>
      </c>
      <c r="H86" s="57">
        <f t="shared" si="8"/>
        <v>7</v>
      </c>
      <c r="I86" s="57">
        <f t="shared" si="8"/>
        <v>12</v>
      </c>
      <c r="J86" s="57">
        <f t="shared" si="8"/>
        <v>2</v>
      </c>
      <c r="K86" s="57">
        <f t="shared" si="8"/>
        <v>0</v>
      </c>
      <c r="L86" s="57">
        <f t="shared" si="8"/>
        <v>0</v>
      </c>
      <c r="M86" s="57">
        <f t="shared" si="8"/>
        <v>0</v>
      </c>
      <c r="N86" s="57">
        <f t="shared" si="8"/>
        <v>0</v>
      </c>
      <c r="O86" s="57">
        <f t="shared" si="8"/>
        <v>319</v>
      </c>
      <c r="P86" s="57">
        <f t="shared" si="8"/>
        <v>1</v>
      </c>
      <c r="Q86" s="57">
        <f t="shared" si="8"/>
        <v>0</v>
      </c>
      <c r="R86" s="57">
        <f t="shared" si="8"/>
        <v>1</v>
      </c>
      <c r="S86" s="57">
        <f t="shared" si="8"/>
        <v>2</v>
      </c>
      <c r="T86" s="57">
        <f t="shared" si="8"/>
        <v>2</v>
      </c>
      <c r="AB86" s="1"/>
      <c r="AC86" s="1"/>
      <c r="AD86" s="1"/>
      <c r="AE86" s="1"/>
      <c r="AF86" s="1"/>
      <c r="AG86" s="1"/>
      <c r="AH86" s="1"/>
      <c r="AI86" s="1"/>
      <c r="AJ86" s="1"/>
    </row>
    <row r="87" spans="3:36" s="15" customFormat="1" ht="17.25" customHeight="1" thickBot="1" x14ac:dyDescent="0.3">
      <c r="C87" s="78" t="s">
        <v>20</v>
      </c>
      <c r="D87" s="78"/>
      <c r="E87" s="119">
        <f t="shared" si="7"/>
        <v>1</v>
      </c>
      <c r="F87" s="63">
        <f t="shared" ref="F87:R87" si="9">F86/$E86</f>
        <v>0.2</v>
      </c>
      <c r="G87" s="63">
        <f t="shared" si="9"/>
        <v>2.247191011235955E-2</v>
      </c>
      <c r="H87" s="63">
        <f t="shared" si="9"/>
        <v>1.5730337078651686E-2</v>
      </c>
      <c r="I87" s="63">
        <f t="shared" si="9"/>
        <v>2.6966292134831461E-2</v>
      </c>
      <c r="J87" s="63">
        <f t="shared" si="9"/>
        <v>4.4943820224719105E-3</v>
      </c>
      <c r="K87" s="63">
        <f t="shared" si="9"/>
        <v>0</v>
      </c>
      <c r="L87" s="63">
        <f t="shared" si="9"/>
        <v>0</v>
      </c>
      <c r="M87" s="63">
        <f t="shared" si="9"/>
        <v>0</v>
      </c>
      <c r="N87" s="63">
        <f t="shared" si="9"/>
        <v>0</v>
      </c>
      <c r="O87" s="63">
        <f t="shared" si="9"/>
        <v>0.71685393258426966</v>
      </c>
      <c r="P87" s="63">
        <f t="shared" si="9"/>
        <v>2.2471910112359553E-3</v>
      </c>
      <c r="Q87" s="63">
        <f t="shared" si="9"/>
        <v>0</v>
      </c>
      <c r="R87" s="63">
        <f t="shared" si="9"/>
        <v>2.2471910112359553E-3</v>
      </c>
      <c r="S87" s="63">
        <f>S86/$E86</f>
        <v>4.4943820224719105E-3</v>
      </c>
      <c r="T87" s="63">
        <f>T86/$E86</f>
        <v>4.4943820224719105E-3</v>
      </c>
      <c r="AB87" s="1"/>
      <c r="AC87" s="1"/>
      <c r="AD87" s="1"/>
      <c r="AE87" s="1"/>
      <c r="AF87" s="1"/>
      <c r="AG87" s="1"/>
      <c r="AH87" s="1"/>
      <c r="AI87" s="1"/>
      <c r="AJ87" s="1"/>
    </row>
    <row r="88" spans="3:36" s="15" customFormat="1" ht="9.75" customHeight="1" x14ac:dyDescent="0.25">
      <c r="C88" s="20"/>
      <c r="D88" s="20"/>
      <c r="E88" s="20"/>
      <c r="F88" s="20"/>
      <c r="G88" s="20"/>
      <c r="H88" s="20"/>
      <c r="O88" s="27"/>
      <c r="P88" s="27"/>
      <c r="Q88" s="27"/>
      <c r="R88" s="27"/>
      <c r="S88" s="27"/>
      <c r="T88" s="27"/>
      <c r="U88" s="27"/>
      <c r="V88" s="28"/>
      <c r="AA88" s="1"/>
      <c r="AB88" s="1"/>
      <c r="AC88" s="1"/>
      <c r="AD88" s="1"/>
      <c r="AE88" s="1"/>
      <c r="AF88" s="1"/>
      <c r="AG88" s="1"/>
      <c r="AH88" s="1"/>
      <c r="AI88" s="1"/>
    </row>
    <row r="89" spans="3:36" s="15" customFormat="1" ht="9.75" customHeight="1" x14ac:dyDescent="0.25">
      <c r="C89" s="20"/>
      <c r="D89" s="20"/>
      <c r="E89" s="20"/>
      <c r="F89" s="20"/>
      <c r="G89" s="20"/>
      <c r="H89" s="20"/>
      <c r="O89" s="27"/>
      <c r="P89" s="27"/>
      <c r="Q89" s="27"/>
      <c r="R89" s="27"/>
      <c r="S89" s="27"/>
      <c r="T89" s="27"/>
      <c r="U89" s="27"/>
      <c r="V89" s="28"/>
      <c r="AA89" s="1"/>
      <c r="AB89" s="1"/>
      <c r="AC89" s="1"/>
      <c r="AD89" s="1"/>
      <c r="AE89" s="1"/>
      <c r="AF89" s="1"/>
      <c r="AG89" s="1"/>
      <c r="AH89" s="1"/>
      <c r="AI89" s="1"/>
    </row>
    <row r="90" spans="3:36" s="15" customFormat="1" ht="9" customHeight="1" x14ac:dyDescent="0.25">
      <c r="C90" s="20"/>
      <c r="D90" s="20"/>
      <c r="E90" s="20"/>
      <c r="F90" s="20"/>
      <c r="G90" s="20"/>
      <c r="H90" s="20"/>
      <c r="O90" s="27"/>
      <c r="P90" s="27"/>
      <c r="Q90" s="27"/>
      <c r="R90" s="27"/>
      <c r="S90" s="27"/>
      <c r="T90" s="27"/>
      <c r="U90" s="27"/>
      <c r="V90" s="28"/>
      <c r="AA90" s="1"/>
      <c r="AB90" s="1"/>
      <c r="AC90" s="1"/>
      <c r="AD90" s="1"/>
      <c r="AE90" s="1"/>
      <c r="AF90" s="1"/>
      <c r="AG90" s="1"/>
      <c r="AH90" s="1"/>
      <c r="AI90" s="1"/>
    </row>
    <row r="91" spans="3:36" s="15" customFormat="1" ht="9.75" customHeight="1" x14ac:dyDescent="0.25">
      <c r="C91" s="20"/>
      <c r="D91" s="20"/>
      <c r="E91" s="20"/>
      <c r="F91" s="20"/>
      <c r="G91" s="20"/>
      <c r="H91" s="20"/>
      <c r="O91" s="27"/>
      <c r="P91" s="27"/>
      <c r="Q91" s="27"/>
      <c r="R91" s="27"/>
      <c r="S91" s="27"/>
      <c r="T91" s="27"/>
      <c r="U91" s="27"/>
      <c r="V91" s="28"/>
      <c r="AA91" s="1"/>
      <c r="AB91" s="1"/>
      <c r="AC91" s="1"/>
      <c r="AD91" s="1"/>
      <c r="AE91" s="1"/>
      <c r="AF91" s="1"/>
      <c r="AG91" s="1"/>
      <c r="AH91" s="1"/>
      <c r="AI91" s="1"/>
    </row>
    <row r="92" spans="3:36" s="15" customFormat="1" ht="9.75" customHeight="1" x14ac:dyDescent="0.25">
      <c r="C92" s="20"/>
      <c r="D92" s="20"/>
      <c r="E92" s="20"/>
      <c r="F92" s="20"/>
      <c r="G92" s="20"/>
      <c r="H92" s="20"/>
      <c r="O92" s="27"/>
      <c r="P92" s="27"/>
      <c r="Q92" s="27"/>
      <c r="R92" s="27"/>
      <c r="S92" s="27"/>
      <c r="T92" s="27"/>
      <c r="U92" s="27"/>
      <c r="V92" s="28"/>
      <c r="AA92" s="1"/>
      <c r="AB92" s="1"/>
      <c r="AC92" s="1"/>
      <c r="AD92" s="1"/>
      <c r="AE92" s="1"/>
      <c r="AF92" s="1"/>
      <c r="AG92" s="1"/>
      <c r="AH92" s="1"/>
      <c r="AI92" s="1"/>
    </row>
    <row r="93" spans="3:36" s="15" customFormat="1" ht="16.5" customHeight="1" x14ac:dyDescent="0.25">
      <c r="C93" s="20"/>
      <c r="D93" s="20"/>
      <c r="E93" s="20"/>
      <c r="F93" s="20"/>
      <c r="G93" s="20"/>
      <c r="H93" s="20"/>
      <c r="O93" s="27"/>
      <c r="P93" s="27"/>
      <c r="Q93" s="27"/>
      <c r="R93" s="27"/>
      <c r="S93" s="27"/>
      <c r="T93" s="27"/>
      <c r="U93" s="27"/>
      <c r="V93" s="28"/>
      <c r="AA93" s="1"/>
      <c r="AB93" s="1"/>
      <c r="AC93" s="1"/>
      <c r="AD93" s="1"/>
      <c r="AE93" s="1"/>
      <c r="AF93" s="1"/>
      <c r="AG93" s="1"/>
      <c r="AH93" s="1"/>
      <c r="AI93" s="1"/>
    </row>
    <row r="94" spans="3:36" s="15" customFormat="1" ht="16.5" customHeight="1" x14ac:dyDescent="0.25">
      <c r="C94" s="20"/>
      <c r="D94" s="20"/>
      <c r="E94" s="20"/>
      <c r="F94" s="20"/>
      <c r="G94" s="20"/>
      <c r="H94" s="20"/>
      <c r="O94" s="27"/>
      <c r="P94" s="27"/>
      <c r="Q94" s="27"/>
      <c r="R94" s="27"/>
      <c r="S94" s="27"/>
      <c r="T94" s="27"/>
      <c r="U94" s="27"/>
      <c r="V94" s="28"/>
      <c r="AA94" s="1"/>
      <c r="AB94" s="1"/>
      <c r="AC94" s="1"/>
      <c r="AD94" s="1"/>
      <c r="AE94" s="1"/>
      <c r="AF94" s="1"/>
      <c r="AG94" s="1"/>
      <c r="AH94" s="1"/>
      <c r="AI94" s="1"/>
    </row>
    <row r="95" spans="3:36" s="15" customFormat="1" ht="19.5" customHeight="1" x14ac:dyDescent="0.25">
      <c r="C95" s="80"/>
      <c r="D95" s="80"/>
      <c r="E95" s="80"/>
      <c r="F95" s="80"/>
      <c r="G95" s="80"/>
      <c r="H95" s="80"/>
      <c r="I95" s="80"/>
      <c r="J95" s="80"/>
      <c r="K95" s="80"/>
      <c r="L95" s="80"/>
      <c r="O95" s="27"/>
      <c r="P95" s="27"/>
      <c r="Q95" s="27"/>
      <c r="R95" s="27"/>
      <c r="S95" s="27"/>
      <c r="T95" s="27"/>
      <c r="U95" s="27"/>
      <c r="V95" s="28"/>
      <c r="AA95" s="1"/>
      <c r="AB95" s="1"/>
      <c r="AC95" s="1"/>
      <c r="AD95" s="1"/>
      <c r="AE95" s="1"/>
      <c r="AF95" s="1"/>
      <c r="AG95" s="1"/>
      <c r="AH95" s="1"/>
      <c r="AI95" s="1"/>
    </row>
    <row r="96" spans="3:36" s="15" customFormat="1" ht="28.5" customHeight="1" x14ac:dyDescent="0.25">
      <c r="C96" s="33" t="s">
        <v>64</v>
      </c>
      <c r="D96" s="33"/>
      <c r="E96" s="82" t="s">
        <v>1</v>
      </c>
      <c r="F96" s="139" t="s">
        <v>78</v>
      </c>
      <c r="G96" s="139" t="s">
        <v>79</v>
      </c>
      <c r="H96" s="139" t="s">
        <v>80</v>
      </c>
      <c r="I96" s="139" t="s">
        <v>81</v>
      </c>
      <c r="J96" s="139" t="s">
        <v>82</v>
      </c>
      <c r="K96" s="140" t="s">
        <v>83</v>
      </c>
      <c r="L96" s="139" t="s">
        <v>84</v>
      </c>
      <c r="M96" s="139" t="s">
        <v>85</v>
      </c>
      <c r="N96" s="139" t="s">
        <v>86</v>
      </c>
      <c r="O96" s="139" t="s">
        <v>87</v>
      </c>
      <c r="P96" s="139" t="s">
        <v>88</v>
      </c>
      <c r="Q96" s="139" t="s">
        <v>89</v>
      </c>
      <c r="R96" s="139" t="s">
        <v>90</v>
      </c>
      <c r="S96" s="139" t="s">
        <v>91</v>
      </c>
      <c r="T96" s="139" t="s">
        <v>92</v>
      </c>
      <c r="U96" s="139" t="s">
        <v>93</v>
      </c>
      <c r="V96" s="139" t="s">
        <v>94</v>
      </c>
      <c r="AA96" s="1"/>
      <c r="AB96" s="1"/>
      <c r="AC96" s="1"/>
      <c r="AD96" s="1"/>
      <c r="AE96" s="1"/>
      <c r="AF96" s="1"/>
      <c r="AG96" s="1"/>
      <c r="AH96" s="1"/>
      <c r="AI96" s="1"/>
    </row>
    <row r="97" spans="2:35" s="15" customFormat="1" ht="28.5" customHeight="1" x14ac:dyDescent="0.25">
      <c r="C97" s="33"/>
      <c r="D97" s="33"/>
      <c r="E97" s="86"/>
      <c r="F97" s="141"/>
      <c r="G97" s="141"/>
      <c r="H97" s="141"/>
      <c r="I97" s="141"/>
      <c r="J97" s="141"/>
      <c r="K97" s="142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AA97" s="1"/>
      <c r="AB97" s="1"/>
      <c r="AC97" s="1"/>
      <c r="AD97" s="1"/>
      <c r="AE97" s="1"/>
      <c r="AF97" s="1"/>
      <c r="AG97" s="1"/>
      <c r="AH97" s="1"/>
      <c r="AI97" s="1"/>
    </row>
    <row r="98" spans="2:35" s="15" customFormat="1" ht="17.25" customHeight="1" x14ac:dyDescent="0.25">
      <c r="C98" s="111" t="s">
        <v>95</v>
      </c>
      <c r="D98" s="111"/>
      <c r="E98" s="92">
        <f t="shared" ref="E98:E104" si="10">SUM(F98:V98)</f>
        <v>206</v>
      </c>
      <c r="F98" s="146">
        <v>95</v>
      </c>
      <c r="G98" s="146">
        <v>94</v>
      </c>
      <c r="H98" s="146">
        <v>0</v>
      </c>
      <c r="I98" s="146">
        <v>0</v>
      </c>
      <c r="J98" s="146">
        <v>7</v>
      </c>
      <c r="K98" s="146">
        <v>7</v>
      </c>
      <c r="L98" s="146">
        <v>0</v>
      </c>
      <c r="M98" s="146">
        <v>0</v>
      </c>
      <c r="N98" s="146">
        <v>0</v>
      </c>
      <c r="O98" s="146">
        <v>0</v>
      </c>
      <c r="P98" s="146">
        <v>0</v>
      </c>
      <c r="Q98" s="146">
        <v>1</v>
      </c>
      <c r="R98" s="146">
        <v>1</v>
      </c>
      <c r="S98" s="146">
        <v>1</v>
      </c>
      <c r="T98" s="146">
        <v>0</v>
      </c>
      <c r="U98" s="146">
        <v>0</v>
      </c>
      <c r="V98" s="146">
        <v>0</v>
      </c>
      <c r="AA98" s="1"/>
      <c r="AB98" s="1"/>
      <c r="AC98" s="1"/>
      <c r="AD98" s="1"/>
      <c r="AE98" s="1"/>
      <c r="AF98" s="1"/>
      <c r="AG98" s="1"/>
      <c r="AH98" s="1"/>
      <c r="AI98" s="1"/>
    </row>
    <row r="99" spans="2:35" s="15" customFormat="1" ht="17.25" customHeight="1" x14ac:dyDescent="0.25">
      <c r="C99" s="94" t="s">
        <v>96</v>
      </c>
      <c r="D99" s="94"/>
      <c r="E99" s="92">
        <f t="shared" si="10"/>
        <v>144</v>
      </c>
      <c r="F99" s="143">
        <v>63</v>
      </c>
      <c r="G99" s="143">
        <v>76</v>
      </c>
      <c r="H99" s="143">
        <v>0</v>
      </c>
      <c r="I99" s="143">
        <v>0</v>
      </c>
      <c r="J99" s="143">
        <v>2</v>
      </c>
      <c r="K99" s="143">
        <v>2</v>
      </c>
      <c r="L99" s="143">
        <v>0</v>
      </c>
      <c r="M99" s="143">
        <v>0</v>
      </c>
      <c r="N99" s="143">
        <v>0</v>
      </c>
      <c r="O99" s="143">
        <v>0</v>
      </c>
      <c r="P99" s="143">
        <v>1</v>
      </c>
      <c r="Q99" s="143">
        <v>0</v>
      </c>
      <c r="R99" s="143">
        <v>0</v>
      </c>
      <c r="S99" s="143">
        <v>0</v>
      </c>
      <c r="T99" s="143">
        <v>0</v>
      </c>
      <c r="U99" s="143">
        <v>0</v>
      </c>
      <c r="V99" s="143">
        <v>0</v>
      </c>
      <c r="AA99" s="1"/>
      <c r="AB99" s="1"/>
      <c r="AC99" s="1"/>
      <c r="AD99" s="1"/>
      <c r="AE99" s="1"/>
      <c r="AF99" s="1"/>
      <c r="AG99" s="1"/>
      <c r="AH99" s="1"/>
      <c r="AI99" s="1"/>
    </row>
    <row r="100" spans="2:35" s="15" customFormat="1" ht="17.25" customHeight="1" x14ac:dyDescent="0.25">
      <c r="C100" s="147" t="s">
        <v>97</v>
      </c>
      <c r="D100" s="147"/>
      <c r="E100" s="92">
        <f t="shared" si="10"/>
        <v>48</v>
      </c>
      <c r="F100" s="143">
        <v>25</v>
      </c>
      <c r="G100" s="143">
        <v>19</v>
      </c>
      <c r="H100" s="143">
        <v>0</v>
      </c>
      <c r="I100" s="143">
        <v>0</v>
      </c>
      <c r="J100" s="143">
        <v>3</v>
      </c>
      <c r="K100" s="143">
        <v>1</v>
      </c>
      <c r="L100" s="143">
        <v>0</v>
      </c>
      <c r="M100" s="143">
        <v>0</v>
      </c>
      <c r="N100" s="143">
        <v>0</v>
      </c>
      <c r="O100" s="143">
        <v>0</v>
      </c>
      <c r="P100" s="143">
        <v>0</v>
      </c>
      <c r="Q100" s="143">
        <v>0</v>
      </c>
      <c r="R100" s="143">
        <v>0</v>
      </c>
      <c r="S100" s="143">
        <v>0</v>
      </c>
      <c r="T100" s="143">
        <v>0</v>
      </c>
      <c r="U100" s="143">
        <v>0</v>
      </c>
      <c r="V100" s="143">
        <v>0</v>
      </c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2:35" s="15" customFormat="1" ht="17.25" customHeight="1" x14ac:dyDescent="0.25">
      <c r="C101" s="94" t="s">
        <v>58</v>
      </c>
      <c r="D101" s="94"/>
      <c r="E101" s="92">
        <f t="shared" si="10"/>
        <v>43</v>
      </c>
      <c r="F101" s="143">
        <v>2</v>
      </c>
      <c r="G101" s="143">
        <v>0</v>
      </c>
      <c r="H101" s="143">
        <v>35</v>
      </c>
      <c r="I101" s="143">
        <v>0</v>
      </c>
      <c r="J101" s="143">
        <v>3</v>
      </c>
      <c r="K101" s="143">
        <v>0</v>
      </c>
      <c r="L101" s="143">
        <v>0</v>
      </c>
      <c r="M101" s="143">
        <v>0</v>
      </c>
      <c r="N101" s="143">
        <v>0</v>
      </c>
      <c r="O101" s="143">
        <v>2</v>
      </c>
      <c r="P101" s="143">
        <v>0</v>
      </c>
      <c r="Q101" s="143">
        <v>0</v>
      </c>
      <c r="R101" s="143">
        <v>0</v>
      </c>
      <c r="S101" s="143">
        <v>0</v>
      </c>
      <c r="T101" s="143">
        <v>0</v>
      </c>
      <c r="U101" s="143">
        <v>0</v>
      </c>
      <c r="V101" s="143">
        <v>1</v>
      </c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2:35" s="15" customFormat="1" ht="17.25" customHeight="1" thickBot="1" x14ac:dyDescent="0.25">
      <c r="C102" s="148" t="s">
        <v>59</v>
      </c>
      <c r="D102" s="148"/>
      <c r="E102" s="50">
        <f t="shared" si="10"/>
        <v>7</v>
      </c>
      <c r="F102" s="144">
        <v>0</v>
      </c>
      <c r="G102" s="144">
        <v>0</v>
      </c>
      <c r="H102" s="145">
        <v>4</v>
      </c>
      <c r="I102" s="145">
        <v>2</v>
      </c>
      <c r="J102" s="145">
        <v>0</v>
      </c>
      <c r="K102" s="145">
        <v>0</v>
      </c>
      <c r="L102" s="145">
        <v>0</v>
      </c>
      <c r="M102" s="145">
        <v>0</v>
      </c>
      <c r="N102" s="145">
        <v>0</v>
      </c>
      <c r="O102" s="145">
        <v>1</v>
      </c>
      <c r="P102" s="145">
        <v>0</v>
      </c>
      <c r="Q102" s="145">
        <v>0</v>
      </c>
      <c r="R102" s="145">
        <v>0</v>
      </c>
      <c r="S102" s="145">
        <v>0</v>
      </c>
      <c r="T102" s="145">
        <v>0</v>
      </c>
      <c r="U102" s="145">
        <v>0</v>
      </c>
      <c r="V102" s="145">
        <v>0</v>
      </c>
    </row>
    <row r="103" spans="2:35" s="149" customFormat="1" ht="17.25" customHeight="1" x14ac:dyDescent="0.2">
      <c r="B103" s="15"/>
      <c r="C103" s="77" t="s">
        <v>1</v>
      </c>
      <c r="D103" s="77"/>
      <c r="E103" s="115">
        <f>SUM(E98:E102)</f>
        <v>448</v>
      </c>
      <c r="F103" s="57">
        <f>SUM(F98:F102)</f>
        <v>185</v>
      </c>
      <c r="G103" s="57">
        <f t="shared" ref="G103:V103" si="11">SUM(G98:G102)</f>
        <v>189</v>
      </c>
      <c r="H103" s="57">
        <f t="shared" si="11"/>
        <v>39</v>
      </c>
      <c r="I103" s="57">
        <f t="shared" si="11"/>
        <v>2</v>
      </c>
      <c r="J103" s="57">
        <f t="shared" si="11"/>
        <v>15</v>
      </c>
      <c r="K103" s="57">
        <f t="shared" si="11"/>
        <v>10</v>
      </c>
      <c r="L103" s="57">
        <f t="shared" si="11"/>
        <v>0</v>
      </c>
      <c r="M103" s="57">
        <f t="shared" si="11"/>
        <v>0</v>
      </c>
      <c r="N103" s="57">
        <f t="shared" si="11"/>
        <v>0</v>
      </c>
      <c r="O103" s="57">
        <f t="shared" si="11"/>
        <v>3</v>
      </c>
      <c r="P103" s="57">
        <f t="shared" si="11"/>
        <v>1</v>
      </c>
      <c r="Q103" s="57">
        <f t="shared" si="11"/>
        <v>1</v>
      </c>
      <c r="R103" s="57">
        <f t="shared" si="11"/>
        <v>1</v>
      </c>
      <c r="S103" s="57">
        <f t="shared" si="11"/>
        <v>1</v>
      </c>
      <c r="T103" s="57">
        <f t="shared" si="11"/>
        <v>0</v>
      </c>
      <c r="U103" s="57">
        <f t="shared" si="11"/>
        <v>0</v>
      </c>
      <c r="V103" s="57">
        <f t="shared" si="11"/>
        <v>1</v>
      </c>
      <c r="W103" s="15"/>
    </row>
    <row r="104" spans="2:35" s="149" customFormat="1" ht="17.25" customHeight="1" thickBot="1" x14ac:dyDescent="0.25">
      <c r="B104" s="15"/>
      <c r="C104" s="78" t="s">
        <v>20</v>
      </c>
      <c r="D104" s="78"/>
      <c r="E104" s="119">
        <f t="shared" si="10"/>
        <v>1.0000000000000002</v>
      </c>
      <c r="F104" s="63">
        <f t="shared" ref="F104:V104" si="12">F103/$E103</f>
        <v>0.41294642857142855</v>
      </c>
      <c r="G104" s="63">
        <f t="shared" si="12"/>
        <v>0.421875</v>
      </c>
      <c r="H104" s="63">
        <f t="shared" si="12"/>
        <v>8.7053571428571425E-2</v>
      </c>
      <c r="I104" s="63">
        <f t="shared" si="12"/>
        <v>4.464285714285714E-3</v>
      </c>
      <c r="J104" s="63">
        <f t="shared" si="12"/>
        <v>3.3482142857142856E-2</v>
      </c>
      <c r="K104" s="63">
        <f t="shared" si="12"/>
        <v>2.2321428571428572E-2</v>
      </c>
      <c r="L104" s="63">
        <f t="shared" si="12"/>
        <v>0</v>
      </c>
      <c r="M104" s="63">
        <f t="shared" si="12"/>
        <v>0</v>
      </c>
      <c r="N104" s="63">
        <f t="shared" si="12"/>
        <v>0</v>
      </c>
      <c r="O104" s="63">
        <f t="shared" si="12"/>
        <v>6.6964285714285711E-3</v>
      </c>
      <c r="P104" s="63">
        <f t="shared" si="12"/>
        <v>2.232142857142857E-3</v>
      </c>
      <c r="Q104" s="63">
        <f t="shared" si="12"/>
        <v>2.232142857142857E-3</v>
      </c>
      <c r="R104" s="63">
        <f t="shared" si="12"/>
        <v>2.232142857142857E-3</v>
      </c>
      <c r="S104" s="63">
        <f t="shared" si="12"/>
        <v>2.232142857142857E-3</v>
      </c>
      <c r="T104" s="63">
        <f t="shared" si="12"/>
        <v>0</v>
      </c>
      <c r="U104" s="63">
        <f t="shared" si="12"/>
        <v>0</v>
      </c>
      <c r="V104" s="63">
        <f t="shared" si="12"/>
        <v>2.232142857142857E-3</v>
      </c>
      <c r="W104" s="15"/>
    </row>
    <row r="105" spans="2:35" s="149" customFormat="1" ht="9" customHeight="1" x14ac:dyDescent="0.2">
      <c r="C105" s="150"/>
      <c r="D105" s="150"/>
      <c r="E105" s="151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</row>
    <row r="106" spans="2:35" s="149" customFormat="1" ht="9" customHeight="1" x14ac:dyDescent="0.2">
      <c r="B106" s="27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7"/>
      <c r="U106" s="27"/>
      <c r="V106" s="27"/>
      <c r="W106" s="27"/>
    </row>
    <row r="107" spans="2:35" s="149" customFormat="1" ht="15.95" customHeight="1" x14ac:dyDescent="0.2">
      <c r="B107" s="27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27"/>
      <c r="U107" s="27"/>
      <c r="V107" s="27"/>
      <c r="W107" s="27"/>
    </row>
    <row r="108" spans="2:35" s="149" customFormat="1" ht="12.75" customHeight="1" x14ac:dyDescent="0.2">
      <c r="B108" s="27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27"/>
      <c r="U108" s="27"/>
      <c r="V108" s="27"/>
      <c r="W108" s="27"/>
    </row>
    <row r="109" spans="2:35" s="149" customFormat="1" ht="15.95" customHeight="1" x14ac:dyDescent="0.2">
      <c r="B109" s="27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27"/>
      <c r="U109" s="27"/>
      <c r="V109" s="27"/>
      <c r="W109" s="27"/>
    </row>
    <row r="110" spans="2:35" s="149" customFormat="1" ht="15.95" customHeight="1" x14ac:dyDescent="0.2">
      <c r="B110" s="27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27"/>
      <c r="U110" s="27"/>
      <c r="V110" s="27"/>
      <c r="W110" s="27"/>
    </row>
    <row r="111" spans="2:35" s="149" customFormat="1" ht="7.5" customHeight="1" x14ac:dyDescent="0.2">
      <c r="B111" s="27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27"/>
      <c r="W111" s="27"/>
      <c r="X111" s="27"/>
      <c r="Y111" s="27"/>
    </row>
    <row r="112" spans="2:35" s="149" customFormat="1" ht="15.95" customHeight="1" x14ac:dyDescent="0.2">
      <c r="B112" s="27"/>
      <c r="C112" s="154" t="s">
        <v>98</v>
      </c>
      <c r="D112" s="155"/>
      <c r="E112" s="154" t="s">
        <v>99</v>
      </c>
      <c r="F112" s="155"/>
      <c r="G112" s="156" t="s">
        <v>1</v>
      </c>
      <c r="H112" s="24" t="s">
        <v>100</v>
      </c>
      <c r="I112" s="24"/>
      <c r="J112" s="24"/>
      <c r="K112" s="157" t="s">
        <v>3</v>
      </c>
      <c r="L112" s="158"/>
      <c r="M112" s="158"/>
      <c r="N112" s="158"/>
      <c r="O112" s="27"/>
      <c r="X112" s="27"/>
      <c r="Y112" s="27"/>
    </row>
    <row r="113" spans="2:25" s="149" customFormat="1" ht="23.25" customHeight="1" x14ac:dyDescent="0.2">
      <c r="B113" s="27"/>
      <c r="C113" s="159"/>
      <c r="D113" s="160"/>
      <c r="E113" s="159"/>
      <c r="F113" s="160"/>
      <c r="G113" s="161"/>
      <c r="H113" s="162" t="s">
        <v>4</v>
      </c>
      <c r="I113" s="163" t="s">
        <v>5</v>
      </c>
      <c r="J113" s="163"/>
      <c r="K113" s="163" t="s">
        <v>101</v>
      </c>
      <c r="L113" s="163"/>
      <c r="M113" s="163" t="s">
        <v>7</v>
      </c>
      <c r="N113" s="163"/>
      <c r="X113" s="27"/>
      <c r="Y113" s="15"/>
    </row>
    <row r="114" spans="2:25" s="149" customFormat="1" ht="17.25" customHeight="1" x14ac:dyDescent="0.2">
      <c r="B114" s="27"/>
      <c r="C114" s="164" t="s">
        <v>102</v>
      </c>
      <c r="D114" s="164"/>
      <c r="E114" s="164" t="s">
        <v>103</v>
      </c>
      <c r="F114" s="164"/>
      <c r="G114" s="165">
        <f>SUM(H114:N114)</f>
        <v>43</v>
      </c>
      <c r="H114" s="135">
        <v>6</v>
      </c>
      <c r="I114" s="166">
        <v>26</v>
      </c>
      <c r="J114" s="167"/>
      <c r="K114" s="167">
        <v>2</v>
      </c>
      <c r="L114" s="167"/>
      <c r="M114" s="166">
        <v>9</v>
      </c>
      <c r="N114" s="167"/>
      <c r="P114" s="168"/>
      <c r="X114" s="27"/>
      <c r="Y114" s="15"/>
    </row>
    <row r="115" spans="2:25" s="149" customFormat="1" ht="17.25" customHeight="1" x14ac:dyDescent="0.2">
      <c r="B115" s="27"/>
      <c r="C115" s="164" t="s">
        <v>102</v>
      </c>
      <c r="D115" s="164"/>
      <c r="E115" s="164" t="s">
        <v>104</v>
      </c>
      <c r="F115" s="164"/>
      <c r="G115" s="165">
        <f t="shared" ref="G115:G142" si="13">SUM(H115:N115)</f>
        <v>65</v>
      </c>
      <c r="H115" s="135">
        <v>13</v>
      </c>
      <c r="I115" s="166">
        <v>37</v>
      </c>
      <c r="J115" s="169"/>
      <c r="K115" s="169">
        <v>6</v>
      </c>
      <c r="L115" s="169"/>
      <c r="M115" s="166">
        <v>9</v>
      </c>
      <c r="N115" s="169"/>
      <c r="P115" s="168"/>
      <c r="X115" s="27"/>
      <c r="Y115" s="15"/>
    </row>
    <row r="116" spans="2:25" s="149" customFormat="1" ht="17.25" customHeight="1" x14ac:dyDescent="0.2">
      <c r="B116" s="27"/>
      <c r="C116" s="164" t="s">
        <v>105</v>
      </c>
      <c r="D116" s="164"/>
      <c r="E116" s="164" t="s">
        <v>106</v>
      </c>
      <c r="F116" s="164"/>
      <c r="G116" s="165">
        <f t="shared" si="13"/>
        <v>31</v>
      </c>
      <c r="H116" s="135">
        <v>7</v>
      </c>
      <c r="I116" s="166">
        <v>10</v>
      </c>
      <c r="J116" s="169"/>
      <c r="K116" s="169">
        <v>8</v>
      </c>
      <c r="L116" s="169"/>
      <c r="M116" s="166">
        <v>6</v>
      </c>
      <c r="N116" s="169"/>
      <c r="P116" s="168"/>
      <c r="X116" s="27"/>
      <c r="Y116" s="15"/>
    </row>
    <row r="117" spans="2:25" s="149" customFormat="1" ht="17.25" customHeight="1" x14ac:dyDescent="0.2">
      <c r="B117" s="27"/>
      <c r="C117" s="164" t="s">
        <v>107</v>
      </c>
      <c r="D117" s="164"/>
      <c r="E117" s="164" t="s">
        <v>108</v>
      </c>
      <c r="F117" s="164"/>
      <c r="G117" s="165">
        <f t="shared" si="13"/>
        <v>46</v>
      </c>
      <c r="H117" s="135">
        <v>9</v>
      </c>
      <c r="I117" s="166">
        <v>11</v>
      </c>
      <c r="J117" s="169"/>
      <c r="K117" s="169">
        <v>9</v>
      </c>
      <c r="L117" s="169"/>
      <c r="M117" s="166">
        <v>17</v>
      </c>
      <c r="N117" s="169"/>
      <c r="P117" s="168"/>
      <c r="X117" s="27"/>
      <c r="Y117" s="15"/>
    </row>
    <row r="118" spans="2:25" s="149" customFormat="1" ht="17.25" customHeight="1" x14ac:dyDescent="0.2">
      <c r="B118" s="27"/>
      <c r="C118" s="164" t="s">
        <v>109</v>
      </c>
      <c r="D118" s="164"/>
      <c r="E118" s="164" t="s">
        <v>110</v>
      </c>
      <c r="F118" s="164"/>
      <c r="G118" s="165">
        <f t="shared" si="13"/>
        <v>43</v>
      </c>
      <c r="H118" s="135">
        <v>10</v>
      </c>
      <c r="I118" s="166">
        <v>9</v>
      </c>
      <c r="J118" s="169"/>
      <c r="K118" s="169">
        <v>8</v>
      </c>
      <c r="L118" s="169"/>
      <c r="M118" s="166">
        <v>16</v>
      </c>
      <c r="N118" s="169"/>
      <c r="P118" s="168"/>
      <c r="X118" s="27"/>
      <c r="Y118" s="15"/>
    </row>
    <row r="119" spans="2:25" s="149" customFormat="1" ht="17.25" customHeight="1" x14ac:dyDescent="0.2">
      <c r="B119" s="27"/>
      <c r="C119" s="164" t="s">
        <v>109</v>
      </c>
      <c r="D119" s="164"/>
      <c r="E119" s="164" t="s">
        <v>111</v>
      </c>
      <c r="F119" s="164"/>
      <c r="G119" s="165">
        <f t="shared" si="13"/>
        <v>70</v>
      </c>
      <c r="H119" s="135">
        <v>16</v>
      </c>
      <c r="I119" s="166">
        <v>12</v>
      </c>
      <c r="J119" s="169"/>
      <c r="K119" s="169">
        <v>20</v>
      </c>
      <c r="L119" s="169"/>
      <c r="M119" s="166">
        <v>22</v>
      </c>
      <c r="N119" s="169"/>
      <c r="P119" s="168"/>
      <c r="X119" s="27"/>
      <c r="Y119" s="15"/>
    </row>
    <row r="120" spans="2:25" s="149" customFormat="1" ht="17.25" customHeight="1" x14ac:dyDescent="0.2">
      <c r="B120" s="27"/>
      <c r="C120" s="164" t="s">
        <v>109</v>
      </c>
      <c r="D120" s="164"/>
      <c r="E120" s="164" t="s">
        <v>112</v>
      </c>
      <c r="F120" s="164"/>
      <c r="G120" s="165">
        <f t="shared" si="13"/>
        <v>77</v>
      </c>
      <c r="H120" s="135">
        <v>22</v>
      </c>
      <c r="I120" s="166">
        <v>19</v>
      </c>
      <c r="J120" s="169"/>
      <c r="K120" s="169">
        <v>20</v>
      </c>
      <c r="L120" s="169"/>
      <c r="M120" s="166">
        <v>16</v>
      </c>
      <c r="N120" s="169"/>
      <c r="P120" s="168"/>
      <c r="X120" s="27"/>
      <c r="Y120" s="15"/>
    </row>
    <row r="121" spans="2:25" s="149" customFormat="1" ht="17.25" customHeight="1" x14ac:dyDescent="0.2">
      <c r="B121" s="27"/>
      <c r="C121" s="164" t="s">
        <v>113</v>
      </c>
      <c r="D121" s="164"/>
      <c r="E121" s="164" t="s">
        <v>113</v>
      </c>
      <c r="F121" s="164"/>
      <c r="G121" s="165">
        <f t="shared" si="13"/>
        <v>43</v>
      </c>
      <c r="H121" s="135">
        <v>11</v>
      </c>
      <c r="I121" s="166">
        <v>10</v>
      </c>
      <c r="J121" s="169"/>
      <c r="K121" s="169">
        <v>10</v>
      </c>
      <c r="L121" s="169"/>
      <c r="M121" s="166">
        <v>12</v>
      </c>
      <c r="N121" s="169"/>
      <c r="P121" s="168"/>
      <c r="X121" s="27"/>
      <c r="Y121" s="15"/>
    </row>
    <row r="122" spans="2:25" s="149" customFormat="1" ht="17.25" customHeight="1" x14ac:dyDescent="0.2">
      <c r="B122" s="27"/>
      <c r="C122" s="164" t="s">
        <v>114</v>
      </c>
      <c r="D122" s="164"/>
      <c r="E122" s="164" t="s">
        <v>114</v>
      </c>
      <c r="F122" s="164"/>
      <c r="G122" s="165">
        <f t="shared" si="13"/>
        <v>31</v>
      </c>
      <c r="H122" s="135">
        <v>6</v>
      </c>
      <c r="I122" s="166">
        <v>7</v>
      </c>
      <c r="J122" s="169"/>
      <c r="K122" s="169">
        <v>8</v>
      </c>
      <c r="L122" s="169"/>
      <c r="M122" s="166">
        <v>10</v>
      </c>
      <c r="N122" s="169"/>
      <c r="P122" s="168"/>
      <c r="X122" s="27"/>
      <c r="Y122" s="15"/>
    </row>
    <row r="123" spans="2:25" s="149" customFormat="1" ht="17.25" customHeight="1" x14ac:dyDescent="0.2">
      <c r="B123" s="27"/>
      <c r="C123" s="164" t="s">
        <v>115</v>
      </c>
      <c r="D123" s="164"/>
      <c r="E123" s="164" t="s">
        <v>115</v>
      </c>
      <c r="F123" s="164"/>
      <c r="G123" s="165">
        <f t="shared" si="13"/>
        <v>77</v>
      </c>
      <c r="H123" s="135">
        <v>14</v>
      </c>
      <c r="I123" s="166">
        <v>18</v>
      </c>
      <c r="J123" s="169"/>
      <c r="K123" s="169">
        <v>22</v>
      </c>
      <c r="L123" s="169"/>
      <c r="M123" s="166">
        <v>23</v>
      </c>
      <c r="N123" s="169"/>
      <c r="P123" s="168"/>
      <c r="X123" s="27"/>
      <c r="Y123" s="15"/>
    </row>
    <row r="124" spans="2:25" s="149" customFormat="1" ht="17.25" customHeight="1" x14ac:dyDescent="0.2">
      <c r="B124" s="27"/>
      <c r="C124" s="164" t="s">
        <v>116</v>
      </c>
      <c r="D124" s="164"/>
      <c r="E124" s="164" t="s">
        <v>116</v>
      </c>
      <c r="F124" s="164"/>
      <c r="G124" s="165">
        <f t="shared" si="13"/>
        <v>74</v>
      </c>
      <c r="H124" s="135">
        <v>12</v>
      </c>
      <c r="I124" s="166">
        <v>16</v>
      </c>
      <c r="J124" s="169"/>
      <c r="K124" s="169">
        <v>16</v>
      </c>
      <c r="L124" s="169"/>
      <c r="M124" s="166">
        <v>30</v>
      </c>
      <c r="N124" s="169"/>
      <c r="P124" s="168"/>
      <c r="X124" s="27"/>
      <c r="Y124" s="15"/>
    </row>
    <row r="125" spans="2:25" s="149" customFormat="1" ht="17.25" customHeight="1" x14ac:dyDescent="0.2">
      <c r="B125" s="27"/>
      <c r="C125" s="164" t="s">
        <v>116</v>
      </c>
      <c r="D125" s="164"/>
      <c r="E125" s="164" t="s">
        <v>117</v>
      </c>
      <c r="F125" s="164"/>
      <c r="G125" s="165">
        <f t="shared" si="13"/>
        <v>127</v>
      </c>
      <c r="H125" s="135">
        <v>30</v>
      </c>
      <c r="I125" s="166">
        <v>25</v>
      </c>
      <c r="J125" s="169"/>
      <c r="K125" s="169">
        <v>35</v>
      </c>
      <c r="L125" s="169"/>
      <c r="M125" s="166">
        <v>37</v>
      </c>
      <c r="N125" s="169"/>
      <c r="P125" s="168"/>
      <c r="X125" s="27"/>
      <c r="Y125" s="15"/>
    </row>
    <row r="126" spans="2:25" s="149" customFormat="1" ht="17.25" customHeight="1" x14ac:dyDescent="0.2">
      <c r="B126" s="27"/>
      <c r="C126" s="164" t="s">
        <v>118</v>
      </c>
      <c r="D126" s="164"/>
      <c r="E126" s="164" t="s">
        <v>118</v>
      </c>
      <c r="F126" s="164"/>
      <c r="G126" s="165">
        <f t="shared" si="13"/>
        <v>103</v>
      </c>
      <c r="H126" s="135">
        <v>31</v>
      </c>
      <c r="I126" s="166">
        <v>9</v>
      </c>
      <c r="J126" s="169"/>
      <c r="K126" s="169">
        <v>46</v>
      </c>
      <c r="L126" s="169"/>
      <c r="M126" s="166">
        <v>17</v>
      </c>
      <c r="N126" s="169"/>
      <c r="P126" s="168"/>
      <c r="X126" s="27"/>
      <c r="Y126" s="15"/>
    </row>
    <row r="127" spans="2:25" s="149" customFormat="1" ht="17.25" customHeight="1" x14ac:dyDescent="0.2">
      <c r="B127" s="27"/>
      <c r="C127" s="164" t="s">
        <v>119</v>
      </c>
      <c r="D127" s="164"/>
      <c r="E127" s="164" t="s">
        <v>119</v>
      </c>
      <c r="F127" s="164"/>
      <c r="G127" s="165">
        <f t="shared" si="13"/>
        <v>99</v>
      </c>
      <c r="H127" s="135">
        <v>26</v>
      </c>
      <c r="I127" s="166">
        <v>16</v>
      </c>
      <c r="J127" s="169"/>
      <c r="K127" s="169">
        <v>23</v>
      </c>
      <c r="L127" s="169"/>
      <c r="M127" s="166">
        <v>34</v>
      </c>
      <c r="N127" s="169"/>
      <c r="P127" s="168"/>
      <c r="X127" s="27"/>
      <c r="Y127" s="15"/>
    </row>
    <row r="128" spans="2:25" s="149" customFormat="1" ht="17.25" customHeight="1" x14ac:dyDescent="0.2">
      <c r="B128" s="27"/>
      <c r="C128" s="164" t="s">
        <v>120</v>
      </c>
      <c r="D128" s="164"/>
      <c r="E128" s="164" t="s">
        <v>121</v>
      </c>
      <c r="F128" s="164"/>
      <c r="G128" s="165">
        <f>SUM(H128:N128)</f>
        <v>50</v>
      </c>
      <c r="H128" s="135">
        <v>12</v>
      </c>
      <c r="I128" s="166">
        <v>28</v>
      </c>
      <c r="J128" s="169"/>
      <c r="K128" s="169">
        <v>0</v>
      </c>
      <c r="L128" s="169"/>
      <c r="M128" s="166">
        <v>10</v>
      </c>
      <c r="N128" s="169"/>
      <c r="P128" s="168"/>
      <c r="X128" s="27"/>
      <c r="Y128" s="15"/>
    </row>
    <row r="129" spans="2:25" s="149" customFormat="1" ht="17.25" customHeight="1" x14ac:dyDescent="0.2">
      <c r="B129" s="27"/>
      <c r="C129" s="164" t="s">
        <v>122</v>
      </c>
      <c r="D129" s="164"/>
      <c r="E129" s="164" t="s">
        <v>123</v>
      </c>
      <c r="F129" s="164"/>
      <c r="G129" s="165">
        <f t="shared" si="13"/>
        <v>40</v>
      </c>
      <c r="H129" s="135">
        <v>10</v>
      </c>
      <c r="I129" s="166">
        <v>5</v>
      </c>
      <c r="J129" s="169"/>
      <c r="K129" s="169">
        <v>15</v>
      </c>
      <c r="L129" s="169"/>
      <c r="M129" s="166">
        <v>10</v>
      </c>
      <c r="N129" s="169"/>
      <c r="P129" s="168"/>
      <c r="X129" s="27"/>
      <c r="Y129" s="15"/>
    </row>
    <row r="130" spans="2:25" s="149" customFormat="1" ht="17.25" customHeight="1" x14ac:dyDescent="0.2">
      <c r="B130" s="27"/>
      <c r="C130" s="164" t="s">
        <v>124</v>
      </c>
      <c r="D130" s="164"/>
      <c r="E130" s="164" t="s">
        <v>125</v>
      </c>
      <c r="F130" s="164"/>
      <c r="G130" s="165">
        <f t="shared" si="13"/>
        <v>63</v>
      </c>
      <c r="H130" s="135">
        <v>15</v>
      </c>
      <c r="I130" s="166">
        <v>16</v>
      </c>
      <c r="J130" s="169"/>
      <c r="K130" s="169">
        <v>14</v>
      </c>
      <c r="L130" s="169"/>
      <c r="M130" s="166">
        <v>18</v>
      </c>
      <c r="N130" s="169"/>
      <c r="P130" s="168"/>
      <c r="X130" s="27"/>
      <c r="Y130" s="15"/>
    </row>
    <row r="131" spans="2:25" s="149" customFormat="1" ht="17.25" customHeight="1" x14ac:dyDescent="0.2">
      <c r="B131" s="27"/>
      <c r="C131" s="164" t="s">
        <v>124</v>
      </c>
      <c r="D131" s="164"/>
      <c r="E131" s="164" t="s">
        <v>126</v>
      </c>
      <c r="F131" s="164"/>
      <c r="G131" s="165">
        <f t="shared" si="13"/>
        <v>138</v>
      </c>
      <c r="H131" s="135">
        <v>41</v>
      </c>
      <c r="I131" s="166">
        <v>34</v>
      </c>
      <c r="J131" s="169"/>
      <c r="K131" s="169">
        <v>33</v>
      </c>
      <c r="L131" s="169"/>
      <c r="M131" s="166">
        <v>30</v>
      </c>
      <c r="N131" s="169"/>
      <c r="P131" s="168"/>
      <c r="X131" s="27"/>
      <c r="Y131" s="15"/>
    </row>
    <row r="132" spans="2:25" s="149" customFormat="1" ht="17.25" customHeight="1" x14ac:dyDescent="0.2">
      <c r="B132" s="27"/>
      <c r="C132" s="164" t="s">
        <v>127</v>
      </c>
      <c r="D132" s="164"/>
      <c r="E132" s="164" t="s">
        <v>128</v>
      </c>
      <c r="F132" s="164"/>
      <c r="G132" s="165">
        <f t="shared" si="13"/>
        <v>57</v>
      </c>
      <c r="H132" s="135">
        <v>10</v>
      </c>
      <c r="I132" s="166">
        <v>27</v>
      </c>
      <c r="J132" s="169"/>
      <c r="K132" s="169">
        <v>8</v>
      </c>
      <c r="L132" s="169"/>
      <c r="M132" s="166">
        <v>12</v>
      </c>
      <c r="N132" s="169"/>
      <c r="P132" s="168"/>
      <c r="X132" s="27"/>
      <c r="Y132" s="15"/>
    </row>
    <row r="133" spans="2:25" s="149" customFormat="1" ht="17.25" customHeight="1" x14ac:dyDescent="0.2">
      <c r="B133" s="27"/>
      <c r="C133" s="164" t="s">
        <v>129</v>
      </c>
      <c r="D133" s="164"/>
      <c r="E133" s="164" t="s">
        <v>130</v>
      </c>
      <c r="F133" s="164"/>
      <c r="G133" s="165">
        <f t="shared" si="13"/>
        <v>88</v>
      </c>
      <c r="H133" s="135">
        <v>22</v>
      </c>
      <c r="I133" s="166">
        <v>22</v>
      </c>
      <c r="J133" s="169"/>
      <c r="K133" s="169">
        <v>20</v>
      </c>
      <c r="L133" s="169"/>
      <c r="M133" s="166">
        <v>24</v>
      </c>
      <c r="N133" s="169"/>
      <c r="P133" s="168"/>
      <c r="X133" s="27"/>
      <c r="Y133" s="15"/>
    </row>
    <row r="134" spans="2:25" s="149" customFormat="1" ht="17.25" customHeight="1" x14ac:dyDescent="0.2">
      <c r="B134" s="27"/>
      <c r="C134" s="164" t="s">
        <v>131</v>
      </c>
      <c r="D134" s="164"/>
      <c r="E134" s="164" t="s">
        <v>132</v>
      </c>
      <c r="F134" s="164"/>
      <c r="G134" s="165">
        <f t="shared" si="13"/>
        <v>52</v>
      </c>
      <c r="H134" s="135">
        <v>13</v>
      </c>
      <c r="I134" s="166">
        <v>12</v>
      </c>
      <c r="J134" s="169"/>
      <c r="K134" s="169">
        <v>15</v>
      </c>
      <c r="L134" s="169"/>
      <c r="M134" s="166">
        <v>12</v>
      </c>
      <c r="N134" s="169"/>
      <c r="P134" s="168"/>
      <c r="X134" s="27"/>
      <c r="Y134" s="15"/>
    </row>
    <row r="135" spans="2:25" s="149" customFormat="1" ht="17.25" customHeight="1" x14ac:dyDescent="0.2">
      <c r="B135" s="27"/>
      <c r="C135" s="164" t="s">
        <v>133</v>
      </c>
      <c r="D135" s="164"/>
      <c r="E135" s="164" t="s">
        <v>134</v>
      </c>
      <c r="F135" s="164"/>
      <c r="G135" s="165">
        <f t="shared" si="13"/>
        <v>45</v>
      </c>
      <c r="H135" s="135">
        <v>11</v>
      </c>
      <c r="I135" s="166">
        <v>12</v>
      </c>
      <c r="J135" s="169"/>
      <c r="K135" s="169">
        <v>11</v>
      </c>
      <c r="L135" s="169"/>
      <c r="M135" s="166">
        <v>11</v>
      </c>
      <c r="N135" s="169"/>
      <c r="P135" s="168"/>
      <c r="X135" s="27"/>
      <c r="Y135" s="15"/>
    </row>
    <row r="136" spans="2:25" s="149" customFormat="1" ht="17.25" customHeight="1" x14ac:dyDescent="0.2">
      <c r="B136" s="27"/>
      <c r="C136" s="164" t="s">
        <v>135</v>
      </c>
      <c r="D136" s="164"/>
      <c r="E136" s="164" t="s">
        <v>136</v>
      </c>
      <c r="F136" s="164"/>
      <c r="G136" s="165">
        <f t="shared" si="13"/>
        <v>67</v>
      </c>
      <c r="H136" s="135">
        <v>12</v>
      </c>
      <c r="I136" s="166">
        <v>25</v>
      </c>
      <c r="J136" s="169"/>
      <c r="K136" s="169">
        <v>13</v>
      </c>
      <c r="L136" s="169"/>
      <c r="M136" s="166">
        <v>17</v>
      </c>
      <c r="N136" s="169"/>
      <c r="P136" s="168"/>
      <c r="X136" s="27"/>
      <c r="Y136" s="15"/>
    </row>
    <row r="137" spans="2:25" s="149" customFormat="1" ht="17.25" customHeight="1" x14ac:dyDescent="0.2">
      <c r="B137" s="27"/>
      <c r="C137" s="164" t="s">
        <v>137</v>
      </c>
      <c r="D137" s="164"/>
      <c r="E137" s="164" t="s">
        <v>138</v>
      </c>
      <c r="F137" s="164"/>
      <c r="G137" s="165">
        <f t="shared" si="13"/>
        <v>56</v>
      </c>
      <c r="H137" s="135">
        <v>11</v>
      </c>
      <c r="I137" s="166">
        <v>17</v>
      </c>
      <c r="J137" s="169"/>
      <c r="K137" s="169">
        <v>13</v>
      </c>
      <c r="L137" s="169"/>
      <c r="M137" s="166">
        <v>15</v>
      </c>
      <c r="N137" s="169"/>
      <c r="P137" s="168"/>
      <c r="X137" s="27"/>
      <c r="Y137" s="15"/>
    </row>
    <row r="138" spans="2:25" s="149" customFormat="1" ht="17.25" customHeight="1" x14ac:dyDescent="0.2">
      <c r="B138" s="27"/>
      <c r="C138" s="164" t="s">
        <v>139</v>
      </c>
      <c r="D138" s="164"/>
      <c r="E138" s="164" t="s">
        <v>139</v>
      </c>
      <c r="F138" s="164"/>
      <c r="G138" s="165">
        <f t="shared" si="13"/>
        <v>53</v>
      </c>
      <c r="H138" s="135">
        <v>14</v>
      </c>
      <c r="I138" s="166">
        <v>13</v>
      </c>
      <c r="J138" s="169"/>
      <c r="K138" s="169">
        <v>11</v>
      </c>
      <c r="L138" s="169"/>
      <c r="M138" s="166">
        <v>15</v>
      </c>
      <c r="N138" s="169"/>
      <c r="P138" s="168"/>
      <c r="X138" s="27"/>
      <c r="Y138" s="15"/>
    </row>
    <row r="139" spans="2:25" s="149" customFormat="1" ht="17.25" customHeight="1" x14ac:dyDescent="0.2">
      <c r="B139" s="27"/>
      <c r="C139" s="164" t="s">
        <v>140</v>
      </c>
      <c r="D139" s="164"/>
      <c r="E139" s="164" t="s">
        <v>141</v>
      </c>
      <c r="F139" s="164"/>
      <c r="G139" s="165">
        <f t="shared" si="13"/>
        <v>41</v>
      </c>
      <c r="H139" s="135">
        <v>11</v>
      </c>
      <c r="I139" s="166">
        <v>14</v>
      </c>
      <c r="J139" s="169"/>
      <c r="K139" s="169">
        <v>11</v>
      </c>
      <c r="L139" s="169"/>
      <c r="M139" s="166">
        <v>5</v>
      </c>
      <c r="N139" s="169"/>
      <c r="P139" s="168"/>
      <c r="X139" s="27"/>
      <c r="Y139" s="15"/>
    </row>
    <row r="140" spans="2:25" s="149" customFormat="1" ht="17.25" customHeight="1" x14ac:dyDescent="0.2">
      <c r="B140" s="27"/>
      <c r="C140" s="164" t="s">
        <v>142</v>
      </c>
      <c r="D140" s="164"/>
      <c r="E140" s="164" t="s">
        <v>142</v>
      </c>
      <c r="F140" s="164"/>
      <c r="G140" s="165">
        <f t="shared" si="13"/>
        <v>61</v>
      </c>
      <c r="H140" s="135">
        <v>19</v>
      </c>
      <c r="I140" s="166">
        <v>16</v>
      </c>
      <c r="J140" s="169"/>
      <c r="K140" s="169">
        <v>12</v>
      </c>
      <c r="L140" s="169"/>
      <c r="M140" s="166">
        <v>14</v>
      </c>
      <c r="N140" s="169"/>
      <c r="P140" s="168"/>
      <c r="X140" s="27"/>
      <c r="Y140" s="15"/>
    </row>
    <row r="141" spans="2:25" s="149" customFormat="1" ht="17.25" customHeight="1" x14ac:dyDescent="0.2">
      <c r="B141" s="27"/>
      <c r="C141" s="164" t="s">
        <v>143</v>
      </c>
      <c r="D141" s="164"/>
      <c r="E141" s="164" t="s">
        <v>144</v>
      </c>
      <c r="F141" s="164"/>
      <c r="G141" s="165">
        <f t="shared" si="13"/>
        <v>60</v>
      </c>
      <c r="H141" s="135">
        <v>16</v>
      </c>
      <c r="I141" s="166">
        <v>10</v>
      </c>
      <c r="J141" s="169"/>
      <c r="K141" s="169">
        <v>20</v>
      </c>
      <c r="L141" s="169"/>
      <c r="M141" s="166">
        <v>14</v>
      </c>
      <c r="N141" s="169"/>
      <c r="P141" s="168"/>
      <c r="X141" s="27"/>
      <c r="Y141" s="15"/>
    </row>
    <row r="142" spans="2:25" s="149" customFormat="1" ht="17.25" customHeight="1" thickBot="1" x14ac:dyDescent="0.25">
      <c r="B142" s="27"/>
      <c r="C142" s="170" t="s">
        <v>145</v>
      </c>
      <c r="D142" s="170"/>
      <c r="E142" s="170" t="s">
        <v>146</v>
      </c>
      <c r="F142" s="170"/>
      <c r="G142" s="171">
        <f t="shared" si="13"/>
        <v>60</v>
      </c>
      <c r="H142" s="172">
        <v>15</v>
      </c>
      <c r="I142" s="173">
        <v>11</v>
      </c>
      <c r="J142" s="174"/>
      <c r="K142" s="174">
        <v>19</v>
      </c>
      <c r="L142" s="174"/>
      <c r="M142" s="173">
        <v>15</v>
      </c>
      <c r="N142" s="174"/>
      <c r="P142" s="168"/>
      <c r="X142" s="27"/>
      <c r="Y142" s="15"/>
    </row>
    <row r="143" spans="2:25" s="149" customFormat="1" ht="17.25" customHeight="1" x14ac:dyDescent="0.2">
      <c r="B143" s="27"/>
      <c r="C143" s="175" t="s">
        <v>1</v>
      </c>
      <c r="D143" s="175"/>
      <c r="E143" s="175"/>
      <c r="F143" s="175"/>
      <c r="G143" s="115">
        <f>SUM(G114:G142)</f>
        <v>1860</v>
      </c>
      <c r="H143" s="176">
        <f>SUM(H114:H142)</f>
        <v>445</v>
      </c>
      <c r="I143" s="177">
        <f>SUM(I114:I142)</f>
        <v>487</v>
      </c>
      <c r="J143" s="177"/>
      <c r="K143" s="177">
        <f>SUM(K114:K142)</f>
        <v>448</v>
      </c>
      <c r="L143" s="177"/>
      <c r="M143" s="177">
        <f>SUM(M114:M142)</f>
        <v>480</v>
      </c>
      <c r="N143" s="177"/>
      <c r="X143" s="27"/>
      <c r="Y143" s="15"/>
    </row>
    <row r="144" spans="2:25" s="149" customFormat="1" ht="17.25" customHeight="1" thickBot="1" x14ac:dyDescent="0.25">
      <c r="B144" s="27"/>
      <c r="C144" s="178" t="s">
        <v>20</v>
      </c>
      <c r="D144" s="178"/>
      <c r="E144" s="178"/>
      <c r="F144" s="178"/>
      <c r="G144" s="179">
        <f>SUM(H144:N144)</f>
        <v>1</v>
      </c>
      <c r="H144" s="180">
        <f>H143/$G$143</f>
        <v>0.239247311827957</v>
      </c>
      <c r="I144" s="181">
        <f>I143/$G$143</f>
        <v>0.26182795698924732</v>
      </c>
      <c r="J144" s="181"/>
      <c r="K144" s="181">
        <f>K143/$G$143</f>
        <v>0.24086021505376345</v>
      </c>
      <c r="L144" s="181"/>
      <c r="M144" s="181">
        <f>M143/$G$143</f>
        <v>0.25806451612903225</v>
      </c>
      <c r="N144" s="181"/>
      <c r="X144" s="27"/>
      <c r="Y144" s="15"/>
    </row>
    <row r="145" spans="2:29" s="149" customFormat="1" ht="16.149999999999999" customHeight="1" x14ac:dyDescent="0.2">
      <c r="B145" s="27"/>
      <c r="C145" s="182"/>
      <c r="D145" s="182"/>
      <c r="E145" s="182"/>
      <c r="F145" s="182"/>
      <c r="G145" s="182"/>
      <c r="I145" s="182"/>
      <c r="J145" s="182"/>
      <c r="K145" s="182"/>
      <c r="L145" s="182"/>
      <c r="M145" s="182"/>
      <c r="N145" s="182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15"/>
    </row>
    <row r="146" spans="2:29" s="149" customFormat="1" ht="16.149999999999999" customHeight="1" x14ac:dyDescent="0.2">
      <c r="B146" s="27"/>
      <c r="C146" s="182"/>
      <c r="D146" s="182"/>
      <c r="E146" s="182"/>
      <c r="F146" s="182"/>
      <c r="G146" s="182"/>
      <c r="I146" s="182"/>
      <c r="J146" s="182"/>
      <c r="K146" s="182"/>
      <c r="L146" s="182"/>
      <c r="M146" s="182"/>
      <c r="N146" s="182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15"/>
    </row>
    <row r="147" spans="2:29" s="15" customFormat="1" ht="16.149999999999999" customHeight="1" x14ac:dyDescent="0.25">
      <c r="C147" s="80"/>
      <c r="D147" s="80"/>
      <c r="E147" s="80"/>
      <c r="F147" s="80"/>
      <c r="G147" s="80"/>
      <c r="H147" s="80"/>
      <c r="I147" s="80"/>
      <c r="J147" s="28"/>
      <c r="K147" s="28"/>
      <c r="L147" s="28"/>
      <c r="M147" s="28"/>
      <c r="N147" s="28"/>
      <c r="O147" s="28"/>
      <c r="P147" s="28"/>
      <c r="Q147" s="27"/>
      <c r="R147" s="27"/>
      <c r="S147" s="27"/>
      <c r="T147" s="28"/>
      <c r="X147" s="149"/>
      <c r="Z147" s="1"/>
      <c r="AA147" s="1"/>
      <c r="AB147" s="1"/>
      <c r="AC147" s="1"/>
    </row>
    <row r="148" spans="2:29" s="15" customFormat="1" ht="11.45" customHeight="1" x14ac:dyDescent="0.25"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7"/>
      <c r="R148" s="27"/>
      <c r="S148" s="27"/>
      <c r="T148" s="28"/>
      <c r="X148" s="149"/>
      <c r="Z148" s="1"/>
      <c r="AA148" s="1"/>
      <c r="AB148" s="1"/>
      <c r="AC148" s="1"/>
    </row>
    <row r="149" spans="2:29" s="15" customFormat="1" ht="19.149999999999999" customHeight="1" x14ac:dyDescent="0.25">
      <c r="C149" s="183" t="s">
        <v>98</v>
      </c>
      <c r="D149" s="184"/>
      <c r="E149" s="185" t="s">
        <v>1</v>
      </c>
      <c r="F149" s="186" t="s">
        <v>147</v>
      </c>
      <c r="G149" s="187">
        <v>2023</v>
      </c>
      <c r="H149" s="186">
        <v>2024</v>
      </c>
      <c r="I149" s="186">
        <v>2025</v>
      </c>
      <c r="J149" s="186" t="s">
        <v>148</v>
      </c>
      <c r="K149" s="28"/>
      <c r="L149" s="28"/>
      <c r="M149" s="28"/>
      <c r="N149" s="28"/>
      <c r="O149" s="28"/>
      <c r="P149" s="28"/>
      <c r="Q149" s="27"/>
      <c r="R149" s="27"/>
      <c r="S149" s="27"/>
      <c r="T149" s="28"/>
      <c r="X149" s="149"/>
      <c r="Z149" s="1"/>
      <c r="AA149" s="1"/>
      <c r="AB149" s="1"/>
      <c r="AC149" s="1"/>
    </row>
    <row r="150" spans="2:29" s="15" customFormat="1" ht="16.149999999999999" customHeight="1" x14ac:dyDescent="0.25">
      <c r="C150" s="188" t="s">
        <v>102</v>
      </c>
      <c r="D150" s="189"/>
      <c r="E150" s="189">
        <f>SUM(F150:J150)</f>
        <v>738</v>
      </c>
      <c r="F150" s="190">
        <v>57</v>
      </c>
      <c r="G150" s="191">
        <v>166</v>
      </c>
      <c r="H150" s="191">
        <v>172</v>
      </c>
      <c r="I150" s="191">
        <v>235</v>
      </c>
      <c r="J150" s="191">
        <v>108</v>
      </c>
      <c r="K150" s="28"/>
      <c r="L150" s="192"/>
      <c r="M150"/>
      <c r="N150"/>
      <c r="O150" s="28"/>
      <c r="P150" s="28"/>
      <c r="Q150" s="27"/>
      <c r="R150" s="27"/>
      <c r="S150" s="27"/>
      <c r="T150" s="28"/>
      <c r="X150" s="149"/>
      <c r="Z150" s="1"/>
      <c r="AA150" s="1"/>
      <c r="AB150" s="1"/>
      <c r="AC150" s="1"/>
    </row>
    <row r="151" spans="2:29" s="15" customFormat="1" ht="16.149999999999999" customHeight="1" x14ac:dyDescent="0.25">
      <c r="C151" s="188" t="s">
        <v>105</v>
      </c>
      <c r="D151" s="189"/>
      <c r="E151" s="189">
        <f t="shared" ref="E151:E173" si="14">SUM(F151:J151)</f>
        <v>106</v>
      </c>
      <c r="F151" s="193" t="s">
        <v>149</v>
      </c>
      <c r="G151" s="193" t="s">
        <v>149</v>
      </c>
      <c r="H151" s="191">
        <v>2</v>
      </c>
      <c r="I151" s="191">
        <v>73</v>
      </c>
      <c r="J151" s="191">
        <v>31</v>
      </c>
      <c r="K151" s="28"/>
      <c r="L151" s="192"/>
      <c r="M151"/>
      <c r="N151"/>
      <c r="O151" s="28"/>
      <c r="P151" s="28"/>
      <c r="Q151" s="27"/>
      <c r="R151" s="27"/>
      <c r="S151" s="27"/>
      <c r="T151" s="28"/>
      <c r="X151" s="149"/>
      <c r="Z151" s="1"/>
      <c r="AA151" s="1"/>
      <c r="AB151" s="1"/>
      <c r="AC151" s="1"/>
    </row>
    <row r="152" spans="2:29" s="15" customFormat="1" ht="16.149999999999999" customHeight="1" x14ac:dyDescent="0.25">
      <c r="C152" s="188" t="s">
        <v>107</v>
      </c>
      <c r="D152" s="189"/>
      <c r="E152" s="189">
        <f t="shared" si="14"/>
        <v>331</v>
      </c>
      <c r="F152" s="190">
        <v>35</v>
      </c>
      <c r="G152" s="190">
        <v>62</v>
      </c>
      <c r="H152" s="190">
        <v>104</v>
      </c>
      <c r="I152" s="190">
        <v>84</v>
      </c>
      <c r="J152" s="191">
        <v>46</v>
      </c>
      <c r="K152" s="28"/>
      <c r="L152" s="192"/>
      <c r="M152"/>
      <c r="N152"/>
      <c r="O152" s="28"/>
      <c r="P152" s="28"/>
      <c r="Q152" s="27"/>
      <c r="R152" s="27"/>
      <c r="S152" s="27"/>
      <c r="T152" s="28"/>
      <c r="X152" s="149"/>
      <c r="Z152" s="1"/>
      <c r="AA152" s="1"/>
      <c r="AB152" s="1"/>
      <c r="AC152" s="1"/>
    </row>
    <row r="153" spans="2:29" s="15" customFormat="1" ht="16.149999999999999" customHeight="1" x14ac:dyDescent="0.25">
      <c r="C153" s="188" t="s">
        <v>109</v>
      </c>
      <c r="D153" s="189"/>
      <c r="E153" s="189">
        <f t="shared" si="14"/>
        <v>1374</v>
      </c>
      <c r="F153" s="190">
        <v>84</v>
      </c>
      <c r="G153" s="190">
        <v>466</v>
      </c>
      <c r="H153" s="190">
        <v>245</v>
      </c>
      <c r="I153" s="190">
        <v>389</v>
      </c>
      <c r="J153" s="191">
        <v>190</v>
      </c>
      <c r="K153" s="28"/>
      <c r="L153" s="192"/>
      <c r="M153"/>
      <c r="N153"/>
      <c r="O153" s="28"/>
      <c r="P153" s="28"/>
      <c r="Q153" s="27"/>
      <c r="R153" s="27"/>
      <c r="S153" s="27"/>
      <c r="T153" s="28"/>
      <c r="X153" s="149"/>
      <c r="Z153" s="1"/>
      <c r="AA153" s="1"/>
      <c r="AB153" s="1"/>
      <c r="AC153" s="1"/>
    </row>
    <row r="154" spans="2:29" s="15" customFormat="1" ht="16.149999999999999" customHeight="1" x14ac:dyDescent="0.25">
      <c r="C154" s="188" t="s">
        <v>113</v>
      </c>
      <c r="D154" s="189"/>
      <c r="E154" s="189">
        <f t="shared" si="14"/>
        <v>120</v>
      </c>
      <c r="F154" s="193" t="s">
        <v>149</v>
      </c>
      <c r="G154" s="193" t="s">
        <v>149</v>
      </c>
      <c r="H154" s="190">
        <v>0</v>
      </c>
      <c r="I154" s="190">
        <v>77</v>
      </c>
      <c r="J154" s="191">
        <v>43</v>
      </c>
      <c r="K154" s="28"/>
      <c r="L154" s="192"/>
      <c r="M154"/>
      <c r="N154"/>
      <c r="O154" s="28"/>
      <c r="P154" s="28"/>
      <c r="Q154" s="27"/>
      <c r="R154" s="27"/>
      <c r="S154" s="27"/>
      <c r="T154" s="28"/>
      <c r="X154" s="149"/>
      <c r="Z154" s="1"/>
      <c r="AA154" s="1"/>
      <c r="AB154" s="1"/>
      <c r="AC154" s="1"/>
    </row>
    <row r="155" spans="2:29" s="15" customFormat="1" ht="16.149999999999999" customHeight="1" x14ac:dyDescent="0.25">
      <c r="C155" s="188" t="s">
        <v>114</v>
      </c>
      <c r="D155" s="189"/>
      <c r="E155" s="189">
        <f t="shared" si="14"/>
        <v>152</v>
      </c>
      <c r="F155" s="193" t="s">
        <v>149</v>
      </c>
      <c r="G155" s="193" t="s">
        <v>149</v>
      </c>
      <c r="H155" s="190">
        <v>10</v>
      </c>
      <c r="I155" s="190">
        <v>111</v>
      </c>
      <c r="J155" s="191">
        <v>31</v>
      </c>
      <c r="K155" s="28"/>
      <c r="L155" s="192"/>
      <c r="M155"/>
      <c r="N155"/>
      <c r="O155" s="28"/>
      <c r="P155" s="28"/>
      <c r="Q155" s="27"/>
      <c r="R155" s="27"/>
      <c r="S155" s="27"/>
      <c r="T155" s="28"/>
      <c r="X155" s="149"/>
      <c r="Z155" s="1"/>
      <c r="AA155" s="1"/>
      <c r="AB155" s="1"/>
      <c r="AC155" s="1"/>
    </row>
    <row r="156" spans="2:29" s="15" customFormat="1" ht="16.149999999999999" customHeight="1" x14ac:dyDescent="0.25">
      <c r="C156" s="188" t="s">
        <v>115</v>
      </c>
      <c r="D156" s="189"/>
      <c r="E156" s="189">
        <f t="shared" si="14"/>
        <v>611</v>
      </c>
      <c r="F156" s="190">
        <v>28</v>
      </c>
      <c r="G156" s="190">
        <v>198</v>
      </c>
      <c r="H156" s="190">
        <v>141</v>
      </c>
      <c r="I156" s="190">
        <v>167</v>
      </c>
      <c r="J156" s="191">
        <v>77</v>
      </c>
      <c r="K156" s="28"/>
      <c r="L156" s="192"/>
      <c r="M156"/>
      <c r="N156"/>
      <c r="O156" s="28"/>
      <c r="P156" s="28"/>
      <c r="Q156" s="27"/>
      <c r="R156" s="27"/>
      <c r="S156" s="27"/>
      <c r="T156" s="28"/>
      <c r="X156" s="149"/>
      <c r="Z156" s="1"/>
      <c r="AA156" s="1"/>
      <c r="AB156" s="1"/>
      <c r="AC156" s="1"/>
    </row>
    <row r="157" spans="2:29" s="15" customFormat="1" ht="16.149999999999999" customHeight="1" x14ac:dyDescent="0.25">
      <c r="C157" s="188" t="s">
        <v>116</v>
      </c>
      <c r="D157" s="189"/>
      <c r="E157" s="189">
        <f t="shared" si="14"/>
        <v>1226</v>
      </c>
      <c r="F157" s="190">
        <v>85</v>
      </c>
      <c r="G157" s="190">
        <v>423</v>
      </c>
      <c r="H157" s="190">
        <v>249</v>
      </c>
      <c r="I157" s="190">
        <v>268</v>
      </c>
      <c r="J157" s="191">
        <v>201</v>
      </c>
      <c r="K157" s="28"/>
      <c r="L157" s="192"/>
      <c r="M157"/>
      <c r="N157"/>
      <c r="O157" s="28"/>
      <c r="P157" s="28"/>
      <c r="Q157" s="27"/>
      <c r="R157" s="27"/>
      <c r="S157" s="27"/>
      <c r="T157" s="28"/>
      <c r="X157" s="149"/>
      <c r="Z157" s="1"/>
      <c r="AA157" s="1"/>
      <c r="AB157" s="1"/>
      <c r="AC157" s="1"/>
    </row>
    <row r="158" spans="2:29" s="15" customFormat="1" ht="16.149999999999999" customHeight="1" x14ac:dyDescent="0.25">
      <c r="C158" s="188" t="s">
        <v>118</v>
      </c>
      <c r="D158" s="189"/>
      <c r="E158" s="189">
        <f t="shared" si="14"/>
        <v>808</v>
      </c>
      <c r="F158" s="190">
        <v>48</v>
      </c>
      <c r="G158" s="190">
        <v>237</v>
      </c>
      <c r="H158" s="190">
        <v>203</v>
      </c>
      <c r="I158" s="190">
        <v>217</v>
      </c>
      <c r="J158" s="191">
        <v>103</v>
      </c>
      <c r="K158" s="28"/>
      <c r="L158" s="192"/>
      <c r="M158"/>
      <c r="N158"/>
      <c r="O158" s="28"/>
      <c r="P158" s="28"/>
      <c r="Q158" s="27"/>
      <c r="R158" s="27"/>
      <c r="S158" s="27"/>
      <c r="T158" s="28"/>
      <c r="X158" s="149"/>
      <c r="Z158" s="1"/>
      <c r="AA158" s="1"/>
      <c r="AB158" s="1"/>
      <c r="AC158" s="1"/>
    </row>
    <row r="159" spans="2:29" s="15" customFormat="1" ht="16.149999999999999" customHeight="1" x14ac:dyDescent="0.25">
      <c r="C159" s="188" t="s">
        <v>119</v>
      </c>
      <c r="D159" s="189"/>
      <c r="E159" s="189">
        <f t="shared" si="14"/>
        <v>491</v>
      </c>
      <c r="F159" s="190">
        <v>23</v>
      </c>
      <c r="G159" s="190">
        <v>67</v>
      </c>
      <c r="H159" s="190">
        <v>120</v>
      </c>
      <c r="I159" s="190">
        <v>182</v>
      </c>
      <c r="J159" s="191">
        <v>99</v>
      </c>
      <c r="K159" s="28"/>
      <c r="L159" s="192"/>
      <c r="M159"/>
      <c r="N159"/>
      <c r="O159" s="28"/>
      <c r="P159" s="28"/>
      <c r="Q159" s="27"/>
      <c r="R159" s="27"/>
      <c r="S159" s="27"/>
      <c r="T159" s="28"/>
      <c r="X159" s="149"/>
      <c r="Z159" s="1"/>
      <c r="AA159" s="1"/>
      <c r="AB159" s="1"/>
      <c r="AC159" s="1"/>
    </row>
    <row r="160" spans="2:29" s="15" customFormat="1" ht="16.149999999999999" customHeight="1" x14ac:dyDescent="0.25">
      <c r="C160" s="188" t="s">
        <v>120</v>
      </c>
      <c r="D160" s="189"/>
      <c r="E160" s="189">
        <f t="shared" si="14"/>
        <v>221</v>
      </c>
      <c r="F160" s="193" t="s">
        <v>149</v>
      </c>
      <c r="G160" s="193" t="s">
        <v>149</v>
      </c>
      <c r="H160" s="191">
        <v>25</v>
      </c>
      <c r="I160" s="191">
        <v>146</v>
      </c>
      <c r="J160" s="191">
        <v>50</v>
      </c>
      <c r="K160" s="28"/>
      <c r="L160" s="192"/>
      <c r="M160"/>
      <c r="N160"/>
      <c r="O160" s="28"/>
      <c r="P160" s="28"/>
      <c r="Q160" s="27"/>
      <c r="R160" s="27"/>
      <c r="S160" s="27"/>
      <c r="T160" s="28"/>
      <c r="X160" s="149"/>
      <c r="Z160" s="1"/>
      <c r="AA160" s="1"/>
      <c r="AB160" s="1"/>
      <c r="AC160" s="1"/>
    </row>
    <row r="161" spans="3:29" s="15" customFormat="1" ht="16.149999999999999" customHeight="1" x14ac:dyDescent="0.25">
      <c r="C161" s="188" t="s">
        <v>122</v>
      </c>
      <c r="D161" s="189"/>
      <c r="E161" s="189">
        <f t="shared" si="14"/>
        <v>212</v>
      </c>
      <c r="F161" s="193" t="s">
        <v>149</v>
      </c>
      <c r="G161" s="193" t="s">
        <v>149</v>
      </c>
      <c r="H161" s="190">
        <v>61</v>
      </c>
      <c r="I161" s="190">
        <v>111</v>
      </c>
      <c r="J161" s="191">
        <v>40</v>
      </c>
      <c r="K161" s="28"/>
      <c r="L161" s="192"/>
      <c r="M161"/>
      <c r="N161"/>
      <c r="O161" s="28"/>
      <c r="P161" s="28"/>
      <c r="Q161" s="27"/>
      <c r="R161" s="27"/>
      <c r="S161" s="27"/>
      <c r="T161" s="28"/>
      <c r="X161" s="149"/>
      <c r="Z161" s="1"/>
      <c r="AA161" s="1"/>
      <c r="AB161" s="1"/>
      <c r="AC161" s="1"/>
    </row>
    <row r="162" spans="3:29" s="15" customFormat="1" ht="16.149999999999999" customHeight="1" x14ac:dyDescent="0.25">
      <c r="C162" s="188" t="s">
        <v>124</v>
      </c>
      <c r="D162" s="189"/>
      <c r="E162" s="189">
        <f t="shared" si="14"/>
        <v>1213</v>
      </c>
      <c r="F162" s="190">
        <v>36</v>
      </c>
      <c r="G162" s="191">
        <v>237</v>
      </c>
      <c r="H162" s="191">
        <v>309</v>
      </c>
      <c r="I162" s="191">
        <v>430</v>
      </c>
      <c r="J162" s="191">
        <v>201</v>
      </c>
      <c r="K162" s="28"/>
      <c r="L162" s="192"/>
      <c r="M162"/>
      <c r="N162"/>
      <c r="O162" s="28"/>
      <c r="P162" s="28"/>
      <c r="Q162" s="27"/>
      <c r="R162" s="27"/>
      <c r="S162" s="27"/>
      <c r="T162" s="28"/>
      <c r="X162" s="149"/>
      <c r="Z162" s="1"/>
      <c r="AA162" s="1"/>
      <c r="AB162" s="1"/>
      <c r="AC162" s="1"/>
    </row>
    <row r="163" spans="3:29" s="15" customFormat="1" ht="16.149999999999999" customHeight="1" x14ac:dyDescent="0.25">
      <c r="C163" s="188" t="s">
        <v>127</v>
      </c>
      <c r="D163" s="189"/>
      <c r="E163" s="189">
        <f t="shared" si="14"/>
        <v>454</v>
      </c>
      <c r="F163" s="190">
        <v>19</v>
      </c>
      <c r="G163" s="190">
        <v>114</v>
      </c>
      <c r="H163" s="190">
        <v>95</v>
      </c>
      <c r="I163" s="190">
        <v>169</v>
      </c>
      <c r="J163" s="191">
        <v>57</v>
      </c>
      <c r="K163" s="28"/>
      <c r="L163" s="192"/>
      <c r="M163"/>
      <c r="N163"/>
      <c r="O163" s="28"/>
      <c r="P163" s="28"/>
      <c r="Q163" s="27"/>
      <c r="R163" s="27"/>
      <c r="S163" s="27"/>
      <c r="T163" s="28"/>
      <c r="X163" s="149"/>
      <c r="Z163" s="1"/>
      <c r="AA163" s="1"/>
      <c r="AB163" s="1"/>
      <c r="AC163" s="1"/>
    </row>
    <row r="164" spans="3:29" s="15" customFormat="1" ht="16.149999999999999" customHeight="1" x14ac:dyDescent="0.25">
      <c r="C164" s="188" t="s">
        <v>129</v>
      </c>
      <c r="D164" s="189"/>
      <c r="E164" s="189">
        <f t="shared" si="14"/>
        <v>438</v>
      </c>
      <c r="F164" s="190">
        <v>30</v>
      </c>
      <c r="G164" s="190">
        <v>84</v>
      </c>
      <c r="H164" s="190">
        <v>64</v>
      </c>
      <c r="I164" s="190">
        <v>172</v>
      </c>
      <c r="J164" s="191">
        <v>88</v>
      </c>
      <c r="K164" s="28"/>
      <c r="L164" s="192"/>
      <c r="M164"/>
      <c r="N164"/>
      <c r="O164" s="28"/>
      <c r="P164" s="28"/>
      <c r="Q164" s="27"/>
      <c r="R164" s="27"/>
      <c r="S164" s="27"/>
      <c r="T164" s="28"/>
      <c r="X164" s="149"/>
      <c r="Z164" s="1"/>
      <c r="AA164" s="1"/>
      <c r="AB164" s="1"/>
      <c r="AC164" s="1"/>
    </row>
    <row r="165" spans="3:29" s="15" customFormat="1" ht="16.149999999999999" customHeight="1" x14ac:dyDescent="0.25">
      <c r="C165" s="188" t="s">
        <v>131</v>
      </c>
      <c r="D165" s="189"/>
      <c r="E165" s="189">
        <f t="shared" si="14"/>
        <v>426</v>
      </c>
      <c r="F165" s="193" t="s">
        <v>149</v>
      </c>
      <c r="G165" s="190">
        <v>78</v>
      </c>
      <c r="H165" s="190">
        <v>149</v>
      </c>
      <c r="I165" s="190">
        <v>147</v>
      </c>
      <c r="J165" s="191">
        <v>52</v>
      </c>
      <c r="K165" s="28"/>
      <c r="L165" s="192"/>
      <c r="M165"/>
      <c r="N165"/>
      <c r="O165" s="28"/>
      <c r="P165" s="28"/>
      <c r="Q165" s="27"/>
      <c r="R165" s="27"/>
      <c r="S165" s="27"/>
      <c r="T165" s="28"/>
      <c r="X165" s="149"/>
      <c r="Z165" s="1"/>
      <c r="AA165" s="1"/>
      <c r="AB165" s="1"/>
      <c r="AC165" s="1"/>
    </row>
    <row r="166" spans="3:29" s="15" customFormat="1" ht="16.149999999999999" customHeight="1" x14ac:dyDescent="0.25">
      <c r="C166" s="188" t="s">
        <v>133</v>
      </c>
      <c r="D166" s="189"/>
      <c r="E166" s="189">
        <f t="shared" si="14"/>
        <v>318</v>
      </c>
      <c r="F166" s="190">
        <v>14</v>
      </c>
      <c r="G166" s="190">
        <v>139</v>
      </c>
      <c r="H166" s="190">
        <v>48</v>
      </c>
      <c r="I166" s="190">
        <v>72</v>
      </c>
      <c r="J166" s="191">
        <v>45</v>
      </c>
      <c r="K166" s="28"/>
      <c r="L166" s="192"/>
      <c r="M166"/>
      <c r="N166"/>
      <c r="O166" s="28"/>
      <c r="P166" s="28"/>
      <c r="Q166" s="27"/>
      <c r="R166" s="27"/>
      <c r="S166" s="27"/>
      <c r="T166" s="28"/>
      <c r="X166" s="149"/>
      <c r="Z166" s="1"/>
      <c r="AA166" s="1"/>
      <c r="AB166" s="1"/>
      <c r="AC166" s="1"/>
    </row>
    <row r="167" spans="3:29" s="15" customFormat="1" ht="16.149999999999999" customHeight="1" x14ac:dyDescent="0.25">
      <c r="C167" s="188" t="s">
        <v>135</v>
      </c>
      <c r="D167" s="189"/>
      <c r="E167" s="189">
        <f t="shared" si="14"/>
        <v>465</v>
      </c>
      <c r="F167" s="190">
        <v>21</v>
      </c>
      <c r="G167" s="190">
        <v>123</v>
      </c>
      <c r="H167" s="190">
        <v>115</v>
      </c>
      <c r="I167" s="190">
        <v>139</v>
      </c>
      <c r="J167" s="191">
        <v>67</v>
      </c>
      <c r="K167" s="28"/>
      <c r="L167" s="192"/>
      <c r="M167"/>
      <c r="N167"/>
      <c r="O167" s="28"/>
      <c r="P167" s="28"/>
      <c r="Q167" s="27"/>
      <c r="R167" s="27"/>
      <c r="S167" s="27"/>
      <c r="T167" s="28"/>
      <c r="X167" s="149"/>
      <c r="Z167" s="1"/>
      <c r="AA167" s="1"/>
      <c r="AB167" s="1"/>
      <c r="AC167" s="1"/>
    </row>
    <row r="168" spans="3:29" s="15" customFormat="1" ht="16.149999999999999" customHeight="1" x14ac:dyDescent="0.25">
      <c r="C168" s="188" t="s">
        <v>137</v>
      </c>
      <c r="D168" s="189"/>
      <c r="E168" s="189">
        <f t="shared" si="14"/>
        <v>284</v>
      </c>
      <c r="F168" s="190">
        <v>27</v>
      </c>
      <c r="G168" s="190">
        <v>53</v>
      </c>
      <c r="H168" s="190">
        <v>66</v>
      </c>
      <c r="I168" s="190">
        <v>82</v>
      </c>
      <c r="J168" s="191">
        <v>56</v>
      </c>
      <c r="K168" s="28"/>
      <c r="L168" s="192"/>
      <c r="M168"/>
      <c r="N168"/>
      <c r="O168" s="28"/>
      <c r="P168" s="28"/>
      <c r="Q168" s="27"/>
      <c r="R168" s="27"/>
      <c r="S168" s="27"/>
      <c r="T168" s="28"/>
      <c r="X168" s="149"/>
      <c r="Z168" s="1"/>
      <c r="AA168" s="1"/>
      <c r="AB168" s="1"/>
      <c r="AC168" s="1"/>
    </row>
    <row r="169" spans="3:29" s="15" customFormat="1" ht="16.149999999999999" customHeight="1" x14ac:dyDescent="0.25">
      <c r="C169" s="188" t="s">
        <v>139</v>
      </c>
      <c r="D169" s="189"/>
      <c r="E169" s="189">
        <f t="shared" si="14"/>
        <v>473</v>
      </c>
      <c r="F169" s="190">
        <v>39</v>
      </c>
      <c r="G169" s="190">
        <v>127</v>
      </c>
      <c r="H169" s="190">
        <v>118</v>
      </c>
      <c r="I169" s="190">
        <v>136</v>
      </c>
      <c r="J169" s="191">
        <v>53</v>
      </c>
      <c r="K169" s="28"/>
      <c r="L169" s="192"/>
      <c r="M169"/>
      <c r="N169"/>
      <c r="O169" s="28"/>
      <c r="P169" s="28"/>
      <c r="Q169" s="27"/>
      <c r="R169" s="27"/>
      <c r="S169" s="27"/>
      <c r="T169" s="28"/>
      <c r="X169" s="149"/>
      <c r="Z169" s="1"/>
      <c r="AA169" s="1"/>
      <c r="AB169" s="1"/>
      <c r="AC169" s="1"/>
    </row>
    <row r="170" spans="3:29" s="15" customFormat="1" ht="16.149999999999999" customHeight="1" x14ac:dyDescent="0.25">
      <c r="C170" s="188" t="s">
        <v>140</v>
      </c>
      <c r="D170" s="189"/>
      <c r="E170" s="189">
        <f t="shared" si="14"/>
        <v>516</v>
      </c>
      <c r="F170" s="190">
        <v>59</v>
      </c>
      <c r="G170" s="190">
        <v>153</v>
      </c>
      <c r="H170" s="190">
        <v>113</v>
      </c>
      <c r="I170" s="190">
        <v>150</v>
      </c>
      <c r="J170" s="191">
        <v>41</v>
      </c>
      <c r="K170" s="28"/>
      <c r="L170" s="192"/>
      <c r="M170"/>
      <c r="N170"/>
      <c r="O170" s="28"/>
      <c r="P170" s="28"/>
      <c r="Q170" s="27"/>
      <c r="R170" s="27"/>
      <c r="S170" s="27"/>
      <c r="T170" s="28"/>
      <c r="X170" s="149"/>
      <c r="Z170" s="1"/>
      <c r="AA170" s="1"/>
      <c r="AB170" s="1"/>
      <c r="AC170" s="1"/>
    </row>
    <row r="171" spans="3:29" s="15" customFormat="1" ht="16.149999999999999" customHeight="1" x14ac:dyDescent="0.25">
      <c r="C171" s="188" t="s">
        <v>142</v>
      </c>
      <c r="D171" s="189"/>
      <c r="E171" s="189">
        <f t="shared" si="14"/>
        <v>447</v>
      </c>
      <c r="F171" s="190">
        <v>27</v>
      </c>
      <c r="G171" s="190">
        <v>111</v>
      </c>
      <c r="H171" s="190">
        <v>115</v>
      </c>
      <c r="I171" s="190">
        <v>133</v>
      </c>
      <c r="J171" s="191">
        <v>61</v>
      </c>
      <c r="K171" s="28"/>
      <c r="L171" s="192"/>
      <c r="M171"/>
      <c r="N171"/>
      <c r="O171" s="28"/>
      <c r="P171" s="28"/>
      <c r="Q171" s="27"/>
      <c r="R171" s="27"/>
      <c r="S171" s="27"/>
      <c r="T171" s="28"/>
      <c r="X171" s="149"/>
      <c r="Z171" s="1"/>
      <c r="AA171" s="1"/>
      <c r="AB171" s="1"/>
      <c r="AC171" s="1"/>
    </row>
    <row r="172" spans="3:29" s="15" customFormat="1" ht="16.149999999999999" customHeight="1" x14ac:dyDescent="0.25">
      <c r="C172" s="188" t="s">
        <v>143</v>
      </c>
      <c r="D172" s="189"/>
      <c r="E172" s="189">
        <f t="shared" si="14"/>
        <v>316</v>
      </c>
      <c r="F172" s="190">
        <v>22</v>
      </c>
      <c r="G172" s="190">
        <v>67</v>
      </c>
      <c r="H172" s="190">
        <v>91</v>
      </c>
      <c r="I172" s="190">
        <v>76</v>
      </c>
      <c r="J172" s="191">
        <v>60</v>
      </c>
      <c r="K172" s="28"/>
      <c r="L172" s="192"/>
      <c r="M172"/>
      <c r="N172"/>
      <c r="O172" s="28"/>
      <c r="P172" s="28"/>
      <c r="Q172" s="27"/>
      <c r="R172" s="27"/>
      <c r="S172" s="27"/>
      <c r="T172" s="28"/>
      <c r="X172" s="149"/>
      <c r="Z172" s="1"/>
      <c r="AA172" s="1"/>
      <c r="AB172" s="1"/>
      <c r="AC172" s="1"/>
    </row>
    <row r="173" spans="3:29" s="15" customFormat="1" ht="16.149999999999999" customHeight="1" thickBot="1" x14ac:dyDescent="0.3">
      <c r="C173" s="188" t="s">
        <v>145</v>
      </c>
      <c r="D173" s="189"/>
      <c r="E173" s="189">
        <f t="shared" si="14"/>
        <v>498</v>
      </c>
      <c r="F173" s="190">
        <v>32</v>
      </c>
      <c r="G173" s="190">
        <v>161</v>
      </c>
      <c r="H173" s="190">
        <v>120</v>
      </c>
      <c r="I173" s="190">
        <v>125</v>
      </c>
      <c r="J173" s="191">
        <v>60</v>
      </c>
      <c r="K173" s="28"/>
      <c r="L173" s="192"/>
      <c r="M173"/>
      <c r="N173"/>
      <c r="O173" s="28"/>
      <c r="P173" s="28"/>
      <c r="Q173" s="27"/>
      <c r="R173" s="27"/>
      <c r="S173" s="27"/>
      <c r="T173" s="28"/>
      <c r="X173" s="149"/>
      <c r="Z173" s="1"/>
      <c r="AA173" s="1"/>
      <c r="AB173" s="1"/>
      <c r="AC173" s="1"/>
    </row>
    <row r="174" spans="3:29" s="15" customFormat="1" ht="16.149999999999999" customHeight="1" x14ac:dyDescent="0.25">
      <c r="C174" s="194" t="s">
        <v>1</v>
      </c>
      <c r="D174" s="194"/>
      <c r="E174" s="195">
        <f t="shared" ref="E174:J174" si="15">SUM(E150:E173)</f>
        <v>12238</v>
      </c>
      <c r="F174" s="196">
        <f t="shared" si="15"/>
        <v>686</v>
      </c>
      <c r="G174" s="196">
        <f t="shared" si="15"/>
        <v>3066</v>
      </c>
      <c r="H174" s="196">
        <f t="shared" si="15"/>
        <v>2735</v>
      </c>
      <c r="I174" s="196">
        <f t="shared" si="15"/>
        <v>3891</v>
      </c>
      <c r="J174" s="196">
        <f t="shared" si="15"/>
        <v>1860</v>
      </c>
      <c r="K174" s="28"/>
      <c r="L174" s="192"/>
      <c r="M174"/>
      <c r="N174" s="28"/>
      <c r="O174" s="28"/>
      <c r="P174" s="28"/>
      <c r="Q174" s="27"/>
      <c r="R174" s="27"/>
      <c r="S174" s="27"/>
      <c r="T174" s="28"/>
      <c r="X174" s="149"/>
      <c r="Z174" s="1"/>
      <c r="AA174" s="1"/>
      <c r="AB174" s="1"/>
      <c r="AC174" s="1"/>
    </row>
    <row r="175" spans="3:29" s="15" customFormat="1" ht="16.149999999999999" customHeight="1" thickBot="1" x14ac:dyDescent="0.3">
      <c r="C175" s="197" t="s">
        <v>20</v>
      </c>
      <c r="D175" s="197"/>
      <c r="E175" s="198">
        <f t="shared" ref="E175:J175" si="16">E174/$E$174</f>
        <v>1</v>
      </c>
      <c r="F175" s="198">
        <f t="shared" si="16"/>
        <v>5.6054910933159015E-2</v>
      </c>
      <c r="G175" s="198">
        <f t="shared" si="16"/>
        <v>0.25053113253799641</v>
      </c>
      <c r="H175" s="198">
        <f t="shared" si="16"/>
        <v>0.22348422944925642</v>
      </c>
      <c r="I175" s="198">
        <f t="shared" si="16"/>
        <v>0.31794410851446314</v>
      </c>
      <c r="J175" s="198">
        <f t="shared" si="16"/>
        <v>0.15198561856512502</v>
      </c>
      <c r="K175" s="28"/>
      <c r="L175" s="28"/>
      <c r="M175" s="28"/>
      <c r="N175" s="28"/>
      <c r="O175" s="28"/>
      <c r="P175" s="28"/>
      <c r="Q175" s="27"/>
      <c r="R175" s="27"/>
      <c r="S175" s="27"/>
      <c r="T175" s="28"/>
      <c r="X175" s="149"/>
      <c r="Z175" s="1"/>
      <c r="AA175" s="1"/>
      <c r="AB175" s="1"/>
      <c r="AC175" s="1"/>
    </row>
    <row r="176" spans="3:29" s="15" customFormat="1" ht="16.149999999999999" customHeight="1" x14ac:dyDescent="0.25">
      <c r="C176" s="199" t="s">
        <v>150</v>
      </c>
      <c r="D176" s="200"/>
      <c r="E176" s="200"/>
      <c r="F176" s="201"/>
      <c r="G176" s="201"/>
      <c r="H176" s="201"/>
      <c r="I176"/>
      <c r="J176"/>
      <c r="K176" s="28"/>
      <c r="L176" s="28"/>
      <c r="M176" s="28"/>
      <c r="N176" s="28"/>
      <c r="O176" s="28"/>
      <c r="P176" s="28"/>
      <c r="Q176" s="27"/>
      <c r="R176" s="27"/>
      <c r="S176" s="27"/>
      <c r="T176" s="28"/>
      <c r="X176" s="149"/>
      <c r="Z176" s="1"/>
      <c r="AA176" s="1"/>
      <c r="AB176" s="1"/>
      <c r="AC176" s="1"/>
    </row>
    <row r="177" spans="2:29" s="15" customFormat="1" ht="16.149999999999999" customHeight="1" x14ac:dyDescent="0.25">
      <c r="C177" s="199" t="s">
        <v>151</v>
      </c>
      <c r="D177" s="200"/>
      <c r="E177" s="200"/>
      <c r="F177" s="201"/>
      <c r="G177" s="201"/>
      <c r="H177" s="201"/>
      <c r="I177"/>
      <c r="J177"/>
      <c r="K177" s="28"/>
      <c r="L177" s="28"/>
      <c r="M177" s="28"/>
      <c r="N177" s="28"/>
      <c r="O177" s="28"/>
      <c r="P177" s="28"/>
      <c r="Q177" s="27"/>
      <c r="R177" s="27"/>
      <c r="S177" s="27"/>
      <c r="T177" s="28"/>
      <c r="X177" s="149"/>
      <c r="Z177" s="1"/>
      <c r="AA177" s="1"/>
      <c r="AB177" s="1"/>
      <c r="AC177" s="1"/>
    </row>
    <row r="178" spans="2:29" s="149" customFormat="1" ht="12.6" customHeight="1" x14ac:dyDescent="0.2">
      <c r="C178" s="150"/>
      <c r="D178" s="150"/>
      <c r="E178" s="151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</row>
    <row r="179" spans="2:29" s="149" customFormat="1" ht="9" customHeight="1" x14ac:dyDescent="0.2">
      <c r="B179" s="27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7"/>
      <c r="U179" s="27"/>
      <c r="V179" s="27"/>
      <c r="W179" s="27"/>
    </row>
    <row r="180" spans="2:29" s="149" customFormat="1" ht="15.95" customHeight="1" x14ac:dyDescent="0.2">
      <c r="B180" s="27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27"/>
      <c r="U180" s="27"/>
      <c r="V180" s="27"/>
      <c r="W180" s="27"/>
    </row>
    <row r="181" spans="2:29" s="149" customFormat="1" ht="12.75" customHeight="1" x14ac:dyDescent="0.2">
      <c r="B181" s="27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27"/>
      <c r="U181" s="27"/>
      <c r="V181" s="27"/>
      <c r="W181" s="27"/>
    </row>
    <row r="182" spans="2:29" s="27" customFormat="1" ht="23.45" customHeight="1" x14ac:dyDescent="0.25">
      <c r="B182" s="28"/>
      <c r="C182" s="28"/>
      <c r="D182" s="28"/>
      <c r="E182" s="28"/>
      <c r="F182" s="28"/>
      <c r="G182" s="28"/>
    </row>
    <row r="183" spans="2:29" s="27" customFormat="1" ht="35.450000000000003" customHeight="1" x14ac:dyDescent="0.25">
      <c r="B183"/>
      <c r="C183" s="81"/>
      <c r="D183" s="81"/>
      <c r="E183" s="81"/>
      <c r="F183" s="81"/>
      <c r="G183" s="202"/>
    </row>
    <row r="184" spans="2:29" s="27" customFormat="1" ht="43.5" customHeight="1" x14ac:dyDescent="0.25">
      <c r="B184"/>
      <c r="C184" s="203" t="s">
        <v>152</v>
      </c>
      <c r="D184" s="204"/>
      <c r="E184" s="205">
        <v>2025</v>
      </c>
      <c r="F184" s="205">
        <v>2026</v>
      </c>
      <c r="G184" s="83" t="s">
        <v>153</v>
      </c>
      <c r="H184" s="33"/>
    </row>
    <row r="185" spans="2:29" s="27" customFormat="1" ht="19.5" customHeight="1" x14ac:dyDescent="0.25">
      <c r="B185"/>
      <c r="C185" s="206" t="s">
        <v>8</v>
      </c>
      <c r="D185" s="207"/>
      <c r="E185" s="208">
        <v>282</v>
      </c>
      <c r="F185" s="208">
        <v>221</v>
      </c>
      <c r="G185" s="209">
        <f t="shared" ref="G185:G196" si="17">F185/E185-1</f>
        <v>-0.21631205673758869</v>
      </c>
      <c r="H185" s="210"/>
    </row>
    <row r="186" spans="2:29" s="27" customFormat="1" ht="19.5" customHeight="1" x14ac:dyDescent="0.25">
      <c r="B186"/>
      <c r="C186" s="206" t="s">
        <v>9</v>
      </c>
      <c r="D186" s="207"/>
      <c r="E186" s="208">
        <v>266</v>
      </c>
      <c r="F186" s="208">
        <v>236</v>
      </c>
      <c r="G186" s="209">
        <f t="shared" si="17"/>
        <v>-0.11278195488721809</v>
      </c>
      <c r="H186" s="210"/>
    </row>
    <row r="187" spans="2:29" s="27" customFormat="1" ht="19.5" customHeight="1" x14ac:dyDescent="0.25">
      <c r="B187"/>
      <c r="C187" s="206" t="s">
        <v>10</v>
      </c>
      <c r="D187" s="207"/>
      <c r="E187" s="208">
        <v>319</v>
      </c>
      <c r="F187" s="208">
        <v>324</v>
      </c>
      <c r="G187" s="209">
        <f t="shared" si="17"/>
        <v>1.5673981191222541E-2</v>
      </c>
      <c r="H187" s="210"/>
    </row>
    <row r="188" spans="2:29" s="27" customFormat="1" ht="19.5" customHeight="1" x14ac:dyDescent="0.25">
      <c r="B188"/>
      <c r="C188" s="206" t="s">
        <v>11</v>
      </c>
      <c r="D188" s="207"/>
      <c r="E188" s="208">
        <v>337</v>
      </c>
      <c r="F188" s="208">
        <v>349</v>
      </c>
      <c r="G188" s="209">
        <f t="shared" si="17"/>
        <v>3.5608308605341144E-2</v>
      </c>
      <c r="H188" s="210"/>
    </row>
    <row r="189" spans="2:29" s="27" customFormat="1" ht="19.5" customHeight="1" x14ac:dyDescent="0.25">
      <c r="B189"/>
      <c r="C189" s="206" t="s">
        <v>12</v>
      </c>
      <c r="D189" s="207"/>
      <c r="E189" s="208">
        <v>338</v>
      </c>
      <c r="F189" s="208">
        <v>357</v>
      </c>
      <c r="G189" s="209">
        <f t="shared" si="17"/>
        <v>5.6213017751479244E-2</v>
      </c>
      <c r="H189" s="210"/>
    </row>
    <row r="190" spans="2:29" s="27" customFormat="1" ht="19.5" customHeight="1" thickBot="1" x14ac:dyDescent="0.3">
      <c r="B190"/>
      <c r="C190" s="206" t="s">
        <v>13</v>
      </c>
      <c r="D190" s="207"/>
      <c r="E190" s="208">
        <v>367</v>
      </c>
      <c r="F190" s="208">
        <v>373</v>
      </c>
      <c r="G190" s="209">
        <f t="shared" si="17"/>
        <v>1.6348773841961872E-2</v>
      </c>
      <c r="H190" s="210"/>
    </row>
    <row r="191" spans="2:29" s="27" customFormat="1" ht="19.5" hidden="1" customHeight="1" x14ac:dyDescent="0.25">
      <c r="B191"/>
      <c r="C191" s="206" t="s">
        <v>14</v>
      </c>
      <c r="D191" s="207"/>
      <c r="E191" s="208">
        <v>330</v>
      </c>
      <c r="F191" s="208"/>
      <c r="G191" s="209">
        <f t="shared" si="17"/>
        <v>-1</v>
      </c>
      <c r="H191" s="210"/>
    </row>
    <row r="192" spans="2:29" s="27" customFormat="1" ht="19.5" hidden="1" customHeight="1" x14ac:dyDescent="0.25">
      <c r="B192"/>
      <c r="C192" s="206" t="s">
        <v>15</v>
      </c>
      <c r="D192" s="207"/>
      <c r="E192" s="208">
        <v>385</v>
      </c>
      <c r="F192" s="208"/>
      <c r="G192" s="209">
        <f t="shared" si="17"/>
        <v>-1</v>
      </c>
      <c r="H192" s="210"/>
    </row>
    <row r="193" spans="2:29" s="27" customFormat="1" ht="19.149999999999999" hidden="1" customHeight="1" x14ac:dyDescent="0.25">
      <c r="B193"/>
      <c r="C193" s="206" t="s">
        <v>16</v>
      </c>
      <c r="D193" s="207"/>
      <c r="E193" s="208">
        <v>334</v>
      </c>
      <c r="F193" s="208"/>
      <c r="G193" s="209">
        <f t="shared" si="17"/>
        <v>-1</v>
      </c>
      <c r="H193" s="210"/>
    </row>
    <row r="194" spans="2:29" s="27" customFormat="1" ht="19.5" hidden="1" customHeight="1" x14ac:dyDescent="0.25">
      <c r="B194"/>
      <c r="C194" s="206" t="s">
        <v>17</v>
      </c>
      <c r="D194" s="207"/>
      <c r="E194" s="208">
        <v>327</v>
      </c>
      <c r="F194" s="208"/>
      <c r="G194" s="209">
        <f t="shared" si="17"/>
        <v>-1</v>
      </c>
      <c r="H194" s="210"/>
    </row>
    <row r="195" spans="2:29" s="27" customFormat="1" ht="19.5" hidden="1" customHeight="1" x14ac:dyDescent="0.25">
      <c r="B195"/>
      <c r="C195" s="206" t="s">
        <v>18</v>
      </c>
      <c r="D195" s="207"/>
      <c r="E195" s="208">
        <v>317</v>
      </c>
      <c r="F195" s="208"/>
      <c r="G195" s="209">
        <f t="shared" si="17"/>
        <v>-1</v>
      </c>
      <c r="H195" s="210"/>
    </row>
    <row r="196" spans="2:29" s="27" customFormat="1" ht="19.5" hidden="1" customHeight="1" thickBot="1" x14ac:dyDescent="0.3">
      <c r="B196"/>
      <c r="C196" s="211" t="s">
        <v>19</v>
      </c>
      <c r="D196" s="212"/>
      <c r="E196" s="213">
        <v>289</v>
      </c>
      <c r="F196" s="213"/>
      <c r="G196" s="209">
        <f t="shared" si="17"/>
        <v>-1</v>
      </c>
      <c r="H196" s="210"/>
    </row>
    <row r="197" spans="2:29" s="27" customFormat="1" ht="23.45" customHeight="1" x14ac:dyDescent="0.25">
      <c r="B197"/>
      <c r="C197" s="214" t="s">
        <v>1</v>
      </c>
      <c r="D197" s="214"/>
      <c r="E197" s="195">
        <f>SUM(E185:E190)</f>
        <v>1909</v>
      </c>
      <c r="F197" s="195">
        <f>SUM(F185:F196)</f>
        <v>1860</v>
      </c>
      <c r="G197" s="215">
        <f>F197/E197-1</f>
        <v>-2.566788894709271E-2</v>
      </c>
      <c r="H197" s="215"/>
    </row>
    <row r="198" spans="2:29" s="149" customFormat="1" ht="12.75" customHeight="1" x14ac:dyDescent="0.25">
      <c r="B198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27"/>
      <c r="U198" s="27"/>
      <c r="V198" s="27"/>
      <c r="W198" s="27"/>
    </row>
    <row r="199" spans="2:29" s="15" customFormat="1" ht="16.149999999999999" customHeight="1" x14ac:dyDescent="0.25">
      <c r="C199" s="216" t="s">
        <v>154</v>
      </c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7"/>
      <c r="R199" s="27"/>
      <c r="S199" s="27"/>
      <c r="T199" s="28"/>
      <c r="X199" s="149"/>
      <c r="Z199" s="1"/>
      <c r="AA199" s="1"/>
      <c r="AB199" s="1"/>
      <c r="AC199" s="1"/>
    </row>
    <row r="200" spans="2:29" ht="15.75" customHeight="1" x14ac:dyDescent="0.25"/>
  </sheetData>
  <mergeCells count="169">
    <mergeCell ref="G192:H192"/>
    <mergeCell ref="G193:H193"/>
    <mergeCell ref="G194:H194"/>
    <mergeCell ref="G195:H195"/>
    <mergeCell ref="G196:H196"/>
    <mergeCell ref="C197:D197"/>
    <mergeCell ref="G197:H197"/>
    <mergeCell ref="G186:H186"/>
    <mergeCell ref="G187:H187"/>
    <mergeCell ref="G188:H188"/>
    <mergeCell ref="G189:H189"/>
    <mergeCell ref="G190:H190"/>
    <mergeCell ref="G191:H191"/>
    <mergeCell ref="C149:D149"/>
    <mergeCell ref="C174:D174"/>
    <mergeCell ref="C175:D175"/>
    <mergeCell ref="C184:D184"/>
    <mergeCell ref="G184:H184"/>
    <mergeCell ref="G185:H185"/>
    <mergeCell ref="C143:F143"/>
    <mergeCell ref="I143:J143"/>
    <mergeCell ref="K143:L143"/>
    <mergeCell ref="M143:N143"/>
    <mergeCell ref="C144:F144"/>
    <mergeCell ref="I144:J144"/>
    <mergeCell ref="K144:L144"/>
    <mergeCell ref="M144:N144"/>
    <mergeCell ref="C104:D104"/>
    <mergeCell ref="C112:D113"/>
    <mergeCell ref="E112:F113"/>
    <mergeCell ref="G112:G113"/>
    <mergeCell ref="H112:J112"/>
    <mergeCell ref="K112:N112"/>
    <mergeCell ref="I113:J113"/>
    <mergeCell ref="K113:L113"/>
    <mergeCell ref="M113:N113"/>
    <mergeCell ref="V96:V97"/>
    <mergeCell ref="C98:D98"/>
    <mergeCell ref="C99:D99"/>
    <mergeCell ref="C101:D101"/>
    <mergeCell ref="C102:D102"/>
    <mergeCell ref="C103:D103"/>
    <mergeCell ref="P96:P97"/>
    <mergeCell ref="Q96:Q97"/>
    <mergeCell ref="R96:R97"/>
    <mergeCell ref="S96:S97"/>
    <mergeCell ref="T96:T97"/>
    <mergeCell ref="U96:U97"/>
    <mergeCell ref="J96:J97"/>
    <mergeCell ref="K96:K97"/>
    <mergeCell ref="L96:L97"/>
    <mergeCell ref="M96:M97"/>
    <mergeCell ref="N96:N97"/>
    <mergeCell ref="O96:O97"/>
    <mergeCell ref="C96:D97"/>
    <mergeCell ref="E96:E97"/>
    <mergeCell ref="F96:F97"/>
    <mergeCell ref="G96:G97"/>
    <mergeCell ref="H96:H97"/>
    <mergeCell ref="I96:I97"/>
    <mergeCell ref="C82:D82"/>
    <mergeCell ref="C83:D83"/>
    <mergeCell ref="C84:D84"/>
    <mergeCell ref="C85:D85"/>
    <mergeCell ref="C86:D86"/>
    <mergeCell ref="C87:D87"/>
    <mergeCell ref="O80:O81"/>
    <mergeCell ref="P80:P81"/>
    <mergeCell ref="Q80:Q81"/>
    <mergeCell ref="R80:R81"/>
    <mergeCell ref="S80:S81"/>
    <mergeCell ref="T80:T81"/>
    <mergeCell ref="I80:I81"/>
    <mergeCell ref="J80:J81"/>
    <mergeCell ref="K80:K81"/>
    <mergeCell ref="L80:L81"/>
    <mergeCell ref="M80:M81"/>
    <mergeCell ref="N80:N81"/>
    <mergeCell ref="C71:D71"/>
    <mergeCell ref="I71:J71"/>
    <mergeCell ref="C72:D72"/>
    <mergeCell ref="I72:J72"/>
    <mergeCell ref="Q74:S76"/>
    <mergeCell ref="C80:D81"/>
    <mergeCell ref="E80:E81"/>
    <mergeCell ref="F80:F81"/>
    <mergeCell ref="G80:G81"/>
    <mergeCell ref="H80:H81"/>
    <mergeCell ref="C68:D68"/>
    <mergeCell ref="Q68:R68"/>
    <mergeCell ref="C69:D69"/>
    <mergeCell ref="Q69:R69"/>
    <mergeCell ref="C70:D70"/>
    <mergeCell ref="Q70:R70"/>
    <mergeCell ref="S64:S66"/>
    <mergeCell ref="T64:T66"/>
    <mergeCell ref="U64:U66"/>
    <mergeCell ref="V64:V66"/>
    <mergeCell ref="C67:D67"/>
    <mergeCell ref="Q67:R67"/>
    <mergeCell ref="K64:K66"/>
    <mergeCell ref="L64:L66"/>
    <mergeCell ref="M64:M66"/>
    <mergeCell ref="N64:N66"/>
    <mergeCell ref="O64:O66"/>
    <mergeCell ref="Q64:R66"/>
    <mergeCell ref="C64:D66"/>
    <mergeCell ref="E64:E66"/>
    <mergeCell ref="F64:F66"/>
    <mergeCell ref="G64:G66"/>
    <mergeCell ref="H64:H66"/>
    <mergeCell ref="I64:J66"/>
    <mergeCell ref="C54:D54"/>
    <mergeCell ref="C55:D55"/>
    <mergeCell ref="C56:D56"/>
    <mergeCell ref="C57:D57"/>
    <mergeCell ref="C58:D58"/>
    <mergeCell ref="C59:D59"/>
    <mergeCell ref="C43:U46"/>
    <mergeCell ref="C52:D53"/>
    <mergeCell ref="E52:E53"/>
    <mergeCell ref="F52:F53"/>
    <mergeCell ref="G52:G53"/>
    <mergeCell ref="H52:H53"/>
    <mergeCell ref="I52:I53"/>
    <mergeCell ref="J52:J53"/>
    <mergeCell ref="K52:K53"/>
    <mergeCell ref="L52:L53"/>
    <mergeCell ref="E38:F38"/>
    <mergeCell ref="C39:D39"/>
    <mergeCell ref="E39:F39"/>
    <mergeCell ref="C40:D40"/>
    <mergeCell ref="E40:F40"/>
    <mergeCell ref="C41:D41"/>
    <mergeCell ref="E41:F41"/>
    <mergeCell ref="J34:J35"/>
    <mergeCell ref="K34:K35"/>
    <mergeCell ref="L34:L35"/>
    <mergeCell ref="C36:D36"/>
    <mergeCell ref="E36:F36"/>
    <mergeCell ref="E37:F37"/>
    <mergeCell ref="C29:D29"/>
    <mergeCell ref="E29:F29"/>
    <mergeCell ref="I29:J29"/>
    <mergeCell ref="M29:N29"/>
    <mergeCell ref="C33:D35"/>
    <mergeCell ref="E33:F35"/>
    <mergeCell ref="G33:L33"/>
    <mergeCell ref="G34:G35"/>
    <mergeCell ref="H34:H35"/>
    <mergeCell ref="I34:I35"/>
    <mergeCell ref="I14:J15"/>
    <mergeCell ref="K14:K15"/>
    <mergeCell ref="L14:L15"/>
    <mergeCell ref="M14:N15"/>
    <mergeCell ref="C28:D28"/>
    <mergeCell ref="E28:F28"/>
    <mergeCell ref="I28:J28"/>
    <mergeCell ref="M28:N28"/>
    <mergeCell ref="C3:X4"/>
    <mergeCell ref="Y3:Y4"/>
    <mergeCell ref="C5:X5"/>
    <mergeCell ref="C7:X8"/>
    <mergeCell ref="C13:D15"/>
    <mergeCell ref="E13:F15"/>
    <mergeCell ref="G13:J13"/>
    <mergeCell ref="K13:N13"/>
    <mergeCell ref="G14:G15"/>
    <mergeCell ref="H14:H15"/>
  </mergeCells>
  <conditionalFormatting sqref="E103">
    <cfRule type="expression" dxfId="6" priority="1">
      <formula>$E$103&lt;$L$28</formula>
    </cfRule>
    <cfRule type="expression" dxfId="5" priority="2">
      <formula>$E$103&gt;$L$28</formula>
    </cfRule>
  </conditionalFormatting>
  <conditionalFormatting sqref="H143">
    <cfRule type="cellIs" dxfId="4" priority="3" operator="notEqual">
      <formula>$H$28</formula>
    </cfRule>
  </conditionalFormatting>
  <conditionalFormatting sqref="S69">
    <cfRule type="expression" dxfId="3" priority="6">
      <formula>$S$69&lt;$E$58</formula>
    </cfRule>
    <cfRule type="expression" dxfId="2" priority="7">
      <formula>$S$69&gt;$E$58</formula>
    </cfRule>
  </conditionalFormatting>
  <conditionalFormatting sqref="T75">
    <cfRule type="expression" dxfId="1" priority="4">
      <formula>$T$75&gt;$E$58</formula>
    </cfRule>
    <cfRule type="expression" dxfId="0" priority="5">
      <formula>$T$75&lt;$E$58</formula>
    </cfRule>
  </conditionalFormatting>
  <printOptions horizontalCentered="1"/>
  <pageMargins left="0.55118110236220474" right="0.11811023622047245" top="0.9055118110236221" bottom="0.9055118110236221" header="0.31496062992125984" footer="7.874015748031496E-2"/>
  <pageSetup paperSize="9" scale="55" orientation="portrait" r:id="rId1"/>
  <rowBreaks count="2" manualBreakCount="2">
    <brk id="76" max="21" man="1"/>
    <brk id="144" max="21" man="1"/>
  </rowBreaks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HRT</vt:lpstr>
      <vt:lpstr>HRT!Área_de_impresión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2026-07-16T21:13:12Z</dcterms:created>
  <dcterms:modified xsi:type="dcterms:W3CDTF">2026-07-16T21:13:25Z</dcterms:modified>
</cp:coreProperties>
</file>