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A3C30CF1-2E8B-4BB7-AE64-8008D8F741C9}" xr6:coauthVersionLast="47" xr6:coauthVersionMax="47" xr10:uidLastSave="{00000000-0000-0000-0000-000000000000}"/>
  <bookViews>
    <workbookView xWindow="-110" yWindow="-110" windowWidth="25820" windowHeight="15500" xr2:uid="{8500DC5F-EC35-48AA-A585-B8BFA5CEF4EA}"/>
  </bookViews>
  <sheets>
    <sheet name="Linea 100" sheetId="1" r:id="rId1"/>
  </sheets>
  <externalReferences>
    <externalReference r:id="rId2"/>
  </externalReferences>
  <definedNames>
    <definedName name="_xlnm.Print_Area" localSheetId="0">'Linea 100'!$B$1:$Q$304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3" i="1" l="1"/>
  <c r="G250" i="1"/>
  <c r="F250" i="1"/>
  <c r="E250" i="1"/>
  <c r="D250" i="1"/>
  <c r="C250" i="1"/>
  <c r="K216" i="1"/>
  <c r="J216" i="1"/>
  <c r="I216" i="1"/>
  <c r="H216" i="1"/>
  <c r="G216" i="1"/>
  <c r="F216" i="1"/>
  <c r="E216" i="1"/>
  <c r="D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16" i="1" s="1"/>
  <c r="C217" i="1" s="1"/>
  <c r="P203" i="1"/>
  <c r="O203" i="1"/>
  <c r="N203" i="1"/>
  <c r="M203" i="1"/>
  <c r="E195" i="1"/>
  <c r="D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95" i="1" s="1"/>
  <c r="C196" i="1" s="1"/>
  <c r="L174" i="1"/>
  <c r="K174" i="1"/>
  <c r="J174" i="1"/>
  <c r="I174" i="1"/>
  <c r="H174" i="1"/>
  <c r="G174" i="1"/>
  <c r="F174" i="1"/>
  <c r="E174" i="1"/>
  <c r="D174" i="1"/>
  <c r="C174" i="1"/>
  <c r="H155" i="1"/>
  <c r="G155" i="1"/>
  <c r="F155" i="1"/>
  <c r="E155" i="1"/>
  <c r="D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55" i="1" s="1"/>
  <c r="C156" i="1" s="1"/>
  <c r="K137" i="1"/>
  <c r="J137" i="1"/>
  <c r="I137" i="1"/>
  <c r="H137" i="1"/>
  <c r="G137" i="1"/>
  <c r="F137" i="1"/>
  <c r="E137" i="1"/>
  <c r="D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37" i="1" s="1"/>
  <c r="C138" i="1" s="1"/>
  <c r="P124" i="1"/>
  <c r="O124" i="1"/>
  <c r="N124" i="1"/>
  <c r="M124" i="1"/>
  <c r="E115" i="1"/>
  <c r="D115" i="1"/>
  <c r="C114" i="1"/>
  <c r="E302" i="1" s="1"/>
  <c r="F302" i="1" s="1"/>
  <c r="C113" i="1"/>
  <c r="E301" i="1" s="1"/>
  <c r="F301" i="1" s="1"/>
  <c r="C112" i="1"/>
  <c r="E300" i="1" s="1"/>
  <c r="F300" i="1" s="1"/>
  <c r="C111" i="1"/>
  <c r="E299" i="1" s="1"/>
  <c r="F299" i="1" s="1"/>
  <c r="C110" i="1"/>
  <c r="E298" i="1" s="1"/>
  <c r="F298" i="1" s="1"/>
  <c r="C109" i="1"/>
  <c r="E297" i="1" s="1"/>
  <c r="F297" i="1" s="1"/>
  <c r="C108" i="1"/>
  <c r="E296" i="1" s="1"/>
  <c r="F296" i="1" s="1"/>
  <c r="C107" i="1"/>
  <c r="E295" i="1" s="1"/>
  <c r="F295" i="1" s="1"/>
  <c r="C106" i="1"/>
  <c r="E294" i="1" s="1"/>
  <c r="F294" i="1" s="1"/>
  <c r="C105" i="1"/>
  <c r="E293" i="1" s="1"/>
  <c r="F293" i="1" s="1"/>
  <c r="C104" i="1"/>
  <c r="E292" i="1" s="1"/>
  <c r="F292" i="1" s="1"/>
  <c r="C103" i="1"/>
  <c r="D95" i="1"/>
  <c r="E94" i="1" s="1"/>
  <c r="E93" i="1"/>
  <c r="E92" i="1"/>
  <c r="E91" i="1"/>
  <c r="E90" i="1"/>
  <c r="E89" i="1"/>
  <c r="K81" i="1"/>
  <c r="J81" i="1"/>
  <c r="I81" i="1"/>
  <c r="H81" i="1"/>
  <c r="G81" i="1"/>
  <c r="F81" i="1"/>
  <c r="E81" i="1"/>
  <c r="D81" i="1"/>
  <c r="C80" i="1"/>
  <c r="C79" i="1"/>
  <c r="C78" i="1"/>
  <c r="C77" i="1"/>
  <c r="C76" i="1"/>
  <c r="C75" i="1"/>
  <c r="C74" i="1"/>
  <c r="C73" i="1"/>
  <c r="C72" i="1"/>
  <c r="C71" i="1"/>
  <c r="C70" i="1"/>
  <c r="C69" i="1"/>
  <c r="C81" i="1" s="1"/>
  <c r="P68" i="1"/>
  <c r="O68" i="1"/>
  <c r="N68" i="1"/>
  <c r="M68" i="1"/>
  <c r="E54" i="1"/>
  <c r="D54" i="1"/>
  <c r="C53" i="1"/>
  <c r="C52" i="1"/>
  <c r="C51" i="1"/>
  <c r="C50" i="1"/>
  <c r="C49" i="1"/>
  <c r="C48" i="1"/>
  <c r="C47" i="1"/>
  <c r="C46" i="1"/>
  <c r="C45" i="1"/>
  <c r="C44" i="1"/>
  <c r="C43" i="1"/>
  <c r="C42" i="1"/>
  <c r="C54" i="1" s="1"/>
  <c r="G22" i="1"/>
  <c r="E22" i="1"/>
  <c r="D22" i="1"/>
  <c r="F21" i="1"/>
  <c r="C21" i="1"/>
  <c r="F20" i="1"/>
  <c r="C20" i="1"/>
  <c r="F19" i="1"/>
  <c r="C19" i="1"/>
  <c r="F18" i="1"/>
  <c r="C18" i="1" s="1"/>
  <c r="F17" i="1"/>
  <c r="C17" i="1"/>
  <c r="F16" i="1"/>
  <c r="C16" i="1" s="1"/>
  <c r="F15" i="1"/>
  <c r="C15" i="1" s="1"/>
  <c r="F14" i="1"/>
  <c r="C14" i="1" s="1"/>
  <c r="F13" i="1"/>
  <c r="C13" i="1" s="1"/>
  <c r="F12" i="1"/>
  <c r="C12" i="1"/>
  <c r="F11" i="1"/>
  <c r="C11" i="1" s="1"/>
  <c r="F10" i="1"/>
  <c r="E291" i="1" l="1"/>
  <c r="C115" i="1"/>
  <c r="C82" i="1"/>
  <c r="J82" i="1"/>
  <c r="C10" i="1"/>
  <c r="C22" i="1" s="1"/>
  <c r="G23" i="1" s="1"/>
  <c r="F22" i="1"/>
  <c r="K217" i="1"/>
  <c r="J217" i="1"/>
  <c r="I217" i="1"/>
  <c r="H217" i="1"/>
  <c r="G217" i="1"/>
  <c r="F217" i="1"/>
  <c r="E217" i="1"/>
  <c r="D217" i="1"/>
  <c r="E196" i="1"/>
  <c r="P196" i="1" s="1"/>
  <c r="D196" i="1"/>
  <c r="O196" i="1" s="1"/>
  <c r="H156" i="1"/>
  <c r="G156" i="1"/>
  <c r="F156" i="1"/>
  <c r="E156" i="1"/>
  <c r="D156" i="1"/>
  <c r="K138" i="1"/>
  <c r="J138" i="1"/>
  <c r="I138" i="1"/>
  <c r="H138" i="1"/>
  <c r="G138" i="1"/>
  <c r="F138" i="1"/>
  <c r="E138" i="1"/>
  <c r="D138" i="1"/>
  <c r="K82" i="1"/>
  <c r="I82" i="1"/>
  <c r="H82" i="1"/>
  <c r="G82" i="1"/>
  <c r="F82" i="1"/>
  <c r="E82" i="1"/>
  <c r="D82" i="1"/>
  <c r="E55" i="1"/>
  <c r="P55" i="1" s="1"/>
  <c r="D55" i="1"/>
  <c r="O55" i="1" s="1"/>
  <c r="F291" i="1" l="1"/>
  <c r="E303" i="1"/>
  <c r="F303" i="1" s="1"/>
  <c r="D116" i="1"/>
  <c r="O117" i="1" s="1"/>
  <c r="E116" i="1"/>
  <c r="P117" i="1" s="1"/>
  <c r="D23" i="1"/>
  <c r="E23" i="1"/>
  <c r="F23" i="1"/>
  <c r="C23" i="1" s="1"/>
</calcChain>
</file>

<file path=xl/sharedStrings.xml><?xml version="1.0" encoding="utf-8"?>
<sst xmlns="http://schemas.openxmlformats.org/spreadsheetml/2006/main" count="346" uniqueCount="127">
  <si>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</si>
  <si>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</si>
  <si>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</si>
  <si>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</si>
  <si>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</si>
  <si>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</si>
  <si>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</si>
  <si>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</si>
  <si>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</si>
  <si>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</si>
  <si>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</si>
  <si>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</si>
  <si>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</si>
  <si>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</si>
  <si>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</si>
  <si>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</si>
  <si>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</si>
  <si>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</si>
  <si>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</si>
  <si>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</si>
  <si>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</si>
  <si>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</si>
  <si>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</si>
  <si>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</si>
  <si>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</si>
  <si>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</si>
  <si>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</si>
  <si>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</si>
  <si>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</si>
  <si>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</si>
  <si>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</si>
  <si>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</si>
  <si>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</si>
  <si>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</si>
  <si>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</si>
  <si>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</si>
  <si>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</si>
  <si>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</si>
  <si>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</si>
  <si>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</si>
  <si>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</si>
  <si>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</si>
  <si>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</si>
  <si>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</si>
  <si>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</si>
  <si>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</si>
  <si>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</si>
  <si>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</si>
  <si>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</si>
  <si>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</si>
  <si>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</si>
  <si>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</si>
  <si>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</si>
  <si>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</si>
  <si>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</si>
  <si>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</si>
  <si>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</si>
  <si>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</si>
  <si>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</si>
  <si>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</si>
  <si>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</si>
  <si>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</si>
  <si>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</si>
  <si>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</si>
  <si>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</si>
  <si>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</si>
  <si>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</si>
  <si>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</si>
  <si>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</si>
  <si>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2026*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</si>
  <si>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</si>
  <si>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</si>
  <si>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</si>
  <si>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</si>
  <si>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</si>
  <si>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</si>
  <si>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</si>
  <si>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</si>
  <si>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</si>
  <si>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</si>
  <si>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</si>
  <si>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</si>
  <si>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</si>
  <si>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</si>
  <si>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</si>
  <si>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</si>
  <si>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</si>
  <si>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</si>
  <si>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</si>
  <si>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</si>
  <si>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</si>
  <si>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</si>
  <si>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</si>
  <si>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600 consultas</t>
  </si>
  <si>
    <t>San Martin</t>
  </si>
  <si>
    <t>601 a 850 consultas</t>
  </si>
  <si>
    <t>Tacna</t>
  </si>
  <si>
    <t>851 a 1 100 consultas</t>
  </si>
  <si>
    <t>Tumbes</t>
  </si>
  <si>
    <t>1 101 a 1 350 consultas</t>
  </si>
  <si>
    <t>Ucayali</t>
  </si>
  <si>
    <t>1 351 a 1 600 consultas</t>
  </si>
  <si>
    <t>1 601 a más consultas</t>
  </si>
  <si>
    <t>* Información enero - marzo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</si>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</sst>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Aptos Narrow"/>
      <family val="2"/>
      <scheme val="minor"/>
    </font>
    <font>
      <sz val="11"/>
      <color rgb="FF000000"/>
      <name val="Calibri"/>
      <family val="2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left"/>
    </xf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146BE818-8825-4D3B-8C27-2D8F32FD3AA5}"/>
    <cellStyle name="Normal 2 2 2" xfId="2" xr:uid="{771F10B9-69DA-413E-BFB8-7180920BD809}"/>
    <cellStyle name="Normal 2 2 3" xfId="3" xr:uid="{FF70B38C-8203-4AE1-A24A-E002F0F94212}"/>
    <cellStyle name="Normal 2 3" xfId="5" xr:uid="{E6DA0B83-AEC7-4ADC-BC2E-1A432925DDB0}"/>
    <cellStyle name="Normal 3 2" xfId="6" xr:uid="{2D6AD039-F2A1-4EEF-AEE1-4AFC1AD4949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100'!$D$41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100'!$D$42:$D$53</c:f>
              <c:numCache>
                <c:formatCode>#,##0</c:formatCode>
                <c:ptCount val="3"/>
                <c:pt idx="0">
                  <c:v>11284</c:v>
                </c:pt>
                <c:pt idx="1">
                  <c:v>10719</c:v>
                </c:pt>
                <c:pt idx="2">
                  <c:v>12557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3F-4FC7-A8AC-29D2772E5709}"/>
            </c:ext>
          </c:extLst>
        </c:ser>
        <c:ser>
          <c:idx val="1"/>
          <c:order val="1"/>
          <c:tx>
            <c:strRef>
              <c:f>'Linea 100'!$E$41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100'!$E$42:$E$53</c:f>
              <c:numCache>
                <c:formatCode>#,##0</c:formatCode>
                <c:ptCount val="3"/>
                <c:pt idx="0">
                  <c:v>2474</c:v>
                </c:pt>
                <c:pt idx="1">
                  <c:v>2831</c:v>
                </c:pt>
                <c:pt idx="2">
                  <c:v>3022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13F-4FC7-A8AC-29D2772E5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100'!$B$42:$B$53</c15:sqref>
                        </c15:formulaRef>
                      </c:ext>
                    </c:extLst>
                    <c:strCache>
                      <c:ptCount val="3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F13F-4FC7-A8AC-29D2772E5709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B22-4103-BC65-BD17F1DB974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B22-4103-BC65-BD17F1DB974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4B22-4103-BC65-BD17F1DB974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4B22-4103-BC65-BD17F1DB9741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22-4103-BC65-BD17F1DB974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100'!$M$67:$P$67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100'!$M$68:$P$68</c:f>
              <c:numCache>
                <c:formatCode>#,##0</c:formatCode>
                <c:ptCount val="4"/>
                <c:pt idx="0">
                  <c:v>819</c:v>
                </c:pt>
                <c:pt idx="1">
                  <c:v>26381</c:v>
                </c:pt>
                <c:pt idx="2">
                  <c:v>2449</c:v>
                </c:pt>
                <c:pt idx="3">
                  <c:v>13238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B22-4103-BC65-BD17F1DB97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100'!$D$103:$D$114</c:f>
              <c:numCache>
                <c:formatCode>#,##0</c:formatCode>
                <c:ptCount val="3"/>
                <c:pt idx="0">
                  <c:v>9858</c:v>
                </c:pt>
                <c:pt idx="1">
                  <c:v>9650</c:v>
                </c:pt>
                <c:pt idx="2">
                  <c:v>10947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F9-4218-A057-8777561E9885}"/>
            </c:ext>
          </c:extLst>
        </c:ser>
        <c:ser>
          <c:idx val="1"/>
          <c:order val="1"/>
          <c:tx>
            <c:strRef>
              <c:f>'Linea 100'!$E$102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100'!$E$103:$E$114</c:f>
              <c:numCache>
                <c:formatCode>#,##0</c:formatCode>
                <c:ptCount val="3"/>
                <c:pt idx="0">
                  <c:v>3900</c:v>
                </c:pt>
                <c:pt idx="1">
                  <c:v>3900</c:v>
                </c:pt>
                <c:pt idx="2">
                  <c:v>4632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F9-4218-A057-8777561E98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344-4D64-8240-004BCD3D01D2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0344-4D64-8240-004BCD3D01D2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0344-4D64-8240-004BCD3D01D2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0344-4D64-8240-004BCD3D01D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100'!$M$123:$P$123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100'!$M$124:$P$124</c:f>
              <c:numCache>
                <c:formatCode>#,##0</c:formatCode>
                <c:ptCount val="4"/>
                <c:pt idx="0">
                  <c:v>16921</c:v>
                </c:pt>
                <c:pt idx="1">
                  <c:v>18821</c:v>
                </c:pt>
                <c:pt idx="2">
                  <c:v>3962</c:v>
                </c:pt>
                <c:pt idx="3">
                  <c:v>3183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344-4D64-8240-004BCD3D01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C4A-48C4-A73B-1DD9CF306FA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100'!$D$183:$D$194</c:f>
              <c:numCache>
                <c:formatCode>#,##0</c:formatCode>
                <c:ptCount val="3"/>
                <c:pt idx="0">
                  <c:v>2167</c:v>
                </c:pt>
                <c:pt idx="1">
                  <c:v>2150</c:v>
                </c:pt>
                <c:pt idx="2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4A-48C4-A73B-1DD9CF306FA4}"/>
            </c:ext>
          </c:extLst>
        </c:ser>
        <c:ser>
          <c:idx val="1"/>
          <c:order val="1"/>
          <c:tx>
            <c:strRef>
              <c:f>'Linea 100'!$E$182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100'!$E$183:$E$194</c:f>
              <c:numCache>
                <c:formatCode>#,##0</c:formatCode>
                <c:ptCount val="3"/>
                <c:pt idx="0">
                  <c:v>7578</c:v>
                </c:pt>
                <c:pt idx="1">
                  <c:v>7637</c:v>
                </c:pt>
                <c:pt idx="2">
                  <c:v>8644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C4A-48C4-A73B-1DD9CF306F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0635-4694-B164-5A6450E5C9D5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0635-4694-B164-5A6450E5C9D5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635-4694-B164-5A6450E5C9D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100'!$M$202:$P$202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100'!$M$203:$P$203</c:f>
              <c:numCache>
                <c:formatCode>#,##0</c:formatCode>
                <c:ptCount val="4"/>
                <c:pt idx="0">
                  <c:v>326</c:v>
                </c:pt>
                <c:pt idx="1">
                  <c:v>19238</c:v>
                </c:pt>
                <c:pt idx="2">
                  <c:v>1424</c:v>
                </c:pt>
                <c:pt idx="3">
                  <c:v>9491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635-4694-B164-5A6450E5C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5805-4684-A68B-A37F6E440C4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5805-4684-A68B-A37F6E440C4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116326</c:v>
                </c:pt>
                <c:pt idx="1">
                  <c:v>66682</c:v>
                </c:pt>
                <c:pt idx="2">
                  <c:v>49644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05-4684-A68B-A37F6E440C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313F-4A1D-A1F5-2BC7F57EAD2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313F-4A1D-A1F5-2BC7F57EAD2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313F-4A1D-A1F5-2BC7F57EAD2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313F-4A1D-A1F5-2BC7F57EAD2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313F-4A1D-A1F5-2BC7F57EAD2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313F-4A1D-A1F5-2BC7F57EAD2C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13F-4A1D-A1F5-2BC7F57EAD2C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13F-4A1D-A1F5-2BC7F57EAD2C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100'!$B$89:$B$94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100'!$D$89:$D$94</c:f>
              <c:numCache>
                <c:formatCode>#,##0</c:formatCode>
                <c:ptCount val="6"/>
                <c:pt idx="0">
                  <c:v>17454</c:v>
                </c:pt>
                <c:pt idx="1">
                  <c:v>9194</c:v>
                </c:pt>
                <c:pt idx="2">
                  <c:v>8133</c:v>
                </c:pt>
                <c:pt idx="3">
                  <c:v>5507</c:v>
                </c:pt>
                <c:pt idx="4">
                  <c:v>2519</c:v>
                </c:pt>
                <c:pt idx="5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13F-4A1D-A1F5-2BC7F57EA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2026*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E0C-4845-B0D0-09E549D8DBDA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E0C-4845-B0D0-09E549D8DBDA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100'!$H$256:$H$274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100'!$J$256:$J$274</c:f>
              <c:numCache>
                <c:formatCode>#,##0</c:formatCode>
                <c:ptCount val="19"/>
                <c:pt idx="0">
                  <c:v>7</c:v>
                </c:pt>
                <c:pt idx="1">
                  <c:v>21</c:v>
                </c:pt>
                <c:pt idx="2">
                  <c:v>63</c:v>
                </c:pt>
                <c:pt idx="3">
                  <c:v>305</c:v>
                </c:pt>
                <c:pt idx="4">
                  <c:v>407</c:v>
                </c:pt>
                <c:pt idx="5">
                  <c:v>422</c:v>
                </c:pt>
                <c:pt idx="6">
                  <c:v>982</c:v>
                </c:pt>
                <c:pt idx="7">
                  <c:v>1277</c:v>
                </c:pt>
                <c:pt idx="8">
                  <c:v>1868</c:v>
                </c:pt>
                <c:pt idx="9">
                  <c:v>4516</c:v>
                </c:pt>
                <c:pt idx="10">
                  <c:v>5381</c:v>
                </c:pt>
                <c:pt idx="11">
                  <c:v>6839</c:v>
                </c:pt>
                <c:pt idx="12">
                  <c:v>7950</c:v>
                </c:pt>
                <c:pt idx="13">
                  <c:v>11957</c:v>
                </c:pt>
                <c:pt idx="14">
                  <c:v>12396</c:v>
                </c:pt>
                <c:pt idx="15">
                  <c:v>20364</c:v>
                </c:pt>
                <c:pt idx="16">
                  <c:v>21949</c:v>
                </c:pt>
                <c:pt idx="17">
                  <c:v>22472</c:v>
                </c:pt>
                <c:pt idx="18">
                  <c:v>42134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0C-4845-B0D0-09E549D8DB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158</xdr:row>
      <xdr:rowOff>12888</xdr:rowOff>
    </xdr:from>
    <xdr:to>
      <xdr:col>12</xdr:col>
      <xdr:colOff>19050</xdr:colOff>
      <xdr:row>159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20C6FDC7-B05D-4F73-9604-9AAF4607F77D}"/>
            </a:ext>
          </a:extLst>
        </xdr:cNvPr>
        <xdr:cNvSpPr/>
      </xdr:nvSpPr>
      <xdr:spPr>
        <a:xfrm>
          <a:off x="1060450" y="22968138"/>
          <a:ext cx="8489950" cy="2668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37</xdr:row>
      <xdr:rowOff>9741</xdr:rowOff>
    </xdr:from>
    <xdr:to>
      <xdr:col>13</xdr:col>
      <xdr:colOff>542925</xdr:colOff>
      <xdr:row>62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7E88186-CB42-4CC0-8F77-BED56D4CFB9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123825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1DD087B3-DD07-4006-BA7D-DBF8357A3568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2107" y="740092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123825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AB66BA2D-AF7C-4AF2-B4D8-2BF0D80234B0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9658" y="7400925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63</xdr:row>
      <xdr:rowOff>161925</xdr:rowOff>
    </xdr:from>
    <xdr:to>
      <xdr:col>16</xdr:col>
      <xdr:colOff>9525</xdr:colOff>
      <xdr:row>92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B06F3873-C904-45B7-ADF1-D9A13E4A09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99</xdr:row>
      <xdr:rowOff>8686</xdr:rowOff>
    </xdr:from>
    <xdr:to>
      <xdr:col>13</xdr:col>
      <xdr:colOff>581025</xdr:colOff>
      <xdr:row>120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94292F4-07CA-448E-8F74-5261BE4341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101</xdr:row>
      <xdr:rowOff>180975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4FFB88AA-1C7E-4131-BFF6-8A8BD427D6B5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58090" y="1660207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101</xdr:row>
      <xdr:rowOff>180975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88029509-64FF-4385-A6E4-EDA1A21CFA4A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3347" y="1660207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120</xdr:row>
      <xdr:rowOff>190500</xdr:rowOff>
    </xdr:from>
    <xdr:to>
      <xdr:col>16</xdr:col>
      <xdr:colOff>38100</xdr:colOff>
      <xdr:row>155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5FC3301A-30D9-4046-BC15-4AEC38C08A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178</xdr:row>
      <xdr:rowOff>151251</xdr:rowOff>
    </xdr:from>
    <xdr:to>
      <xdr:col>13</xdr:col>
      <xdr:colOff>390525</xdr:colOff>
      <xdr:row>199</xdr:row>
      <xdr:rowOff>114300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8163618A-CDB7-43A2-8D3B-C3AD8ED939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181</xdr:row>
      <xdr:rowOff>57150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72E07919-2DAF-4011-97F0-79ED8065329F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7272" y="263779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181</xdr:row>
      <xdr:rowOff>57150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A33C8DAB-81FC-4594-92E3-AE2C2E744838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84" y="2637790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200</xdr:row>
      <xdr:rowOff>19050</xdr:rowOff>
    </xdr:from>
    <xdr:to>
      <xdr:col>16</xdr:col>
      <xdr:colOff>28576</xdr:colOff>
      <xdr:row>219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33409709-5913-4997-A34A-914FBEB57F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E380D325-C1EC-4F6B-8C8C-13220C07B1D2}"/>
            </a:ext>
          </a:extLst>
        </xdr:cNvPr>
        <xdr:cNvSpPr/>
      </xdr:nvSpPr>
      <xdr:spPr>
        <a:xfrm>
          <a:off x="3403600" y="47625"/>
          <a:ext cx="8842375" cy="4984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8BFFA08B-A0D0-4E52-AD1B-755AE0FF5E6D}"/>
            </a:ext>
          </a:extLst>
        </xdr:cNvPr>
        <xdr:cNvSpPr/>
      </xdr:nvSpPr>
      <xdr:spPr>
        <a:xfrm>
          <a:off x="22226" y="593725"/>
          <a:ext cx="12265024" cy="596900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Marzo, 2026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E4A4BDA6-A586-4C2A-8922-FE0F4970EAFE}"/>
            </a:ext>
          </a:extLst>
        </xdr:cNvPr>
        <xdr:cNvSpPr/>
      </xdr:nvSpPr>
      <xdr:spPr>
        <a:xfrm>
          <a:off x="1720850" y="1980221"/>
          <a:ext cx="10575925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113BA4E-9941-4C32-8B86-512D92E04B3E}"/>
            </a:ext>
          </a:extLst>
        </xdr:cNvPr>
        <xdr:cNvSpPr/>
      </xdr:nvSpPr>
      <xdr:spPr>
        <a:xfrm>
          <a:off x="31750" y="1980221"/>
          <a:ext cx="174625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36</xdr:row>
      <xdr:rowOff>104776</xdr:rowOff>
    </xdr:from>
    <xdr:to>
      <xdr:col>15</xdr:col>
      <xdr:colOff>657225</xdr:colOff>
      <xdr:row>37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CB413231-C100-4107-9CB2-7477B2F6C97C}"/>
            </a:ext>
          </a:extLst>
        </xdr:cNvPr>
        <xdr:cNvSpPr/>
      </xdr:nvSpPr>
      <xdr:spPr>
        <a:xfrm>
          <a:off x="1749425" y="6562726"/>
          <a:ext cx="10496550" cy="30498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36</xdr:row>
      <xdr:rowOff>104776</xdr:rowOff>
    </xdr:from>
    <xdr:to>
      <xdr:col>2</xdr:col>
      <xdr:colOff>323850</xdr:colOff>
      <xdr:row>36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1DC6C80A-B459-48A8-B0C8-8C5A1F9919BF}"/>
            </a:ext>
          </a:extLst>
        </xdr:cNvPr>
        <xdr:cNvSpPr/>
      </xdr:nvSpPr>
      <xdr:spPr>
        <a:xfrm>
          <a:off x="0" y="6562726"/>
          <a:ext cx="1854200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97</xdr:row>
      <xdr:rowOff>1119</xdr:rowOff>
    </xdr:from>
    <xdr:to>
      <xdr:col>16</xdr:col>
      <xdr:colOff>0</xdr:colOff>
      <xdr:row>98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381625FA-EEDE-42AC-A224-AE0029B29BB8}"/>
            </a:ext>
          </a:extLst>
        </xdr:cNvPr>
        <xdr:cNvSpPr/>
      </xdr:nvSpPr>
      <xdr:spPr>
        <a:xfrm>
          <a:off x="1977464" y="15469719"/>
          <a:ext cx="10309786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97</xdr:row>
      <xdr:rowOff>1120</xdr:rowOff>
    </xdr:from>
    <xdr:to>
      <xdr:col>2</xdr:col>
      <xdr:colOff>447675</xdr:colOff>
      <xdr:row>98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DD196AA3-8306-434C-B62C-8EA5971D2197}"/>
            </a:ext>
          </a:extLst>
        </xdr:cNvPr>
        <xdr:cNvSpPr/>
      </xdr:nvSpPr>
      <xdr:spPr>
        <a:xfrm>
          <a:off x="12700" y="15469720"/>
          <a:ext cx="196532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177</xdr:row>
      <xdr:rowOff>30255</xdr:rowOff>
    </xdr:from>
    <xdr:to>
      <xdr:col>16</xdr:col>
      <xdr:colOff>0</xdr:colOff>
      <xdr:row>178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ABBF4D59-B2DE-4E79-8132-5B5881D86B75}"/>
            </a:ext>
          </a:extLst>
        </xdr:cNvPr>
        <xdr:cNvSpPr/>
      </xdr:nvSpPr>
      <xdr:spPr>
        <a:xfrm>
          <a:off x="1977464" y="25398505"/>
          <a:ext cx="10309786" cy="28089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177</xdr:row>
      <xdr:rowOff>30255</xdr:rowOff>
    </xdr:from>
    <xdr:to>
      <xdr:col>2</xdr:col>
      <xdr:colOff>447675</xdr:colOff>
      <xdr:row>178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918A2319-B15E-4824-A97E-960FFB0DDED0}"/>
            </a:ext>
          </a:extLst>
        </xdr:cNvPr>
        <xdr:cNvSpPr/>
      </xdr:nvSpPr>
      <xdr:spPr>
        <a:xfrm>
          <a:off x="12700" y="25398505"/>
          <a:ext cx="1965325" cy="26184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251</xdr:row>
      <xdr:rowOff>19052</xdr:rowOff>
    </xdr:from>
    <xdr:to>
      <xdr:col>16</xdr:col>
      <xdr:colOff>38100</xdr:colOff>
      <xdr:row>251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FBC9BD3F-2D6C-44B4-B8B0-A72337D7D0F5}"/>
            </a:ext>
          </a:extLst>
        </xdr:cNvPr>
        <xdr:cNvSpPr/>
      </xdr:nvSpPr>
      <xdr:spPr>
        <a:xfrm>
          <a:off x="2015564" y="36823652"/>
          <a:ext cx="10309786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251</xdr:row>
      <xdr:rowOff>36421</xdr:rowOff>
    </xdr:from>
    <xdr:to>
      <xdr:col>2</xdr:col>
      <xdr:colOff>457200</xdr:colOff>
      <xdr:row>251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A6424F3E-6199-468B-A79A-43BF37BBD657}"/>
            </a:ext>
          </a:extLst>
        </xdr:cNvPr>
        <xdr:cNvSpPr/>
      </xdr:nvSpPr>
      <xdr:spPr>
        <a:xfrm>
          <a:off x="12700" y="36841021"/>
          <a:ext cx="197485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284</xdr:row>
      <xdr:rowOff>19050</xdr:rowOff>
    </xdr:from>
    <xdr:to>
      <xdr:col>16</xdr:col>
      <xdr:colOff>9525</xdr:colOff>
      <xdr:row>285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5C7FAB4A-3ADB-4174-865C-BF3C266A7A6D}"/>
            </a:ext>
          </a:extLst>
        </xdr:cNvPr>
        <xdr:cNvSpPr/>
      </xdr:nvSpPr>
      <xdr:spPr>
        <a:xfrm>
          <a:off x="1986989" y="46894750"/>
          <a:ext cx="10309786" cy="24447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284</xdr:row>
      <xdr:rowOff>19050</xdr:rowOff>
    </xdr:from>
    <xdr:to>
      <xdr:col>2</xdr:col>
      <xdr:colOff>447675</xdr:colOff>
      <xdr:row>285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4B1276A-B570-49D5-A3A7-2BA9BE736889}"/>
            </a:ext>
          </a:extLst>
        </xdr:cNvPr>
        <xdr:cNvSpPr/>
      </xdr:nvSpPr>
      <xdr:spPr>
        <a:xfrm>
          <a:off x="12700" y="46894750"/>
          <a:ext cx="1965325" cy="24447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AFEF20A0-8AF6-47C0-8214-81D4875F0AD7}"/>
            </a:ext>
          </a:extLst>
        </xdr:cNvPr>
        <xdr:cNvSpPr/>
      </xdr:nvSpPr>
      <xdr:spPr>
        <a:xfrm>
          <a:off x="1041400" y="2315260"/>
          <a:ext cx="441007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3988E43D-C575-4138-A3BC-B5DB5238CBD5}"/>
            </a:ext>
          </a:extLst>
        </xdr:cNvPr>
        <xdr:cNvSpPr/>
      </xdr:nvSpPr>
      <xdr:spPr>
        <a:xfrm>
          <a:off x="12700" y="2315261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37</xdr:row>
      <xdr:rowOff>24342</xdr:rowOff>
    </xdr:from>
    <xdr:to>
      <xdr:col>5</xdr:col>
      <xdr:colOff>9526</xdr:colOff>
      <xdr:row>39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40BD11C8-B538-47C9-AEA4-EC93D408B4DB}"/>
            </a:ext>
          </a:extLst>
        </xdr:cNvPr>
        <xdr:cNvSpPr/>
      </xdr:nvSpPr>
      <xdr:spPr>
        <a:xfrm>
          <a:off x="1003300" y="6888692"/>
          <a:ext cx="2701926" cy="58843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63</xdr:row>
      <xdr:rowOff>112058</xdr:rowOff>
    </xdr:from>
    <xdr:to>
      <xdr:col>11</xdr:col>
      <xdr:colOff>19051</xdr:colOff>
      <xdr:row>65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76B77BC3-700E-4CCA-8C09-29E5BD4343C2}"/>
            </a:ext>
          </a:extLst>
        </xdr:cNvPr>
        <xdr:cNvSpPr/>
      </xdr:nvSpPr>
      <xdr:spPr>
        <a:xfrm>
          <a:off x="1231900" y="10348258"/>
          <a:ext cx="7651751" cy="3003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84</xdr:row>
      <xdr:rowOff>0</xdr:rowOff>
    </xdr:from>
    <xdr:to>
      <xdr:col>5</xdr:col>
      <xdr:colOff>9526</xdr:colOff>
      <xdr:row>86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F415776D-2275-4CBA-9A26-D8436934C51D}"/>
            </a:ext>
          </a:extLst>
        </xdr:cNvPr>
        <xdr:cNvSpPr/>
      </xdr:nvSpPr>
      <xdr:spPr>
        <a:xfrm>
          <a:off x="1203325" y="12865100"/>
          <a:ext cx="2501901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99</xdr:row>
      <xdr:rowOff>149596</xdr:rowOff>
    </xdr:from>
    <xdr:to>
      <xdr:col>5</xdr:col>
      <xdr:colOff>9525</xdr:colOff>
      <xdr:row>100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C956F4A0-54A2-42BE-8FA6-CABF20793019}"/>
            </a:ext>
          </a:extLst>
        </xdr:cNvPr>
        <xdr:cNvSpPr/>
      </xdr:nvSpPr>
      <xdr:spPr>
        <a:xfrm>
          <a:off x="1050925" y="15948396"/>
          <a:ext cx="2654300" cy="4170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120</xdr:row>
      <xdr:rowOff>200022</xdr:rowOff>
    </xdr:from>
    <xdr:to>
      <xdr:col>11</xdr:col>
      <xdr:colOff>9524</xdr:colOff>
      <xdr:row>121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7820076C-499B-44DB-8055-56AD9A4C19E9}"/>
            </a:ext>
          </a:extLst>
        </xdr:cNvPr>
        <xdr:cNvSpPr/>
      </xdr:nvSpPr>
      <xdr:spPr>
        <a:xfrm>
          <a:off x="1250950" y="18653122"/>
          <a:ext cx="7623174" cy="29210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139</xdr:row>
      <xdr:rowOff>88528</xdr:rowOff>
    </xdr:from>
    <xdr:to>
      <xdr:col>8</xdr:col>
      <xdr:colOff>9525</xdr:colOff>
      <xdr:row>140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16D792F8-8E68-4C67-96DB-A35848CD598C}"/>
            </a:ext>
          </a:extLst>
        </xdr:cNvPr>
        <xdr:cNvSpPr/>
      </xdr:nvSpPr>
      <xdr:spPr>
        <a:xfrm>
          <a:off x="1127125" y="20853028"/>
          <a:ext cx="514350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178</xdr:row>
      <xdr:rowOff>153709</xdr:rowOff>
    </xdr:from>
    <xdr:to>
      <xdr:col>6</xdr:col>
      <xdr:colOff>9526</xdr:colOff>
      <xdr:row>180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4278CDFA-B871-4222-A974-E5898185594A}"/>
            </a:ext>
          </a:extLst>
        </xdr:cNvPr>
        <xdr:cNvSpPr/>
      </xdr:nvSpPr>
      <xdr:spPr>
        <a:xfrm>
          <a:off x="1241425" y="25699759"/>
          <a:ext cx="3333751" cy="5955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200</xdr:row>
      <xdr:rowOff>38099</xdr:rowOff>
    </xdr:from>
    <xdr:to>
      <xdr:col>11</xdr:col>
      <xdr:colOff>9526</xdr:colOff>
      <xdr:row>200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FB1E9CDD-274C-4B80-9239-8459CD788B74}"/>
            </a:ext>
          </a:extLst>
        </xdr:cNvPr>
        <xdr:cNvSpPr/>
      </xdr:nvSpPr>
      <xdr:spPr>
        <a:xfrm>
          <a:off x="1308100" y="28428949"/>
          <a:ext cx="7566026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1352551</xdr:colOff>
      <xdr:row>221</xdr:row>
      <xdr:rowOff>104775</xdr:rowOff>
    </xdr:from>
    <xdr:to>
      <xdr:col>7</xdr:col>
      <xdr:colOff>19051</xdr:colOff>
      <xdr:row>222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F1FED769-B8B2-43C8-B12D-334E81AFE849}"/>
            </a:ext>
          </a:extLst>
        </xdr:cNvPr>
        <xdr:cNvSpPr/>
      </xdr:nvSpPr>
      <xdr:spPr>
        <a:xfrm>
          <a:off x="1365251" y="31207075"/>
          <a:ext cx="4095750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2022 - 2026*</a:t>
          </a:r>
        </a:p>
      </xdr:txBody>
    </xdr:sp>
    <xdr:clientData/>
  </xdr:twoCellAnchor>
  <xdr:twoCellAnchor>
    <xdr:from>
      <xdr:col>1</xdr:col>
      <xdr:colOff>1200150</xdr:colOff>
      <xdr:row>251</xdr:row>
      <xdr:rowOff>438150</xdr:rowOff>
    </xdr:from>
    <xdr:to>
      <xdr:col>4</xdr:col>
      <xdr:colOff>9525</xdr:colOff>
      <xdr:row>253</xdr:row>
      <xdr:rowOff>114301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F2A4C2C5-9D6D-435F-B9B0-11BD767D4272}"/>
            </a:ext>
          </a:extLst>
        </xdr:cNvPr>
        <xdr:cNvSpPr/>
      </xdr:nvSpPr>
      <xdr:spPr>
        <a:xfrm>
          <a:off x="1212850" y="37242750"/>
          <a:ext cx="1762125" cy="5016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219</xdr:row>
      <xdr:rowOff>47626</xdr:rowOff>
    </xdr:from>
    <xdr:to>
      <xdr:col>16</xdr:col>
      <xdr:colOff>0</xdr:colOff>
      <xdr:row>220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93E30D9-D410-4DAB-BED2-8E9CBC9B3048}"/>
            </a:ext>
          </a:extLst>
        </xdr:cNvPr>
        <xdr:cNvSpPr/>
      </xdr:nvSpPr>
      <xdr:spPr>
        <a:xfrm>
          <a:off x="1977464" y="30794326"/>
          <a:ext cx="10309786" cy="28257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219</xdr:row>
      <xdr:rowOff>47626</xdr:rowOff>
    </xdr:from>
    <xdr:to>
      <xdr:col>2</xdr:col>
      <xdr:colOff>447675</xdr:colOff>
      <xdr:row>220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380FFFA0-7E75-44F5-9E87-7E44D4DC5490}"/>
            </a:ext>
          </a:extLst>
        </xdr:cNvPr>
        <xdr:cNvSpPr/>
      </xdr:nvSpPr>
      <xdr:spPr>
        <a:xfrm>
          <a:off x="12700" y="30794326"/>
          <a:ext cx="1965325" cy="28257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29</xdr:row>
      <xdr:rowOff>114300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743B469B-EE85-46C3-BCC6-12E8A9CA3B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286</xdr:row>
      <xdr:rowOff>105336</xdr:rowOff>
    </xdr:from>
    <xdr:to>
      <xdr:col>6</xdr:col>
      <xdr:colOff>11906</xdr:colOff>
      <xdr:row>288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563AFD0A-1BA1-4AC8-B384-1816C3351A56}"/>
            </a:ext>
          </a:extLst>
        </xdr:cNvPr>
        <xdr:cNvSpPr/>
      </xdr:nvSpPr>
      <xdr:spPr>
        <a:xfrm>
          <a:off x="1019969" y="47254086"/>
          <a:ext cx="3557587" cy="58532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2026 en relación al año 2025</a:t>
          </a:r>
        </a:p>
      </xdr:txBody>
    </xdr:sp>
    <xdr:clientData/>
  </xdr:twoCellAnchor>
  <xdr:twoCellAnchor>
    <xdr:from>
      <xdr:col>8</xdr:col>
      <xdr:colOff>429885</xdr:colOff>
      <xdr:row>290</xdr:row>
      <xdr:rowOff>38100</xdr:rowOff>
    </xdr:from>
    <xdr:to>
      <xdr:col>14</xdr:col>
      <xdr:colOff>619125</xdr:colOff>
      <xdr:row>302</xdr:row>
      <xdr:rowOff>95250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C860B084-6045-4CCC-96F9-C37B6ED29E5B}"/>
            </a:ext>
          </a:extLst>
        </xdr:cNvPr>
        <xdr:cNvSpPr txBox="1"/>
      </xdr:nvSpPr>
      <xdr:spPr>
        <a:xfrm>
          <a:off x="6690985" y="48482250"/>
          <a:ext cx="4805690" cy="74295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7.2 puntos porcentuales en el periodo</a:t>
          </a:r>
          <a:r>
            <a:rPr lang="es-PE" sz="1100" b="0" i="1" baseline="0">
              <a:solidFill>
                <a:sysClr val="windowText" lastClr="000000"/>
              </a:solidFill>
            </a:rPr>
            <a:t> </a:t>
          </a:r>
          <a:r>
            <a:rPr lang="es-PE" sz="1100" b="0" i="1">
              <a:solidFill>
                <a:sysClr val="windowText" lastClr="000000"/>
              </a:solidFill>
            </a:rPr>
            <a:t>enero </a:t>
          </a:r>
          <a:r>
            <a:rPr lang="es-PE" sz="1100" b="0" i="1" baseline="0">
              <a:solidFill>
                <a:sysClr val="windowText" lastClr="000000"/>
              </a:solidFill>
            </a:rPr>
            <a:t>a marzo de </a:t>
          </a:r>
          <a:r>
            <a:rPr lang="es-PE" sz="1100" b="0" i="1">
              <a:solidFill>
                <a:sysClr val="windowText" lastClr="000000"/>
              </a:solidFill>
            </a:rPr>
            <a:t>2026 frente a lo registrado en el mismo periodo del año anterior.</a:t>
          </a:r>
        </a:p>
      </xdr:txBody>
    </xdr:sp>
    <xdr:clientData/>
  </xdr:twoCellAnchor>
  <xdr:twoCellAnchor>
    <xdr:from>
      <xdr:col>6</xdr:col>
      <xdr:colOff>313765</xdr:colOff>
      <xdr:row>290</xdr:row>
      <xdr:rowOff>142876</xdr:rowOff>
    </xdr:from>
    <xdr:to>
      <xdr:col>8</xdr:col>
      <xdr:colOff>123824</xdr:colOff>
      <xdr:row>292</xdr:row>
      <xdr:rowOff>152400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76A9EB1A-B1DE-4CB4-9D90-AAC63252C197}"/>
            </a:ext>
          </a:extLst>
        </xdr:cNvPr>
        <xdr:cNvSpPr/>
      </xdr:nvSpPr>
      <xdr:spPr bwMode="auto">
        <a:xfrm>
          <a:off x="4879415" y="48587026"/>
          <a:ext cx="1505509" cy="46672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220</xdr:row>
      <xdr:rowOff>139763</xdr:rowOff>
    </xdr:from>
    <xdr:to>
      <xdr:col>15</xdr:col>
      <xdr:colOff>633932</xdr:colOff>
      <xdr:row>221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51469F89-F2EA-4010-92AC-28BFCE4AEA9E}"/>
            </a:ext>
          </a:extLst>
        </xdr:cNvPr>
        <xdr:cNvSpPr/>
      </xdr:nvSpPr>
      <xdr:spPr>
        <a:xfrm>
          <a:off x="7177607" y="31064263"/>
          <a:ext cx="5045075" cy="21452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2026*</a:t>
          </a:r>
        </a:p>
      </xdr:txBody>
    </xdr:sp>
    <xdr:clientData/>
  </xdr:twoCellAnchor>
  <xdr:twoCellAnchor>
    <xdr:from>
      <xdr:col>0</xdr:col>
      <xdr:colOff>0</xdr:colOff>
      <xdr:row>37</xdr:row>
      <xdr:rowOff>30688</xdr:rowOff>
    </xdr:from>
    <xdr:to>
      <xdr:col>1</xdr:col>
      <xdr:colOff>1143000</xdr:colOff>
      <xdr:row>38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6D06B56-A5BD-48DD-9F41-487D1C44E2A8}"/>
            </a:ext>
          </a:extLst>
        </xdr:cNvPr>
        <xdr:cNvSpPr/>
      </xdr:nvSpPr>
      <xdr:spPr>
        <a:xfrm>
          <a:off x="0" y="6895038"/>
          <a:ext cx="1155700" cy="24236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63</xdr:row>
      <xdr:rowOff>112057</xdr:rowOff>
    </xdr:from>
    <xdr:to>
      <xdr:col>1</xdr:col>
      <xdr:colOff>1352550</xdr:colOff>
      <xdr:row>65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C7077A5B-9530-425A-AB11-436B5459EB9C}"/>
            </a:ext>
          </a:extLst>
        </xdr:cNvPr>
        <xdr:cNvSpPr/>
      </xdr:nvSpPr>
      <xdr:spPr>
        <a:xfrm>
          <a:off x="0" y="10348257"/>
          <a:ext cx="1365250" cy="2562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84</xdr:row>
      <xdr:rowOff>0</xdr:rowOff>
    </xdr:from>
    <xdr:to>
      <xdr:col>1</xdr:col>
      <xdr:colOff>1333500</xdr:colOff>
      <xdr:row>85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56C24ED2-5CBA-45B8-A291-B8BA9334A864}"/>
            </a:ext>
          </a:extLst>
        </xdr:cNvPr>
        <xdr:cNvSpPr/>
      </xdr:nvSpPr>
      <xdr:spPr>
        <a:xfrm>
          <a:off x="1" y="12865100"/>
          <a:ext cx="1346199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99</xdr:row>
      <xdr:rowOff>149598</xdr:rowOff>
    </xdr:from>
    <xdr:to>
      <xdr:col>1</xdr:col>
      <xdr:colOff>1181100</xdr:colOff>
      <xdr:row>100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D3179C39-6346-49C1-95D8-55C8B0EC4E05}"/>
            </a:ext>
          </a:extLst>
        </xdr:cNvPr>
        <xdr:cNvSpPr/>
      </xdr:nvSpPr>
      <xdr:spPr>
        <a:xfrm>
          <a:off x="0" y="15948398"/>
          <a:ext cx="1193800" cy="29490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120</xdr:row>
      <xdr:rowOff>200025</xdr:rowOff>
    </xdr:from>
    <xdr:to>
      <xdr:col>1</xdr:col>
      <xdr:colOff>1390650</xdr:colOff>
      <xdr:row>121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75081C8E-C96D-4210-9C88-63A7A52C57F5}"/>
            </a:ext>
          </a:extLst>
        </xdr:cNvPr>
        <xdr:cNvSpPr/>
      </xdr:nvSpPr>
      <xdr:spPr>
        <a:xfrm>
          <a:off x="0" y="18653125"/>
          <a:ext cx="1403350" cy="2254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139</xdr:row>
      <xdr:rowOff>88526</xdr:rowOff>
    </xdr:from>
    <xdr:to>
      <xdr:col>1</xdr:col>
      <xdr:colOff>1247776</xdr:colOff>
      <xdr:row>140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FE34F6AD-9B3F-4022-96C0-7ED07B867989}"/>
            </a:ext>
          </a:extLst>
        </xdr:cNvPr>
        <xdr:cNvSpPr/>
      </xdr:nvSpPr>
      <xdr:spPr>
        <a:xfrm>
          <a:off x="1" y="20853026"/>
          <a:ext cx="1260475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178</xdr:row>
      <xdr:rowOff>153709</xdr:rowOff>
    </xdr:from>
    <xdr:to>
      <xdr:col>1</xdr:col>
      <xdr:colOff>1343026</xdr:colOff>
      <xdr:row>179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A42FDDDD-B576-479C-B822-9A3C5779E1CF}"/>
            </a:ext>
          </a:extLst>
        </xdr:cNvPr>
        <xdr:cNvSpPr/>
      </xdr:nvSpPr>
      <xdr:spPr>
        <a:xfrm>
          <a:off x="1" y="25699759"/>
          <a:ext cx="1355725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200</xdr:row>
      <xdr:rowOff>38101</xdr:rowOff>
    </xdr:from>
    <xdr:to>
      <xdr:col>1</xdr:col>
      <xdr:colOff>1438275</xdr:colOff>
      <xdr:row>200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5C1065CA-EE46-4E99-8E05-3F0C5EC79FEE}"/>
            </a:ext>
          </a:extLst>
        </xdr:cNvPr>
        <xdr:cNvSpPr/>
      </xdr:nvSpPr>
      <xdr:spPr>
        <a:xfrm>
          <a:off x="0" y="28428951"/>
          <a:ext cx="145097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221</xdr:row>
      <xdr:rowOff>104775</xdr:rowOff>
    </xdr:from>
    <xdr:to>
      <xdr:col>2</xdr:col>
      <xdr:colOff>47626</xdr:colOff>
      <xdr:row>222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EFECC79A-3ECC-4D5A-9340-D9AA0EEB33D2}"/>
            </a:ext>
          </a:extLst>
        </xdr:cNvPr>
        <xdr:cNvSpPr/>
      </xdr:nvSpPr>
      <xdr:spPr>
        <a:xfrm>
          <a:off x="1" y="31207075"/>
          <a:ext cx="1577975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1</xdr:colOff>
      <xdr:row>251</xdr:row>
      <xdr:rowOff>438150</xdr:rowOff>
    </xdr:from>
    <xdr:to>
      <xdr:col>1</xdr:col>
      <xdr:colOff>1362076</xdr:colOff>
      <xdr:row>252</xdr:row>
      <xdr:rowOff>247650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9787EE54-8595-4F2F-B401-375CF3B3089E}"/>
            </a:ext>
          </a:extLst>
        </xdr:cNvPr>
        <xdr:cNvSpPr/>
      </xdr:nvSpPr>
      <xdr:spPr>
        <a:xfrm>
          <a:off x="1" y="37242750"/>
          <a:ext cx="1374775" cy="254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286</xdr:row>
      <xdr:rowOff>105335</xdr:rowOff>
    </xdr:from>
    <xdr:to>
      <xdr:col>1</xdr:col>
      <xdr:colOff>1162050</xdr:colOff>
      <xdr:row>287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B3C368F7-29A4-42DF-B135-51EB31A1470F}"/>
            </a:ext>
          </a:extLst>
        </xdr:cNvPr>
        <xdr:cNvSpPr/>
      </xdr:nvSpPr>
      <xdr:spPr>
        <a:xfrm>
          <a:off x="0" y="47254085"/>
          <a:ext cx="1174750" cy="2820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47625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04E57185-E49E-4B43-BEA9-C6D05C670CF6}"/>
            </a:ext>
          </a:extLst>
        </xdr:cNvPr>
        <xdr:cNvSpPr txBox="1"/>
      </xdr:nvSpPr>
      <xdr:spPr>
        <a:xfrm>
          <a:off x="41275" y="1254125"/>
          <a:ext cx="12245975" cy="676275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Línea 100 es un servicio gratuito de 24 horas, especializado en brindar información, orientación, consejería y soporte emocional a las personas afectadas o involucradas en hechos de violencia física, psicológica, sexual y económica o patrimonial y a quienes conozcan sobre algún caso de maltrato en su entorno mediante atención telefónica a nivel nacional. La Línea 100 cuenta con un equipo multidisciplinario de profesionales especializados en atender temas de violencia que, posteriormente serán derivados a los Centros de Emergencia Mujer y Familia, u otras Instituciones que atienden la problemática</a:t>
          </a:r>
        </a:p>
      </xdr:txBody>
    </xdr:sp>
    <xdr:clientData/>
  </xdr:twoCellAnchor>
  <xdr:twoCellAnchor>
    <xdr:from>
      <xdr:col>1</xdr:col>
      <xdr:colOff>28575</xdr:colOff>
      <xdr:row>30</xdr:row>
      <xdr:rowOff>28575</xdr:rowOff>
    </xdr:from>
    <xdr:to>
      <xdr:col>15</xdr:col>
      <xdr:colOff>657224</xdr:colOff>
      <xdr:row>36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47FC9266-8C5C-4EEB-A5F2-662C97E1FD20}"/>
            </a:ext>
          </a:extLst>
        </xdr:cNvPr>
        <xdr:cNvSpPr txBox="1"/>
      </xdr:nvSpPr>
      <xdr:spPr>
        <a:xfrm>
          <a:off x="41275" y="5381625"/>
          <a:ext cx="12204699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84</xdr:row>
      <xdr:rowOff>0</xdr:rowOff>
    </xdr:from>
    <xdr:to>
      <xdr:col>11</xdr:col>
      <xdr:colOff>9525</xdr:colOff>
      <xdr:row>94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CDC6B05B-3C92-4DBE-999F-D85E70AA59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158</xdr:row>
      <xdr:rowOff>12886</xdr:rowOff>
    </xdr:from>
    <xdr:to>
      <xdr:col>1</xdr:col>
      <xdr:colOff>1162050</xdr:colOff>
      <xdr:row>159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423448A4-868D-46F7-84EA-FF19D5B4C484}"/>
            </a:ext>
          </a:extLst>
        </xdr:cNvPr>
        <xdr:cNvSpPr/>
      </xdr:nvSpPr>
      <xdr:spPr>
        <a:xfrm>
          <a:off x="0" y="22968136"/>
          <a:ext cx="1174750" cy="2411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790574</xdr:colOff>
      <xdr:row>254</xdr:row>
      <xdr:rowOff>257175</xdr:rowOff>
    </xdr:from>
    <xdr:to>
      <xdr:col>12</xdr:col>
      <xdr:colOff>485775</xdr:colOff>
      <xdr:row>274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A108FD5F-5F36-4A03-AC77-209A2EEF18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276</xdr:row>
      <xdr:rowOff>133350</xdr:rowOff>
    </xdr:from>
    <xdr:to>
      <xdr:col>4</xdr:col>
      <xdr:colOff>19050</xdr:colOff>
      <xdr:row>279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85835A43-D92B-477C-B458-30ECB585379E}"/>
            </a:ext>
          </a:extLst>
        </xdr:cNvPr>
        <xdr:cNvSpPr/>
      </xdr:nvSpPr>
      <xdr:spPr>
        <a:xfrm>
          <a:off x="1069975" y="45332650"/>
          <a:ext cx="1914525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276</xdr:row>
      <xdr:rowOff>133351</xdr:rowOff>
    </xdr:from>
    <xdr:to>
      <xdr:col>1</xdr:col>
      <xdr:colOff>1152525</xdr:colOff>
      <xdr:row>278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B049071B-6A25-4296-A0CD-B94555B314CA}"/>
            </a:ext>
          </a:extLst>
        </xdr:cNvPr>
        <xdr:cNvSpPr/>
      </xdr:nvSpPr>
      <xdr:spPr>
        <a:xfrm>
          <a:off x="12700" y="45332651"/>
          <a:ext cx="1152525" cy="26034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257175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968CCD-B54C-455A-A24C-711E6B595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99" y="38101"/>
          <a:ext cx="3801598" cy="403224"/>
        </a:xfrm>
        <a:prstGeom prst="rect">
          <a:avLst/>
        </a:prstGeom>
      </xdr:spPr>
    </xdr:pic>
    <xdr:clientData/>
  </xdr:twoCellAnchor>
  <xdr:twoCellAnchor editAs="oneCell">
    <xdr:from>
      <xdr:col>9</xdr:col>
      <xdr:colOff>817331</xdr:colOff>
      <xdr:row>221</xdr:row>
      <xdr:rowOff>57149</xdr:rowOff>
    </xdr:from>
    <xdr:to>
      <xdr:col>15</xdr:col>
      <xdr:colOff>628650</xdr:colOff>
      <xdr:row>251</xdr:row>
      <xdr:rowOff>19050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D405C8F-11A1-4525-AA7B-41D66F55773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93" r="12184"/>
        <a:stretch>
          <a:fillRect/>
        </a:stretch>
      </xdr:blipFill>
      <xdr:spPr bwMode="auto">
        <a:xfrm>
          <a:off x="7986481" y="31159449"/>
          <a:ext cx="4230919" cy="56642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116326</v>
          </cell>
          <cell r="F22">
            <v>66682</v>
          </cell>
          <cell r="G22">
            <v>49644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41">
          <cell r="D41" t="str">
            <v>Mujer</v>
          </cell>
          <cell r="E41" t="str">
            <v>Hombre</v>
          </cell>
        </row>
        <row r="42">
          <cell r="B42" t="str">
            <v>Enero</v>
          </cell>
          <cell r="D42">
            <v>11284</v>
          </cell>
          <cell r="E42">
            <v>2474</v>
          </cell>
        </row>
        <row r="43">
          <cell r="B43" t="str">
            <v>Febrero</v>
          </cell>
          <cell r="D43">
            <v>10719</v>
          </cell>
          <cell r="E43">
            <v>2831</v>
          </cell>
        </row>
        <row r="44">
          <cell r="B44" t="str">
            <v>Marzo</v>
          </cell>
          <cell r="D44">
            <v>12557</v>
          </cell>
          <cell r="E44">
            <v>3022</v>
          </cell>
        </row>
        <row r="45">
          <cell r="B45" t="str">
            <v>Abril</v>
          </cell>
        </row>
        <row r="46">
          <cell r="B46" t="str">
            <v>Mayo</v>
          </cell>
        </row>
        <row r="47">
          <cell r="B47" t="str">
            <v>Junio</v>
          </cell>
        </row>
        <row r="48">
          <cell r="B48" t="str">
            <v>Julio</v>
          </cell>
        </row>
        <row r="49">
          <cell r="B49" t="str">
            <v>Agosto</v>
          </cell>
        </row>
        <row r="50">
          <cell r="B50" t="str">
            <v>Septiembre</v>
          </cell>
        </row>
        <row r="51">
          <cell r="B51" t="str">
            <v>Octubre</v>
          </cell>
        </row>
        <row r="52">
          <cell r="B52" t="str">
            <v>Noviembre</v>
          </cell>
        </row>
        <row r="53">
          <cell r="B53" t="str">
            <v>Diciembre</v>
          </cell>
        </row>
        <row r="67">
          <cell r="M67" t="str">
            <v>Ninos, niñas y adolescentes</v>
          </cell>
          <cell r="N67" t="str">
            <v>Adultos</v>
          </cell>
          <cell r="O67" t="str">
            <v>Adultos mayores</v>
          </cell>
          <cell r="P67" t="str">
            <v>Sin información</v>
          </cell>
        </row>
        <row r="68">
          <cell r="M68">
            <v>819</v>
          </cell>
          <cell r="N68">
            <v>26381</v>
          </cell>
          <cell r="O68">
            <v>2449</v>
          </cell>
          <cell r="P68">
            <v>13238</v>
          </cell>
        </row>
        <row r="89">
          <cell r="B89" t="str">
            <v>Él / Ella misma</v>
          </cell>
          <cell r="D89">
            <v>17454</v>
          </cell>
        </row>
        <row r="90">
          <cell r="B90" t="str">
            <v>Anónimo</v>
          </cell>
          <cell r="D90">
            <v>9194</v>
          </cell>
        </row>
        <row r="91">
          <cell r="B91" t="str">
            <v>Madre/padre</v>
          </cell>
          <cell r="D91">
            <v>8133</v>
          </cell>
        </row>
        <row r="92">
          <cell r="B92" t="str">
            <v>Otro familiar</v>
          </cell>
          <cell r="D92">
            <v>5507</v>
          </cell>
        </row>
        <row r="93">
          <cell r="B93" t="str">
            <v>Otra persona</v>
          </cell>
          <cell r="D93">
            <v>2519</v>
          </cell>
        </row>
        <row r="94">
          <cell r="B94" t="str">
            <v>Seudónimo</v>
          </cell>
          <cell r="D94">
            <v>80</v>
          </cell>
        </row>
        <row r="102">
          <cell r="D102" t="str">
            <v>Mujer</v>
          </cell>
          <cell r="E102" t="str">
            <v>Hombre</v>
          </cell>
        </row>
        <row r="103">
          <cell r="B103" t="str">
            <v>Enero</v>
          </cell>
          <cell r="D103">
            <v>9858</v>
          </cell>
          <cell r="E103">
            <v>3900</v>
          </cell>
        </row>
        <row r="104">
          <cell r="B104" t="str">
            <v>Febrero</v>
          </cell>
          <cell r="D104">
            <v>9650</v>
          </cell>
          <cell r="E104">
            <v>3900</v>
          </cell>
        </row>
        <row r="105">
          <cell r="B105" t="str">
            <v>Marzo</v>
          </cell>
          <cell r="D105">
            <v>10947</v>
          </cell>
          <cell r="E105">
            <v>4632</v>
          </cell>
        </row>
        <row r="106">
          <cell r="B106" t="str">
            <v>Abril</v>
          </cell>
        </row>
        <row r="107">
          <cell r="B107" t="str">
            <v>Mayo</v>
          </cell>
        </row>
        <row r="108">
          <cell r="B108" t="str">
            <v>Junio</v>
          </cell>
        </row>
        <row r="109">
          <cell r="B109" t="str">
            <v>Julio</v>
          </cell>
        </row>
        <row r="110">
          <cell r="B110" t="str">
            <v>Agosto</v>
          </cell>
        </row>
        <row r="111">
          <cell r="B111" t="str">
            <v>Septiembre</v>
          </cell>
        </row>
        <row r="112">
          <cell r="B112" t="str">
            <v>Octubre</v>
          </cell>
        </row>
        <row r="113">
          <cell r="B113" t="str">
            <v>Noviembre</v>
          </cell>
        </row>
        <row r="114">
          <cell r="B114" t="str">
            <v>Diciembre</v>
          </cell>
        </row>
        <row r="123">
          <cell r="M123" t="str">
            <v>Niñas, niños y adolescentes</v>
          </cell>
          <cell r="N123" t="str">
            <v>Adultos</v>
          </cell>
          <cell r="O123" t="str">
            <v>Adultos mayores</v>
          </cell>
          <cell r="P123" t="str">
            <v>Sin información</v>
          </cell>
        </row>
        <row r="124">
          <cell r="M124">
            <v>16921</v>
          </cell>
          <cell r="N124">
            <v>18821</v>
          </cell>
          <cell r="O124">
            <v>3962</v>
          </cell>
          <cell r="P124">
            <v>3183</v>
          </cell>
        </row>
        <row r="182">
          <cell r="E182" t="str">
            <v>Hombre</v>
          </cell>
        </row>
        <row r="183">
          <cell r="B183" t="str">
            <v>Enero</v>
          </cell>
          <cell r="D183">
            <v>2167</v>
          </cell>
          <cell r="E183">
            <v>7578</v>
          </cell>
        </row>
        <row r="184">
          <cell r="B184" t="str">
            <v>Febrero</v>
          </cell>
          <cell r="D184">
            <v>2150</v>
          </cell>
          <cell r="E184">
            <v>7637</v>
          </cell>
        </row>
        <row r="185">
          <cell r="B185" t="str">
            <v>Marzo</v>
          </cell>
          <cell r="D185">
            <v>2303</v>
          </cell>
          <cell r="E185">
            <v>8644</v>
          </cell>
        </row>
        <row r="186">
          <cell r="B186" t="str">
            <v>Abril</v>
          </cell>
        </row>
        <row r="187">
          <cell r="B187" t="str">
            <v>Mayo</v>
          </cell>
        </row>
        <row r="188">
          <cell r="B188" t="str">
            <v>Junio</v>
          </cell>
        </row>
        <row r="189">
          <cell r="B189" t="str">
            <v>Julio</v>
          </cell>
        </row>
        <row r="190">
          <cell r="B190" t="str">
            <v>Agosto</v>
          </cell>
        </row>
        <row r="191">
          <cell r="B191" t="str">
            <v>Septiembre</v>
          </cell>
        </row>
        <row r="192">
          <cell r="B192" t="str">
            <v>Octubre</v>
          </cell>
        </row>
        <row r="193">
          <cell r="B193" t="str">
            <v>Noviembre</v>
          </cell>
        </row>
        <row r="194">
          <cell r="B194" t="str">
            <v>Diciembre</v>
          </cell>
        </row>
        <row r="202">
          <cell r="M202" t="str">
            <v>Niñas, niños y adolescentes</v>
          </cell>
          <cell r="N202" t="str">
            <v>Adultos</v>
          </cell>
          <cell r="O202" t="str">
            <v>Adultos mayores</v>
          </cell>
          <cell r="P202" t="str">
            <v>Sin información</v>
          </cell>
        </row>
        <row r="203">
          <cell r="M203">
            <v>326</v>
          </cell>
          <cell r="N203">
            <v>19238</v>
          </cell>
          <cell r="O203">
            <v>1424</v>
          </cell>
          <cell r="P203">
            <v>9491</v>
          </cell>
        </row>
        <row r="256">
          <cell r="H256" t="str">
            <v>Coordinación telefónica con: Fiscalía/Poder Judicial/Juzgado de Paz</v>
          </cell>
          <cell r="J256">
            <v>7</v>
          </cell>
        </row>
        <row r="257">
          <cell r="H257" t="str">
            <v>Coordinación telefónica con servicios de salud: SAMU/Establecimiento de salud/Hospital</v>
          </cell>
          <cell r="J257">
            <v>21</v>
          </cell>
        </row>
        <row r="258">
          <cell r="H258" t="str">
            <v>Coordinación telefónica con el familiar referido por la persona afectada</v>
          </cell>
          <cell r="J258">
            <v>63</v>
          </cell>
        </row>
        <row r="259">
          <cell r="H259" t="str">
            <v>Seguimiento del plan de seguridad</v>
          </cell>
          <cell r="J259">
            <v>305</v>
          </cell>
        </row>
        <row r="260">
          <cell r="H260" t="str">
            <v>Coordinación telefónica con servicios del MIMP: DIRECCION DE PERSONAS ADULTAS MAYORES/UPE</v>
          </cell>
          <cell r="J260">
            <v>407</v>
          </cell>
        </row>
        <row r="261">
          <cell r="H261" t="str">
            <v>Intervención en crisis</v>
          </cell>
          <cell r="J261">
            <v>422</v>
          </cell>
        </row>
        <row r="262">
          <cell r="H262" t="str">
            <v>Otro</v>
          </cell>
          <cell r="J262">
            <v>982</v>
          </cell>
        </row>
        <row r="263">
          <cell r="H263" t="str">
            <v>Confirmación de auxilio policial u otra autoridad competente</v>
          </cell>
          <cell r="J263">
            <v>1277</v>
          </cell>
        </row>
        <row r="264">
          <cell r="H264" t="str">
            <v>Seguimiento</v>
          </cell>
          <cell r="J264">
            <v>1868</v>
          </cell>
        </row>
        <row r="265">
          <cell r="H265" t="str">
            <v>Coordinación telefónica de urgencia</v>
          </cell>
          <cell r="J265">
            <v>4516</v>
          </cell>
        </row>
        <row r="266">
          <cell r="H266" t="str">
            <v>Coordinación telefónica con: 105/PNP/Comisaria</v>
          </cell>
          <cell r="J266">
            <v>5381</v>
          </cell>
        </row>
        <row r="267">
          <cell r="H267" t="str">
            <v>Elaboración del plan de seguridad</v>
          </cell>
          <cell r="J267">
            <v>6839</v>
          </cell>
        </row>
        <row r="268">
          <cell r="H268" t="str">
            <v>Atención llamada de retorno</v>
          </cell>
          <cell r="J268">
            <v>7950</v>
          </cell>
        </row>
        <row r="269">
          <cell r="H269" t="str">
            <v>Contención emocional</v>
          </cell>
          <cell r="J269">
            <v>11957</v>
          </cell>
        </row>
        <row r="270">
          <cell r="H270" t="str">
            <v>Coordinación telefónica con servicios del Programa Nacional AURORA: CEM/SAU/ER</v>
          </cell>
          <cell r="J270">
            <v>12396</v>
          </cell>
        </row>
        <row r="271">
          <cell r="H271" t="str">
            <v>Referencia</v>
          </cell>
          <cell r="J271">
            <v>20364</v>
          </cell>
        </row>
        <row r="272">
          <cell r="H272" t="str">
            <v>Consejería</v>
          </cell>
          <cell r="J272">
            <v>21949</v>
          </cell>
        </row>
        <row r="273">
          <cell r="H273" t="str">
            <v>Derivación administrativa</v>
          </cell>
          <cell r="J273">
            <v>22472</v>
          </cell>
        </row>
        <row r="274">
          <cell r="H274" t="str">
            <v>Orientación e información</v>
          </cell>
          <cell r="J274">
            <v>42134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566B7-1ABB-4DB5-BB07-C1C9DEBE78CE}">
  <sheetPr>
    <tabColor theme="1" tint="0.14999847407452621"/>
  </sheetPr>
  <dimension ref="B2:V304"/>
  <sheetViews>
    <sheetView showGridLines="0" tabSelected="1" view="pageBreakPreview" zoomScale="106" zoomScaleNormal="100" zoomScaleSheetLayoutView="106" workbookViewId="0"/>
  </sheetViews>
  <sheetFormatPr baseColWidth="10" defaultColWidth="11.453125" defaultRowHeight="14.5" x14ac:dyDescent="0.35"/>
  <cols>
    <col min="1" max="1" width="0.1796875" style="1" customWidth="1"/>
    <col min="2" max="2" width="21.7265625" style="1" customWidth="1"/>
    <col min="3" max="3" width="9.81640625" style="2" customWidth="1"/>
    <col min="4" max="4" width="10.7265625" style="2" customWidth="1"/>
    <col min="5" max="5" width="10.453125" style="2" customWidth="1"/>
    <col min="6" max="6" width="12.453125" style="2" customWidth="1"/>
    <col min="7" max="7" width="12.54296875" style="1" customWidth="1"/>
    <col min="8" max="8" width="11.7265625" style="1" customWidth="1"/>
    <col min="9" max="9" width="13" style="1" customWidth="1"/>
    <col min="10" max="10" width="12.81640625" style="1" customWidth="1"/>
    <col min="11" max="11" width="11.453125" style="1" customWidth="1"/>
    <col min="12" max="13" width="9.54296875" style="1" customWidth="1"/>
    <col min="14" max="14" width="9.7265625" style="1" customWidth="1"/>
    <col min="15" max="15" width="10.1796875" style="1" customWidth="1"/>
    <col min="16" max="16" width="10" style="1" customWidth="1"/>
    <col min="17" max="17" width="1.81640625" style="1" customWidth="1"/>
    <col min="18" max="16384" width="11.453125" style="1"/>
  </cols>
  <sheetData>
    <row r="2" spans="2:22" ht="35.25" customHeight="1" x14ac:dyDescent="0.35"/>
    <row r="3" spans="2:22" customFormat="1" ht="45.7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57" customHeight="1" x14ac:dyDescent="0.3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3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3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5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3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5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5">
      <c r="B10" s="30" t="s">
        <v>8</v>
      </c>
      <c r="C10" s="31">
        <f>+F10+G10</f>
        <v>38769</v>
      </c>
      <c r="D10" s="32">
        <v>13758</v>
      </c>
      <c r="E10" s="32">
        <v>9764</v>
      </c>
      <c r="F10" s="32">
        <f t="shared" ref="F10:F21" si="0">+D10+E10</f>
        <v>23522</v>
      </c>
      <c r="G10" s="33">
        <v>15247</v>
      </c>
      <c r="I10" s="21"/>
      <c r="J10" s="21"/>
      <c r="K10" s="21"/>
      <c r="L10" s="26"/>
      <c r="M10" s="26"/>
      <c r="N10" s="27"/>
      <c r="O10" s="28"/>
      <c r="P10" s="29"/>
      <c r="V10" s="34"/>
    </row>
    <row r="11" spans="2:22" s="12" customFormat="1" ht="15" customHeight="1" x14ac:dyDescent="0.25">
      <c r="B11" s="35" t="s">
        <v>9</v>
      </c>
      <c r="C11" s="36">
        <f t="shared" ref="C11:C21" si="1">+F11+G11</f>
        <v>37315</v>
      </c>
      <c r="D11" s="37">
        <v>13550</v>
      </c>
      <c r="E11" s="37">
        <v>7476</v>
      </c>
      <c r="F11" s="38">
        <f t="shared" si="0"/>
        <v>21026</v>
      </c>
      <c r="G11" s="39">
        <v>16289</v>
      </c>
      <c r="I11" s="21"/>
      <c r="J11" s="21"/>
      <c r="K11" s="21"/>
      <c r="L11" s="21"/>
      <c r="M11" s="21"/>
      <c r="N11" s="40"/>
      <c r="O11" s="41"/>
      <c r="P11" s="42"/>
      <c r="V11" s="34"/>
    </row>
    <row r="12" spans="2:22" s="12" customFormat="1" ht="15" customHeight="1" thickBot="1" x14ac:dyDescent="0.3">
      <c r="B12" s="35" t="s">
        <v>10</v>
      </c>
      <c r="C12" s="36">
        <f t="shared" si="1"/>
        <v>40242</v>
      </c>
      <c r="D12" s="37">
        <v>15579</v>
      </c>
      <c r="E12" s="37">
        <v>6555</v>
      </c>
      <c r="F12" s="38">
        <f t="shared" si="0"/>
        <v>22134</v>
      </c>
      <c r="G12" s="39">
        <v>18108</v>
      </c>
      <c r="I12" s="21"/>
      <c r="J12" s="21"/>
      <c r="K12" s="21"/>
      <c r="L12" s="21"/>
      <c r="M12" s="21"/>
      <c r="N12" s="40"/>
      <c r="O12" s="41"/>
      <c r="P12" s="42"/>
      <c r="V12" s="34"/>
    </row>
    <row r="13" spans="2:22" s="12" customFormat="1" ht="15" hidden="1" customHeight="1" x14ac:dyDescent="0.25">
      <c r="B13" s="35" t="s">
        <v>11</v>
      </c>
      <c r="C13" s="36">
        <f t="shared" si="1"/>
        <v>0</v>
      </c>
      <c r="D13" s="37"/>
      <c r="E13" s="37"/>
      <c r="F13" s="38">
        <f t="shared" si="0"/>
        <v>0</v>
      </c>
      <c r="G13" s="39"/>
      <c r="I13" s="21"/>
      <c r="J13" s="21"/>
      <c r="K13" s="21"/>
      <c r="L13" s="21"/>
      <c r="M13" s="21"/>
      <c r="N13" s="40"/>
      <c r="O13" s="43"/>
      <c r="P13" s="44"/>
    </row>
    <row r="14" spans="2:22" s="12" customFormat="1" ht="15" hidden="1" customHeight="1" x14ac:dyDescent="0.25">
      <c r="B14" s="35" t="s">
        <v>12</v>
      </c>
      <c r="C14" s="36">
        <f t="shared" si="1"/>
        <v>0</v>
      </c>
      <c r="D14" s="45"/>
      <c r="E14" s="45"/>
      <c r="F14" s="38">
        <f t="shared" si="0"/>
        <v>0</v>
      </c>
      <c r="G14" s="39"/>
      <c r="I14" s="21"/>
      <c r="J14" s="21"/>
      <c r="K14" s="21"/>
      <c r="L14" s="21"/>
      <c r="M14" s="21"/>
      <c r="N14" s="40"/>
      <c r="O14" s="41"/>
      <c r="P14" s="42"/>
    </row>
    <row r="15" spans="2:22" s="12" customFormat="1" ht="15" hidden="1" customHeight="1" x14ac:dyDescent="0.25">
      <c r="B15" s="35" t="s">
        <v>13</v>
      </c>
      <c r="C15" s="36">
        <f t="shared" si="1"/>
        <v>0</v>
      </c>
      <c r="D15" s="37"/>
      <c r="E15" s="37"/>
      <c r="F15" s="38">
        <f t="shared" si="0"/>
        <v>0</v>
      </c>
      <c r="G15" s="39"/>
      <c r="I15" s="21"/>
      <c r="J15" s="21"/>
      <c r="K15" s="21"/>
      <c r="L15" s="21"/>
      <c r="M15" s="21"/>
      <c r="N15" s="40"/>
      <c r="O15" s="41"/>
      <c r="P15" s="42"/>
    </row>
    <row r="16" spans="2:22" s="12" customFormat="1" ht="15" hidden="1" customHeight="1" x14ac:dyDescent="0.25">
      <c r="B16" s="35" t="s">
        <v>14</v>
      </c>
      <c r="C16" s="36">
        <f t="shared" si="1"/>
        <v>0</v>
      </c>
      <c r="D16" s="37"/>
      <c r="E16" s="37"/>
      <c r="F16" s="38">
        <f t="shared" si="0"/>
        <v>0</v>
      </c>
      <c r="G16" s="39"/>
      <c r="I16" s="21"/>
      <c r="J16" s="21"/>
      <c r="K16" s="21"/>
      <c r="L16" s="21"/>
      <c r="M16" s="21"/>
      <c r="N16" s="40"/>
      <c r="O16" s="41"/>
      <c r="P16" s="42"/>
    </row>
    <row r="17" spans="2:16" s="12" customFormat="1" ht="15" hidden="1" customHeight="1" x14ac:dyDescent="0.25">
      <c r="B17" s="35" t="s">
        <v>15</v>
      </c>
      <c r="C17" s="36">
        <f t="shared" si="1"/>
        <v>0</v>
      </c>
      <c r="D17" s="37"/>
      <c r="E17" s="37"/>
      <c r="F17" s="38">
        <f t="shared" si="0"/>
        <v>0</v>
      </c>
      <c r="G17" s="39"/>
      <c r="I17" s="21"/>
      <c r="J17" s="21"/>
      <c r="K17" s="21"/>
      <c r="L17" s="21"/>
      <c r="M17" s="21"/>
      <c r="N17" s="40"/>
      <c r="O17" s="41"/>
      <c r="P17" s="42"/>
    </row>
    <row r="18" spans="2:16" s="12" customFormat="1" ht="15" hidden="1" customHeight="1" x14ac:dyDescent="0.25">
      <c r="B18" s="35" t="s">
        <v>16</v>
      </c>
      <c r="C18" s="36">
        <f t="shared" si="1"/>
        <v>0</v>
      </c>
      <c r="D18" s="37"/>
      <c r="E18" s="37"/>
      <c r="F18" s="38">
        <f t="shared" si="0"/>
        <v>0</v>
      </c>
      <c r="G18" s="39"/>
      <c r="I18" s="21"/>
      <c r="J18" s="21"/>
      <c r="K18" s="21"/>
      <c r="L18" s="21"/>
      <c r="M18" s="21"/>
      <c r="N18" s="40"/>
      <c r="O18" s="41"/>
      <c r="P18" s="42"/>
    </row>
    <row r="19" spans="2:16" s="12" customFormat="1" ht="15" hidden="1" customHeight="1" x14ac:dyDescent="0.25">
      <c r="B19" s="35" t="s">
        <v>17</v>
      </c>
      <c r="C19" s="36">
        <f t="shared" si="1"/>
        <v>0</v>
      </c>
      <c r="D19" s="37"/>
      <c r="E19" s="37"/>
      <c r="F19" s="38">
        <f t="shared" si="0"/>
        <v>0</v>
      </c>
      <c r="G19" s="39"/>
      <c r="I19" s="21"/>
      <c r="J19" s="21"/>
      <c r="K19" s="21"/>
      <c r="L19" s="21"/>
      <c r="M19" s="21"/>
      <c r="N19" s="40"/>
      <c r="O19" s="41"/>
      <c r="P19" s="42"/>
    </row>
    <row r="20" spans="2:16" s="12" customFormat="1" ht="15" hidden="1" customHeight="1" x14ac:dyDescent="0.25">
      <c r="B20" s="35" t="s">
        <v>18</v>
      </c>
      <c r="C20" s="36">
        <f t="shared" si="1"/>
        <v>0</v>
      </c>
      <c r="D20" s="37"/>
      <c r="E20" s="37"/>
      <c r="F20" s="38">
        <f t="shared" si="0"/>
        <v>0</v>
      </c>
      <c r="G20" s="39"/>
      <c r="I20" s="21"/>
      <c r="J20" s="21"/>
      <c r="K20" s="21"/>
      <c r="L20" s="21"/>
      <c r="M20" s="21"/>
      <c r="N20" s="40"/>
      <c r="O20" s="41"/>
      <c r="P20" s="42"/>
    </row>
    <row r="21" spans="2:16" s="12" customFormat="1" ht="15" hidden="1" customHeight="1" thickBot="1" x14ac:dyDescent="0.3">
      <c r="B21" s="35" t="s">
        <v>19</v>
      </c>
      <c r="C21" s="36">
        <f t="shared" si="1"/>
        <v>0</v>
      </c>
      <c r="D21" s="37"/>
      <c r="E21" s="37"/>
      <c r="F21" s="38">
        <f t="shared" si="0"/>
        <v>0</v>
      </c>
      <c r="G21" s="39"/>
      <c r="I21" s="21"/>
      <c r="J21" s="21"/>
      <c r="K21" s="21"/>
      <c r="L21" s="21"/>
      <c r="M21" s="21"/>
      <c r="N21" s="40"/>
      <c r="O21" s="41"/>
      <c r="P21" s="42"/>
    </row>
    <row r="22" spans="2:16" s="12" customFormat="1" ht="15" customHeight="1" x14ac:dyDescent="0.25">
      <c r="B22" s="46" t="s">
        <v>20</v>
      </c>
      <c r="C22" s="47">
        <f>SUM(C10:C21)</f>
        <v>116326</v>
      </c>
      <c r="D22" s="48">
        <f>SUM(D10:D21)</f>
        <v>42887</v>
      </c>
      <c r="E22" s="47">
        <f>SUM(E10:E21)</f>
        <v>23795</v>
      </c>
      <c r="F22" s="49">
        <f>SUM(F10:F21)</f>
        <v>66682</v>
      </c>
      <c r="G22" s="47">
        <f>SUM(G10:G21)</f>
        <v>49644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16" s="12" customFormat="1" ht="15" customHeight="1" thickBot="1" x14ac:dyDescent="0.3">
      <c r="B23" s="52" t="s">
        <v>22</v>
      </c>
      <c r="C23" s="53">
        <f>+F23+G23</f>
        <v>1</v>
      </c>
      <c r="D23" s="54">
        <f>D22/F22</f>
        <v>0.64315707387300924</v>
      </c>
      <c r="E23" s="55">
        <f>E22/F22</f>
        <v>0.35684292612699081</v>
      </c>
      <c r="F23" s="56">
        <f>F22/C22</f>
        <v>0.5732338428210374</v>
      </c>
      <c r="G23" s="53">
        <f>+G22/C22</f>
        <v>0.42676615717896255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16" s="12" customFormat="1" ht="15" customHeight="1" x14ac:dyDescent="0.25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16" s="12" customFormat="1" ht="15" customHeight="1" x14ac:dyDescent="0.25">
      <c r="B25" s="58"/>
      <c r="C25" s="59"/>
      <c r="D25" s="59"/>
      <c r="E25" s="45"/>
      <c r="F25" s="59"/>
      <c r="G25" s="59"/>
      <c r="H25" s="57"/>
      <c r="I25" s="15"/>
      <c r="J25" s="15"/>
      <c r="K25" s="15"/>
      <c r="L25" s="15"/>
      <c r="M25" s="15"/>
      <c r="N25" s="15"/>
      <c r="O25" s="15"/>
      <c r="P25" s="15"/>
    </row>
    <row r="26" spans="2:16" s="12" customFormat="1" ht="15" customHeight="1" x14ac:dyDescent="0.25">
      <c r="B26" s="58"/>
      <c r="C26" s="59"/>
      <c r="D26" s="59"/>
      <c r="E26" s="45"/>
      <c r="F26" s="59"/>
      <c r="G26" s="59"/>
      <c r="H26" s="57"/>
      <c r="I26" s="15"/>
      <c r="J26" s="15"/>
      <c r="K26" s="15"/>
      <c r="L26" s="15"/>
      <c r="M26" s="15"/>
      <c r="N26" s="15"/>
      <c r="O26" s="15"/>
      <c r="P26" s="15"/>
    </row>
    <row r="27" spans="2:16" s="12" customFormat="1" ht="15" customHeight="1" x14ac:dyDescent="0.25">
      <c r="B27" s="58"/>
      <c r="C27" s="59"/>
      <c r="D27" s="59"/>
      <c r="E27" s="45"/>
      <c r="F27" s="59"/>
      <c r="G27" s="59"/>
      <c r="H27" s="57"/>
      <c r="I27" s="15"/>
      <c r="J27" s="15"/>
      <c r="K27" s="15"/>
      <c r="L27" s="15"/>
      <c r="M27" s="15"/>
      <c r="N27" s="15"/>
      <c r="O27" s="15"/>
      <c r="P27" s="15"/>
    </row>
    <row r="28" spans="2:16" s="12" customFormat="1" ht="15" customHeight="1" x14ac:dyDescent="0.25">
      <c r="B28" s="58"/>
      <c r="C28" s="59"/>
      <c r="D28" s="59"/>
      <c r="E28" s="45"/>
      <c r="F28" s="59"/>
      <c r="G28" s="59"/>
      <c r="H28" s="57"/>
      <c r="I28" s="15"/>
      <c r="J28" s="15"/>
      <c r="K28" s="15"/>
      <c r="L28" s="15"/>
      <c r="M28" s="15"/>
      <c r="N28" s="15"/>
      <c r="O28" s="15"/>
      <c r="P28" s="15"/>
    </row>
    <row r="29" spans="2:16" s="12" customFormat="1" ht="15" customHeight="1" x14ac:dyDescent="0.25">
      <c r="B29" s="58"/>
      <c r="C29" s="59"/>
      <c r="D29" s="59"/>
      <c r="E29" s="45"/>
      <c r="F29" s="59"/>
      <c r="G29" s="59"/>
      <c r="H29" s="57"/>
      <c r="I29" s="15"/>
      <c r="J29" s="15"/>
      <c r="K29" s="15"/>
      <c r="L29" s="15"/>
      <c r="M29" s="15"/>
      <c r="N29" s="15"/>
      <c r="O29" s="15"/>
      <c r="P29" s="15"/>
    </row>
    <row r="30" spans="2:16" s="12" customFormat="1" ht="15" customHeight="1" x14ac:dyDescent="0.25">
      <c r="B30" s="58"/>
      <c r="C30" s="59"/>
      <c r="D30" s="59"/>
      <c r="E30" s="45"/>
      <c r="F30" s="59"/>
      <c r="G30" s="59"/>
      <c r="H30" s="57"/>
      <c r="I30" s="15"/>
      <c r="J30" s="15"/>
      <c r="K30" s="15"/>
      <c r="L30" s="15"/>
      <c r="M30" s="15"/>
      <c r="N30" s="15"/>
      <c r="O30" s="15"/>
      <c r="P30" s="15"/>
    </row>
    <row r="31" spans="2:16" s="12" customFormat="1" ht="15" customHeight="1" x14ac:dyDescent="0.25">
      <c r="B31" s="60"/>
      <c r="C31" s="61"/>
      <c r="D31" s="62"/>
      <c r="E31" s="62"/>
      <c r="F31" s="61"/>
      <c r="G31" s="61"/>
      <c r="H31" s="57"/>
      <c r="I31" s="15"/>
      <c r="J31" s="15"/>
      <c r="K31" s="15"/>
      <c r="L31" s="15"/>
      <c r="M31" s="15"/>
      <c r="N31" s="15"/>
      <c r="O31" s="15"/>
      <c r="P31" s="15"/>
    </row>
    <row r="32" spans="2:16" s="12" customFormat="1" ht="15" customHeight="1" x14ac:dyDescent="0.25">
      <c r="B32" s="60"/>
      <c r="C32" s="45"/>
      <c r="D32" s="63"/>
      <c r="E32" s="63"/>
      <c r="F32" s="64"/>
      <c r="G32" s="64"/>
      <c r="H32" s="20"/>
      <c r="I32" s="15"/>
      <c r="J32" s="15"/>
      <c r="K32" s="15"/>
      <c r="L32" s="15"/>
      <c r="M32" s="15"/>
      <c r="N32" s="15"/>
      <c r="O32" s="15"/>
      <c r="P32" s="15"/>
    </row>
    <row r="33" spans="2:16" s="12" customFormat="1" ht="15" customHeight="1" x14ac:dyDescent="0.25">
      <c r="B33" s="65"/>
      <c r="C33" s="45"/>
      <c r="D33" s="63"/>
      <c r="E33" s="63"/>
      <c r="F33" s="64"/>
      <c r="G33" s="57"/>
      <c r="H33" s="20"/>
      <c r="I33" s="15"/>
      <c r="J33" s="15"/>
      <c r="K33" s="15"/>
      <c r="L33" s="15"/>
      <c r="M33" s="15"/>
      <c r="N33" s="15"/>
      <c r="O33" s="15"/>
      <c r="P33" s="15"/>
    </row>
    <row r="34" spans="2:16" s="12" customFormat="1" ht="15" customHeight="1" x14ac:dyDescent="0.25">
      <c r="B34" s="60"/>
      <c r="C34" s="45"/>
      <c r="D34" s="63"/>
      <c r="E34" s="63"/>
      <c r="F34" s="64"/>
      <c r="G34" s="64"/>
      <c r="H34" s="20"/>
      <c r="I34" s="15"/>
      <c r="J34" s="15"/>
      <c r="K34" s="15"/>
      <c r="L34" s="15"/>
      <c r="M34" s="15"/>
      <c r="N34" s="15"/>
      <c r="O34" s="15"/>
      <c r="P34" s="15"/>
    </row>
    <row r="35" spans="2:16" s="12" customFormat="1" ht="13.5" customHeight="1" x14ac:dyDescent="0.25">
      <c r="C35" s="66"/>
      <c r="D35" s="66"/>
      <c r="E35" s="66"/>
      <c r="F35" s="66"/>
    </row>
    <row r="36" spans="2:16" s="12" customFormat="1" ht="13.5" customHeight="1" x14ac:dyDescent="0.25">
      <c r="C36" s="66"/>
      <c r="D36" s="66"/>
      <c r="E36" s="66"/>
      <c r="F36" s="66"/>
    </row>
    <row r="37" spans="2:16" s="8" customFormat="1" ht="32.25" customHeight="1" x14ac:dyDescent="0.3">
      <c r="B37" s="5"/>
      <c r="C37" s="6"/>
      <c r="D37" s="6"/>
      <c r="E37" s="6"/>
      <c r="F37" s="6"/>
      <c r="G37" s="6"/>
      <c r="H37" s="6"/>
      <c r="I37" s="6"/>
      <c r="J37" s="6"/>
      <c r="K37" s="7"/>
      <c r="L37" s="7"/>
      <c r="M37" s="7"/>
      <c r="N37" s="7"/>
      <c r="O37" s="7"/>
      <c r="P37" s="7"/>
    </row>
    <row r="38" spans="2:16" s="8" customFormat="1" ht="15.75" customHeight="1" x14ac:dyDescent="0.3">
      <c r="B38" s="5"/>
      <c r="C38" s="6"/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O38" s="7"/>
      <c r="P38" s="7"/>
    </row>
    <row r="39" spans="2:16" s="12" customFormat="1" ht="17.25" customHeight="1" x14ac:dyDescent="0.25">
      <c r="C39" s="66"/>
      <c r="D39" s="66"/>
      <c r="E39" s="66"/>
      <c r="F39" s="66"/>
    </row>
    <row r="40" spans="2:16" s="8" customFormat="1" ht="17.25" customHeight="1" x14ac:dyDescent="0.25">
      <c r="B40" s="67"/>
      <c r="C40" s="67"/>
      <c r="D40" s="67"/>
      <c r="E40" s="67"/>
      <c r="F40" s="67"/>
      <c r="G40" s="67"/>
      <c r="H40" s="17"/>
      <c r="I40" s="68"/>
      <c r="J40" s="68"/>
    </row>
    <row r="41" spans="2:16" s="8" customFormat="1" ht="15" customHeight="1" x14ac:dyDescent="0.25">
      <c r="B41" s="69" t="s">
        <v>0</v>
      </c>
      <c r="C41" s="69" t="s">
        <v>20</v>
      </c>
      <c r="D41" s="69" t="s">
        <v>23</v>
      </c>
      <c r="E41" s="69" t="s">
        <v>24</v>
      </c>
      <c r="H41" s="70"/>
    </row>
    <row r="42" spans="2:16" s="8" customFormat="1" ht="17.25" customHeight="1" x14ac:dyDescent="0.25">
      <c r="B42" s="71" t="s">
        <v>8</v>
      </c>
      <c r="C42" s="72">
        <f t="shared" ref="C42:C53" si="2">+D42+E42</f>
        <v>13758</v>
      </c>
      <c r="D42" s="73">
        <v>11284</v>
      </c>
      <c r="E42" s="74">
        <v>2474</v>
      </c>
      <c r="H42" s="64"/>
    </row>
    <row r="43" spans="2:16" s="8" customFormat="1" ht="17.25" customHeight="1" x14ac:dyDescent="0.25">
      <c r="B43" s="75" t="s">
        <v>9</v>
      </c>
      <c r="C43" s="72">
        <f t="shared" si="2"/>
        <v>13550</v>
      </c>
      <c r="D43" s="76">
        <v>10719</v>
      </c>
      <c r="E43" s="77">
        <v>2831</v>
      </c>
      <c r="H43" s="64"/>
    </row>
    <row r="44" spans="2:16" s="8" customFormat="1" ht="17.25" customHeight="1" thickBot="1" x14ac:dyDescent="0.3">
      <c r="B44" s="75" t="s">
        <v>10</v>
      </c>
      <c r="C44" s="72">
        <f t="shared" si="2"/>
        <v>15579</v>
      </c>
      <c r="D44" s="76">
        <v>12557</v>
      </c>
      <c r="E44" s="77">
        <v>3022</v>
      </c>
      <c r="H44" s="64"/>
    </row>
    <row r="45" spans="2:16" s="8" customFormat="1" ht="17.25" hidden="1" customHeight="1" x14ac:dyDescent="0.25">
      <c r="B45" s="75" t="s">
        <v>11</v>
      </c>
      <c r="C45" s="72">
        <f t="shared" si="2"/>
        <v>0</v>
      </c>
      <c r="D45" s="76"/>
      <c r="E45" s="77"/>
      <c r="H45" s="64"/>
    </row>
    <row r="46" spans="2:16" s="8" customFormat="1" ht="17.25" hidden="1" customHeight="1" x14ac:dyDescent="0.25">
      <c r="B46" s="75" t="s">
        <v>12</v>
      </c>
      <c r="C46" s="72">
        <f t="shared" si="2"/>
        <v>0</v>
      </c>
      <c r="D46" s="76"/>
      <c r="E46" s="77"/>
      <c r="H46" s="64"/>
    </row>
    <row r="47" spans="2:16" s="8" customFormat="1" ht="17.25" hidden="1" customHeight="1" x14ac:dyDescent="0.25">
      <c r="B47" s="75" t="s">
        <v>13</v>
      </c>
      <c r="C47" s="72">
        <f t="shared" si="2"/>
        <v>0</v>
      </c>
      <c r="D47" s="76"/>
      <c r="E47" s="77"/>
      <c r="H47" s="64"/>
    </row>
    <row r="48" spans="2:16" s="8" customFormat="1" ht="17.25" hidden="1" customHeight="1" x14ac:dyDescent="0.25">
      <c r="B48" s="75" t="s">
        <v>14</v>
      </c>
      <c r="C48" s="72">
        <f t="shared" si="2"/>
        <v>0</v>
      </c>
      <c r="D48" s="76"/>
      <c r="E48" s="77"/>
      <c r="H48" s="64"/>
    </row>
    <row r="49" spans="2:16" s="8" customFormat="1" ht="17.25" hidden="1" customHeight="1" x14ac:dyDescent="0.25">
      <c r="B49" s="75" t="s">
        <v>15</v>
      </c>
      <c r="C49" s="72">
        <f t="shared" si="2"/>
        <v>0</v>
      </c>
      <c r="D49" s="76"/>
      <c r="E49" s="77"/>
      <c r="H49" s="64"/>
    </row>
    <row r="50" spans="2:16" s="8" customFormat="1" ht="17.25" hidden="1" customHeight="1" x14ac:dyDescent="0.25">
      <c r="B50" s="75" t="s">
        <v>16</v>
      </c>
      <c r="C50" s="72">
        <f t="shared" si="2"/>
        <v>0</v>
      </c>
      <c r="D50" s="76"/>
      <c r="E50" s="77"/>
      <c r="H50" s="64"/>
    </row>
    <row r="51" spans="2:16" s="8" customFormat="1" ht="17.25" hidden="1" customHeight="1" x14ac:dyDescent="0.25">
      <c r="B51" s="75" t="s">
        <v>17</v>
      </c>
      <c r="C51" s="72">
        <f t="shared" si="2"/>
        <v>0</v>
      </c>
      <c r="D51" s="76"/>
      <c r="E51" s="77"/>
      <c r="H51" s="64"/>
    </row>
    <row r="52" spans="2:16" s="8" customFormat="1" ht="17.25" hidden="1" customHeight="1" x14ac:dyDescent="0.25">
      <c r="B52" s="75" t="s">
        <v>18</v>
      </c>
      <c r="C52" s="72">
        <f t="shared" si="2"/>
        <v>0</v>
      </c>
      <c r="D52" s="76"/>
      <c r="E52" s="77"/>
      <c r="H52" s="64"/>
    </row>
    <row r="53" spans="2:16" s="8" customFormat="1" ht="17.25" hidden="1" customHeight="1" thickBot="1" x14ac:dyDescent="0.3">
      <c r="B53" s="75" t="s">
        <v>19</v>
      </c>
      <c r="C53" s="72">
        <f t="shared" si="2"/>
        <v>0</v>
      </c>
      <c r="D53" s="76"/>
      <c r="E53" s="77"/>
      <c r="H53" s="64"/>
    </row>
    <row r="54" spans="2:16" s="8" customFormat="1" ht="15" customHeight="1" x14ac:dyDescent="0.25">
      <c r="B54" s="78" t="s">
        <v>20</v>
      </c>
      <c r="C54" s="79">
        <f>+SUM(C42:C53)</f>
        <v>42887</v>
      </c>
      <c r="D54" s="79">
        <f t="shared" ref="D54:E54" si="3">+SUM(D42:D53)</f>
        <v>34560</v>
      </c>
      <c r="E54" s="79">
        <f t="shared" si="3"/>
        <v>8327</v>
      </c>
      <c r="H54" s="80"/>
      <c r="I54" s="80"/>
      <c r="J54" s="80"/>
      <c r="K54" s="80"/>
      <c r="L54" s="80"/>
      <c r="O54" s="81" t="s">
        <v>23</v>
      </c>
      <c r="P54" s="81" t="s">
        <v>24</v>
      </c>
    </row>
    <row r="55" spans="2:16" s="8" customFormat="1" ht="15" customHeight="1" x14ac:dyDescent="0.25">
      <c r="B55" s="82" t="s">
        <v>22</v>
      </c>
      <c r="C55" s="53">
        <v>1</v>
      </c>
      <c r="D55" s="53">
        <f>+D54/C54</f>
        <v>0.80583859910928723</v>
      </c>
      <c r="E55" s="53">
        <f>+E54/C54</f>
        <v>0.19416140089071279</v>
      </c>
      <c r="H55" s="70"/>
      <c r="I55" s="70"/>
      <c r="J55" s="70"/>
      <c r="K55" s="70"/>
      <c r="L55" s="70"/>
      <c r="O55" s="83">
        <f>+D55</f>
        <v>0.80583859910928723</v>
      </c>
      <c r="P55" s="83">
        <f>+E55</f>
        <v>0.19416140089071279</v>
      </c>
    </row>
    <row r="56" spans="2:16" s="8" customFormat="1" ht="15" customHeight="1" x14ac:dyDescent="0.25">
      <c r="E56" s="59"/>
      <c r="H56" s="70"/>
      <c r="I56" s="70"/>
      <c r="J56" s="70"/>
      <c r="K56" s="70"/>
      <c r="L56" s="70"/>
      <c r="O56" s="83"/>
      <c r="P56" s="83"/>
    </row>
    <row r="57" spans="2:16" s="8" customFormat="1" ht="15" customHeight="1" x14ac:dyDescent="0.25">
      <c r="E57" s="59"/>
      <c r="H57" s="70"/>
      <c r="I57" s="70"/>
      <c r="J57" s="70"/>
      <c r="K57" s="70"/>
      <c r="L57" s="70"/>
      <c r="O57" s="83"/>
      <c r="P57" s="83"/>
    </row>
    <row r="58" spans="2:16" s="8" customFormat="1" ht="15" customHeight="1" x14ac:dyDescent="0.25">
      <c r="E58" s="59"/>
      <c r="H58" s="70"/>
      <c r="I58" s="70"/>
      <c r="J58" s="70"/>
      <c r="K58" s="70"/>
      <c r="L58" s="70"/>
      <c r="O58" s="83"/>
      <c r="P58" s="83"/>
    </row>
    <row r="59" spans="2:16" s="8" customFormat="1" ht="15" customHeight="1" x14ac:dyDescent="0.25">
      <c r="E59" s="59"/>
      <c r="H59" s="70"/>
      <c r="I59" s="70"/>
      <c r="J59" s="70"/>
      <c r="K59" s="70"/>
      <c r="L59" s="70"/>
      <c r="O59" s="83"/>
      <c r="P59" s="83"/>
    </row>
    <row r="60" spans="2:16" s="8" customFormat="1" ht="15" customHeight="1" x14ac:dyDescent="0.25">
      <c r="E60" s="59"/>
      <c r="H60" s="70"/>
      <c r="I60" s="70"/>
      <c r="J60" s="70"/>
      <c r="K60" s="70"/>
      <c r="L60" s="70"/>
      <c r="O60" s="83"/>
      <c r="P60" s="83"/>
    </row>
    <row r="61" spans="2:16" s="8" customFormat="1" ht="15" customHeight="1" x14ac:dyDescent="0.25">
      <c r="E61" s="59"/>
      <c r="H61" s="70"/>
      <c r="I61" s="70"/>
      <c r="J61" s="70"/>
      <c r="K61" s="70"/>
      <c r="L61" s="70"/>
      <c r="O61" s="83"/>
      <c r="P61" s="83"/>
    </row>
    <row r="62" spans="2:16" s="8" customFormat="1" ht="15" customHeight="1" x14ac:dyDescent="0.25">
      <c r="E62" s="59"/>
      <c r="H62" s="70"/>
      <c r="I62" s="70"/>
      <c r="J62" s="70"/>
      <c r="K62" s="70"/>
      <c r="L62" s="70"/>
      <c r="O62" s="83"/>
      <c r="P62" s="83"/>
    </row>
    <row r="63" spans="2:16" s="8" customFormat="1" ht="15" customHeight="1" x14ac:dyDescent="0.25">
      <c r="E63" s="59"/>
      <c r="H63" s="70"/>
      <c r="I63" s="70"/>
      <c r="J63" s="70"/>
      <c r="K63" s="70"/>
      <c r="L63" s="70"/>
      <c r="O63" s="83"/>
      <c r="P63" s="83"/>
    </row>
    <row r="64" spans="2:16" s="8" customFormat="1" ht="15" customHeight="1" x14ac:dyDescent="0.25">
      <c r="B64" s="84"/>
      <c r="C64" s="59"/>
      <c r="D64" s="59"/>
      <c r="E64" s="59"/>
      <c r="H64" s="70"/>
      <c r="I64" s="70"/>
      <c r="J64" s="70"/>
      <c r="K64" s="70"/>
      <c r="L64" s="70"/>
    </row>
    <row r="65" spans="2:16" s="8" customFormat="1" ht="8.25" customHeight="1" x14ac:dyDescent="0.25">
      <c r="B65" s="85"/>
      <c r="C65" s="86"/>
      <c r="D65" s="45"/>
      <c r="E65" s="45"/>
      <c r="F65" s="45"/>
      <c r="G65" s="45"/>
      <c r="H65" s="45"/>
      <c r="I65" s="45"/>
      <c r="J65" s="45"/>
      <c r="K65" s="87"/>
      <c r="L65" s="87"/>
    </row>
    <row r="66" spans="2:16" s="8" customFormat="1" ht="15" customHeight="1" x14ac:dyDescent="0.25">
      <c r="B66" s="88"/>
      <c r="C66" s="88"/>
      <c r="D66" s="88"/>
      <c r="E66" s="88"/>
      <c r="F66" s="88"/>
      <c r="G66" s="45"/>
      <c r="H66" s="45"/>
      <c r="I66" s="45"/>
      <c r="J66" s="45"/>
      <c r="K66" s="87"/>
      <c r="L66" s="87"/>
    </row>
    <row r="67" spans="2:16" s="8" customFormat="1" ht="23.25" customHeight="1" x14ac:dyDescent="0.25">
      <c r="B67" s="18" t="s">
        <v>0</v>
      </c>
      <c r="C67" s="18" t="s">
        <v>20</v>
      </c>
      <c r="D67" s="89" t="s">
        <v>25</v>
      </c>
      <c r="E67" s="89" t="s">
        <v>26</v>
      </c>
      <c r="F67" s="89" t="s">
        <v>27</v>
      </c>
      <c r="G67" s="89" t="s">
        <v>28</v>
      </c>
      <c r="H67" s="89" t="s">
        <v>29</v>
      </c>
      <c r="I67" s="89" t="s">
        <v>30</v>
      </c>
      <c r="J67" s="89" t="s">
        <v>31</v>
      </c>
      <c r="K67" s="90" t="s">
        <v>32</v>
      </c>
      <c r="M67" s="91" t="s">
        <v>33</v>
      </c>
      <c r="N67" s="91" t="s">
        <v>30</v>
      </c>
      <c r="O67" s="91" t="s">
        <v>34</v>
      </c>
      <c r="P67" s="91" t="s">
        <v>32</v>
      </c>
    </row>
    <row r="68" spans="2:16" s="8" customFormat="1" ht="18.75" customHeight="1" x14ac:dyDescent="0.25">
      <c r="B68" s="18"/>
      <c r="C68" s="18"/>
      <c r="D68" s="92" t="s">
        <v>35</v>
      </c>
      <c r="E68" s="92" t="s">
        <v>36</v>
      </c>
      <c r="F68" s="92" t="s">
        <v>37</v>
      </c>
      <c r="G68" s="92" t="s">
        <v>38</v>
      </c>
      <c r="H68" s="92" t="s">
        <v>39</v>
      </c>
      <c r="I68" s="92" t="s">
        <v>40</v>
      </c>
      <c r="J68" s="92" t="s">
        <v>41</v>
      </c>
      <c r="K68" s="90"/>
      <c r="M68" s="93">
        <f>D81+E81+F81+G81</f>
        <v>819</v>
      </c>
      <c r="N68" s="93">
        <f>H81+I81</f>
        <v>26381</v>
      </c>
      <c r="O68" s="93">
        <f>J81</f>
        <v>2449</v>
      </c>
      <c r="P68" s="93">
        <f>K81</f>
        <v>13238</v>
      </c>
    </row>
    <row r="69" spans="2:16" s="8" customFormat="1" ht="19.5" customHeight="1" x14ac:dyDescent="0.25">
      <c r="B69" s="94" t="s">
        <v>8</v>
      </c>
      <c r="C69" s="95">
        <f t="shared" ref="C69:C80" si="4">+SUM(D69:K69)</f>
        <v>13758</v>
      </c>
      <c r="D69" s="96">
        <v>0</v>
      </c>
      <c r="E69" s="97">
        <v>24</v>
      </c>
      <c r="F69" s="97">
        <v>71</v>
      </c>
      <c r="G69" s="97">
        <v>171</v>
      </c>
      <c r="H69" s="97">
        <v>1775</v>
      </c>
      <c r="I69" s="97">
        <v>6790</v>
      </c>
      <c r="J69" s="97">
        <v>828</v>
      </c>
      <c r="K69" s="97">
        <v>4099</v>
      </c>
    </row>
    <row r="70" spans="2:16" s="8" customFormat="1" ht="19.5" customHeight="1" x14ac:dyDescent="0.25">
      <c r="B70" s="35" t="s">
        <v>9</v>
      </c>
      <c r="C70" s="98">
        <f t="shared" si="4"/>
        <v>13550</v>
      </c>
      <c r="D70" s="99">
        <v>0</v>
      </c>
      <c r="E70" s="37">
        <v>26</v>
      </c>
      <c r="F70" s="37">
        <v>79</v>
      </c>
      <c r="G70" s="37">
        <v>179</v>
      </c>
      <c r="H70" s="37">
        <v>1687</v>
      </c>
      <c r="I70" s="37">
        <v>6651</v>
      </c>
      <c r="J70" s="37">
        <v>757</v>
      </c>
      <c r="K70" s="37">
        <v>4171</v>
      </c>
    </row>
    <row r="71" spans="2:16" s="8" customFormat="1" ht="19.5" customHeight="1" thickBot="1" x14ac:dyDescent="0.3">
      <c r="B71" s="35" t="s">
        <v>10</v>
      </c>
      <c r="C71" s="98">
        <f t="shared" si="4"/>
        <v>15579</v>
      </c>
      <c r="D71" s="99">
        <v>0</v>
      </c>
      <c r="E71" s="37">
        <v>23</v>
      </c>
      <c r="F71" s="37">
        <v>63</v>
      </c>
      <c r="G71" s="37">
        <v>183</v>
      </c>
      <c r="H71" s="37">
        <v>1872</v>
      </c>
      <c r="I71" s="37">
        <v>7606</v>
      </c>
      <c r="J71" s="37">
        <v>864</v>
      </c>
      <c r="K71" s="37">
        <v>4968</v>
      </c>
      <c r="M71" s="87"/>
    </row>
    <row r="72" spans="2:16" s="8" customFormat="1" ht="19.5" hidden="1" customHeight="1" x14ac:dyDescent="0.25">
      <c r="B72" s="35" t="s">
        <v>11</v>
      </c>
      <c r="C72" s="98">
        <f t="shared" si="4"/>
        <v>0</v>
      </c>
      <c r="D72" s="99"/>
      <c r="E72" s="37"/>
      <c r="F72" s="37"/>
      <c r="G72" s="37"/>
      <c r="H72" s="37"/>
      <c r="I72" s="37"/>
      <c r="J72" s="37"/>
      <c r="K72" s="37"/>
      <c r="M72" s="87"/>
    </row>
    <row r="73" spans="2:16" s="8" customFormat="1" ht="19.5" hidden="1" customHeight="1" x14ac:dyDescent="0.25">
      <c r="B73" s="35" t="s">
        <v>12</v>
      </c>
      <c r="C73" s="98">
        <f t="shared" si="4"/>
        <v>0</v>
      </c>
      <c r="D73" s="99"/>
      <c r="E73" s="37"/>
      <c r="F73" s="37"/>
      <c r="G73" s="37"/>
      <c r="H73" s="37"/>
      <c r="I73" s="37"/>
      <c r="J73" s="37"/>
      <c r="K73" s="37"/>
      <c r="M73" s="87"/>
    </row>
    <row r="74" spans="2:16" s="8" customFormat="1" ht="19.5" hidden="1" customHeight="1" x14ac:dyDescent="0.25">
      <c r="B74" s="35" t="s">
        <v>13</v>
      </c>
      <c r="C74" s="98">
        <f t="shared" si="4"/>
        <v>0</v>
      </c>
      <c r="D74" s="99"/>
      <c r="E74" s="37"/>
      <c r="F74" s="37"/>
      <c r="G74" s="37"/>
      <c r="H74" s="37"/>
      <c r="I74" s="37"/>
      <c r="J74" s="37"/>
      <c r="K74" s="37"/>
      <c r="M74" s="87"/>
    </row>
    <row r="75" spans="2:16" s="8" customFormat="1" ht="19.5" hidden="1" customHeight="1" x14ac:dyDescent="0.25">
      <c r="B75" s="35" t="s">
        <v>14</v>
      </c>
      <c r="C75" s="98">
        <f t="shared" si="4"/>
        <v>0</v>
      </c>
      <c r="D75" s="99"/>
      <c r="E75" s="37"/>
      <c r="F75" s="37"/>
      <c r="G75" s="37"/>
      <c r="H75" s="37"/>
      <c r="I75" s="37"/>
      <c r="J75" s="37"/>
      <c r="K75" s="37"/>
      <c r="M75" s="87"/>
    </row>
    <row r="76" spans="2:16" s="8" customFormat="1" ht="19.5" hidden="1" customHeight="1" x14ac:dyDescent="0.25">
      <c r="B76" s="35" t="s">
        <v>15</v>
      </c>
      <c r="C76" s="98">
        <f t="shared" si="4"/>
        <v>0</v>
      </c>
      <c r="D76" s="99"/>
      <c r="E76" s="37"/>
      <c r="F76" s="37"/>
      <c r="G76" s="37"/>
      <c r="H76" s="37"/>
      <c r="I76" s="37"/>
      <c r="J76" s="37"/>
      <c r="K76" s="37"/>
      <c r="M76" s="87"/>
    </row>
    <row r="77" spans="2:16" s="8" customFormat="1" ht="19.5" hidden="1" customHeight="1" x14ac:dyDescent="0.25">
      <c r="B77" s="35" t="s">
        <v>16</v>
      </c>
      <c r="C77" s="98">
        <f t="shared" si="4"/>
        <v>0</v>
      </c>
      <c r="D77" s="99"/>
      <c r="E77" s="37"/>
      <c r="F77" s="37"/>
      <c r="G77" s="37"/>
      <c r="H77" s="37"/>
      <c r="I77" s="37"/>
      <c r="J77" s="37"/>
      <c r="K77" s="37"/>
      <c r="M77" s="87"/>
    </row>
    <row r="78" spans="2:16" s="8" customFormat="1" ht="19.5" hidden="1" customHeight="1" x14ac:dyDescent="0.25">
      <c r="B78" s="35" t="s">
        <v>17</v>
      </c>
      <c r="C78" s="98">
        <f t="shared" si="4"/>
        <v>0</v>
      </c>
      <c r="D78" s="99"/>
      <c r="E78" s="37"/>
      <c r="F78" s="37"/>
      <c r="G78" s="37"/>
      <c r="H78" s="37"/>
      <c r="I78" s="37"/>
      <c r="J78" s="37"/>
      <c r="K78" s="37"/>
      <c r="M78" s="87"/>
    </row>
    <row r="79" spans="2:16" s="8" customFormat="1" ht="19.5" hidden="1" customHeight="1" x14ac:dyDescent="0.25">
      <c r="B79" s="35" t="s">
        <v>18</v>
      </c>
      <c r="C79" s="98">
        <f t="shared" si="4"/>
        <v>0</v>
      </c>
      <c r="D79" s="99"/>
      <c r="E79" s="37"/>
      <c r="F79" s="37"/>
      <c r="G79" s="37"/>
      <c r="H79" s="37"/>
      <c r="I79" s="37"/>
      <c r="J79" s="37"/>
      <c r="K79" s="37"/>
      <c r="M79" s="87"/>
    </row>
    <row r="80" spans="2:16" s="8" customFormat="1" ht="19.5" hidden="1" customHeight="1" thickBot="1" x14ac:dyDescent="0.3">
      <c r="B80" s="35" t="s">
        <v>19</v>
      </c>
      <c r="C80" s="98">
        <f t="shared" si="4"/>
        <v>0</v>
      </c>
      <c r="D80" s="99"/>
      <c r="E80" s="37"/>
      <c r="F80" s="37"/>
      <c r="G80" s="37"/>
      <c r="H80" s="37"/>
      <c r="I80" s="37"/>
      <c r="J80" s="37"/>
      <c r="K80" s="37"/>
      <c r="M80" s="87"/>
    </row>
    <row r="81" spans="2:16" s="8" customFormat="1" ht="19.5" customHeight="1" x14ac:dyDescent="0.25">
      <c r="B81" s="46" t="s">
        <v>20</v>
      </c>
      <c r="C81" s="47">
        <f>+SUM(C69:C80)</f>
        <v>42887</v>
      </c>
      <c r="D81" s="47">
        <f>+SUM(D69:D80)</f>
        <v>0</v>
      </c>
      <c r="E81" s="47">
        <f t="shared" ref="E81:K81" si="5">+SUM(E69:E80)</f>
        <v>73</v>
      </c>
      <c r="F81" s="47">
        <f>+SUM(F69:F80)</f>
        <v>213</v>
      </c>
      <c r="G81" s="47">
        <f t="shared" si="5"/>
        <v>533</v>
      </c>
      <c r="H81" s="47">
        <f t="shared" si="5"/>
        <v>5334</v>
      </c>
      <c r="I81" s="47">
        <f>+SUM(I69:I80)</f>
        <v>21047</v>
      </c>
      <c r="J81" s="47">
        <f t="shared" si="5"/>
        <v>2449</v>
      </c>
      <c r="K81" s="47">
        <f t="shared" si="5"/>
        <v>13238</v>
      </c>
      <c r="M81" s="100"/>
      <c r="O81" s="101"/>
      <c r="P81" s="102"/>
    </row>
    <row r="82" spans="2:16" s="8" customFormat="1" ht="19.5" customHeight="1" x14ac:dyDescent="0.25">
      <c r="B82" s="52" t="s">
        <v>22</v>
      </c>
      <c r="C82" s="103">
        <f t="shared" ref="C82:K82" si="6">+C81/$C$81</f>
        <v>1</v>
      </c>
      <c r="D82" s="53">
        <f t="shared" si="6"/>
        <v>0</v>
      </c>
      <c r="E82" s="53">
        <f t="shared" si="6"/>
        <v>1.7021475039056123E-3</v>
      </c>
      <c r="F82" s="53">
        <f t="shared" si="6"/>
        <v>4.9665399771492529E-3</v>
      </c>
      <c r="G82" s="53">
        <f t="shared" si="6"/>
        <v>1.2428008487420431E-2</v>
      </c>
      <c r="H82" s="53">
        <f t="shared" si="6"/>
        <v>0.1243733532305827</v>
      </c>
      <c r="I82" s="53">
        <f t="shared" si="6"/>
        <v>0.4907547741739921</v>
      </c>
      <c r="J82" s="53">
        <f t="shared" si="6"/>
        <v>5.7103551192669105E-2</v>
      </c>
      <c r="K82" s="53">
        <f t="shared" si="6"/>
        <v>0.30867162543428078</v>
      </c>
      <c r="M82" s="63"/>
      <c r="O82" s="101"/>
      <c r="P82" s="102"/>
    </row>
    <row r="83" spans="2:16" s="8" customFormat="1" ht="15" customHeight="1" x14ac:dyDescent="0.25">
      <c r="B83" s="104"/>
      <c r="C83" s="91"/>
      <c r="H83" s="91"/>
      <c r="I83" s="91"/>
      <c r="J83" s="105"/>
      <c r="K83" s="105"/>
      <c r="L83" s="106"/>
    </row>
    <row r="84" spans="2:16" s="8" customFormat="1" ht="15" customHeight="1" x14ac:dyDescent="0.25">
      <c r="B84" s="104"/>
      <c r="C84" s="91"/>
      <c r="H84" s="93"/>
      <c r="I84" s="93"/>
      <c r="J84" s="107"/>
      <c r="K84" s="107"/>
      <c r="L84" s="106"/>
    </row>
    <row r="85" spans="2:16" s="8" customFormat="1" ht="15" customHeight="1" x14ac:dyDescent="0.25">
      <c r="B85" s="60"/>
      <c r="C85" s="105"/>
      <c r="D85" s="107"/>
      <c r="E85" s="107"/>
      <c r="F85" s="107"/>
      <c r="G85" s="107"/>
      <c r="H85" s="107"/>
      <c r="I85" s="107"/>
      <c r="J85" s="107"/>
      <c r="K85" s="107"/>
      <c r="L85" s="106"/>
      <c r="M85" s="63"/>
      <c r="N85" s="106"/>
      <c r="O85" s="101"/>
      <c r="P85" s="102"/>
    </row>
    <row r="86" spans="2:16" s="8" customFormat="1" ht="15" customHeight="1" x14ac:dyDescent="0.25">
      <c r="B86" s="60"/>
      <c r="C86" s="63"/>
      <c r="D86" s="63"/>
      <c r="E86" s="63"/>
      <c r="F86" s="63"/>
      <c r="G86" s="63"/>
      <c r="H86" s="63"/>
      <c r="I86" s="63"/>
      <c r="J86" s="63"/>
      <c r="K86" s="63"/>
      <c r="M86" s="63"/>
      <c r="O86" s="101"/>
      <c r="P86" s="102"/>
    </row>
    <row r="87" spans="2:16" s="8" customFormat="1" ht="26.25" customHeight="1" x14ac:dyDescent="0.25">
      <c r="C87" s="108"/>
      <c r="D87" s="108"/>
      <c r="E87" s="108"/>
      <c r="F87" s="108"/>
      <c r="N87" s="101"/>
      <c r="O87" s="102"/>
      <c r="P87" s="109"/>
    </row>
    <row r="88" spans="2:16" s="8" customFormat="1" ht="24" customHeight="1" x14ac:dyDescent="0.25">
      <c r="B88" s="69" t="s">
        <v>42</v>
      </c>
      <c r="C88" s="69"/>
      <c r="D88" s="69" t="s">
        <v>20</v>
      </c>
      <c r="E88" s="69" t="s">
        <v>22</v>
      </c>
      <c r="F88" s="88"/>
      <c r="N88" s="101"/>
      <c r="O88" s="102"/>
      <c r="P88" s="109"/>
    </row>
    <row r="89" spans="2:16" s="8" customFormat="1" ht="15" customHeight="1" x14ac:dyDescent="0.25">
      <c r="B89" s="110" t="s">
        <v>43</v>
      </c>
      <c r="C89" s="111"/>
      <c r="D89" s="112">
        <v>17454</v>
      </c>
      <c r="E89" s="113">
        <f t="shared" ref="E89:E94" si="7">+D89/$D$95</f>
        <v>0.40697647305710355</v>
      </c>
      <c r="O89" s="102"/>
      <c r="P89" s="109"/>
    </row>
    <row r="90" spans="2:16" s="8" customFormat="1" ht="15" customHeight="1" x14ac:dyDescent="0.35">
      <c r="B90" s="114" t="s">
        <v>44</v>
      </c>
      <c r="C90" s="115"/>
      <c r="D90" s="116">
        <v>9194</v>
      </c>
      <c r="E90" s="117">
        <f t="shared" si="7"/>
        <v>0.21437731713572877</v>
      </c>
      <c r="F90"/>
      <c r="G90" s="118"/>
      <c r="N90" s="101"/>
      <c r="O90" s="119"/>
      <c r="P90" s="109"/>
    </row>
    <row r="91" spans="2:16" s="8" customFormat="1" ht="15" customHeight="1" x14ac:dyDescent="0.35">
      <c r="B91" s="114" t="s">
        <v>45</v>
      </c>
      <c r="C91" s="115"/>
      <c r="D91" s="116">
        <v>8133</v>
      </c>
      <c r="E91" s="117">
        <f t="shared" si="7"/>
        <v>0.18963788560636091</v>
      </c>
      <c r="F91"/>
      <c r="G91" s="118"/>
      <c r="N91" s="101"/>
      <c r="O91" s="119"/>
      <c r="P91" s="109"/>
    </row>
    <row r="92" spans="2:16" s="8" customFormat="1" ht="15" customHeight="1" x14ac:dyDescent="0.35">
      <c r="B92" s="114" t="s">
        <v>46</v>
      </c>
      <c r="C92" s="115"/>
      <c r="D92" s="116">
        <v>5507</v>
      </c>
      <c r="E92" s="117">
        <f t="shared" si="7"/>
        <v>0.12840720964394806</v>
      </c>
      <c r="F92"/>
      <c r="G92" s="118"/>
      <c r="N92" s="101"/>
      <c r="O92" s="119"/>
      <c r="P92" s="109"/>
    </row>
    <row r="93" spans="2:16" s="8" customFormat="1" ht="15" customHeight="1" x14ac:dyDescent="0.35">
      <c r="B93" s="114" t="s">
        <v>47</v>
      </c>
      <c r="C93" s="115"/>
      <c r="D93" s="116">
        <v>2519</v>
      </c>
      <c r="E93" s="117">
        <f t="shared" si="7"/>
        <v>5.8735747429290927E-2</v>
      </c>
      <c r="F93"/>
      <c r="G93" s="118"/>
      <c r="N93" s="101"/>
      <c r="O93" s="119"/>
      <c r="P93" s="109"/>
    </row>
    <row r="94" spans="2:16" s="8" customFormat="1" ht="15" customHeight="1" thickBot="1" x14ac:dyDescent="0.4">
      <c r="B94" s="120" t="s">
        <v>48</v>
      </c>
      <c r="C94" s="121"/>
      <c r="D94" s="122">
        <v>80</v>
      </c>
      <c r="E94" s="123">
        <f t="shared" si="7"/>
        <v>1.8653671275677944E-3</v>
      </c>
      <c r="F94"/>
      <c r="G94" s="118"/>
      <c r="N94" s="101"/>
      <c r="O94" s="119"/>
      <c r="P94" s="124"/>
    </row>
    <row r="95" spans="2:16" s="8" customFormat="1" ht="15" customHeight="1" x14ac:dyDescent="0.35">
      <c r="B95" s="125" t="s">
        <v>20</v>
      </c>
      <c r="C95" s="125"/>
      <c r="D95" s="126">
        <f>+SUM(D89:D94)</f>
        <v>42887</v>
      </c>
      <c r="E95" s="127">
        <v>1</v>
      </c>
      <c r="F95" s="128"/>
      <c r="G95" s="118"/>
      <c r="N95" s="101"/>
      <c r="O95" s="119"/>
    </row>
    <row r="96" spans="2:16" s="129" customFormat="1" ht="4.5" customHeight="1" x14ac:dyDescent="0.3">
      <c r="C96" s="130"/>
      <c r="D96" s="130"/>
      <c r="E96" s="130"/>
      <c r="F96" s="130"/>
    </row>
    <row r="97" spans="2:16" s="129" customFormat="1" ht="15.75" customHeight="1" x14ac:dyDescent="0.3">
      <c r="C97" s="130"/>
      <c r="D97" s="130"/>
      <c r="E97" s="130"/>
      <c r="F97" s="130"/>
    </row>
    <row r="98" spans="2:16" s="8" customFormat="1" ht="18" customHeight="1" x14ac:dyDescent="0.3">
      <c r="B98" s="131"/>
      <c r="C98" s="132"/>
      <c r="D98" s="132"/>
      <c r="E98" s="132"/>
      <c r="F98" s="132"/>
      <c r="G98" s="132"/>
      <c r="H98" s="132"/>
      <c r="I98" s="132"/>
      <c r="J98" s="132"/>
      <c r="K98" s="133"/>
      <c r="L98" s="133"/>
      <c r="M98" s="133"/>
      <c r="N98" s="133"/>
      <c r="O98" s="133"/>
      <c r="P98" s="133"/>
    </row>
    <row r="99" spans="2:16" s="8" customFormat="1" ht="8.25" customHeight="1" x14ac:dyDescent="0.25">
      <c r="B99" s="12"/>
      <c r="C99" s="66"/>
      <c r="D99" s="66"/>
      <c r="E99" s="66"/>
      <c r="F99" s="66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2:16" s="8" customFormat="1" ht="15.75" customHeight="1" x14ac:dyDescent="0.25">
      <c r="B100" s="12"/>
      <c r="C100" s="66"/>
      <c r="D100" s="66"/>
      <c r="E100" s="66"/>
      <c r="F100" s="66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2:16" s="8" customFormat="1" ht="33.75" customHeight="1" x14ac:dyDescent="0.25">
      <c r="B101" s="67"/>
      <c r="C101" s="67"/>
      <c r="D101" s="67"/>
      <c r="E101" s="67"/>
      <c r="F101" s="67"/>
      <c r="G101" s="17"/>
      <c r="H101" s="17"/>
      <c r="I101" s="68"/>
      <c r="J101" s="68"/>
    </row>
    <row r="102" spans="2:16" s="8" customFormat="1" ht="15" customHeight="1" x14ac:dyDescent="0.25">
      <c r="B102" s="69" t="s">
        <v>0</v>
      </c>
      <c r="C102" s="69" t="s">
        <v>20</v>
      </c>
      <c r="D102" s="69" t="s">
        <v>23</v>
      </c>
      <c r="E102" s="69" t="s">
        <v>24</v>
      </c>
      <c r="G102" s="70"/>
      <c r="H102" s="70"/>
    </row>
    <row r="103" spans="2:16" s="8" customFormat="1" ht="17.25" customHeight="1" x14ac:dyDescent="0.25">
      <c r="B103" s="94" t="s">
        <v>8</v>
      </c>
      <c r="C103" s="95">
        <f t="shared" ref="C103:C114" si="8">+D103+E103</f>
        <v>13758</v>
      </c>
      <c r="D103" s="96">
        <v>9858</v>
      </c>
      <c r="E103" s="97">
        <v>3900</v>
      </c>
      <c r="G103" s="87"/>
      <c r="H103" s="64"/>
    </row>
    <row r="104" spans="2:16" s="8" customFormat="1" ht="17.25" customHeight="1" x14ac:dyDescent="0.25">
      <c r="B104" s="35" t="s">
        <v>9</v>
      </c>
      <c r="C104" s="95">
        <f t="shared" si="8"/>
        <v>13550</v>
      </c>
      <c r="D104" s="99">
        <v>9650</v>
      </c>
      <c r="E104" s="37">
        <v>3900</v>
      </c>
      <c r="G104" s="87"/>
      <c r="H104" s="64"/>
    </row>
    <row r="105" spans="2:16" s="8" customFormat="1" ht="17.25" customHeight="1" thickBot="1" x14ac:dyDescent="0.3">
      <c r="B105" s="94" t="s">
        <v>10</v>
      </c>
      <c r="C105" s="95">
        <f t="shared" si="8"/>
        <v>15579</v>
      </c>
      <c r="D105" s="99">
        <v>10947</v>
      </c>
      <c r="E105" s="37">
        <v>4632</v>
      </c>
      <c r="G105" s="87"/>
      <c r="H105" s="64"/>
    </row>
    <row r="106" spans="2:16" s="8" customFormat="1" ht="17.25" hidden="1" customHeight="1" x14ac:dyDescent="0.25">
      <c r="B106" s="35" t="s">
        <v>11</v>
      </c>
      <c r="C106" s="95">
        <f t="shared" si="8"/>
        <v>0</v>
      </c>
      <c r="D106" s="99"/>
      <c r="E106" s="37"/>
      <c r="G106" s="87"/>
      <c r="H106" s="64"/>
    </row>
    <row r="107" spans="2:16" s="8" customFormat="1" ht="17.25" hidden="1" customHeight="1" x14ac:dyDescent="0.25">
      <c r="B107" s="94" t="s">
        <v>12</v>
      </c>
      <c r="C107" s="95">
        <f t="shared" si="8"/>
        <v>0</v>
      </c>
      <c r="D107" s="99"/>
      <c r="E107" s="37"/>
      <c r="G107" s="87"/>
      <c r="H107" s="64"/>
    </row>
    <row r="108" spans="2:16" s="8" customFormat="1" ht="17.25" hidden="1" customHeight="1" x14ac:dyDescent="0.25">
      <c r="B108" s="35" t="s">
        <v>13</v>
      </c>
      <c r="C108" s="95">
        <f t="shared" si="8"/>
        <v>0</v>
      </c>
      <c r="D108" s="99"/>
      <c r="E108" s="37"/>
      <c r="G108" s="87"/>
      <c r="H108" s="64"/>
    </row>
    <row r="109" spans="2:16" s="8" customFormat="1" ht="17.25" hidden="1" customHeight="1" x14ac:dyDescent="0.25">
      <c r="B109" s="94" t="s">
        <v>14</v>
      </c>
      <c r="C109" s="95">
        <f t="shared" si="8"/>
        <v>0</v>
      </c>
      <c r="D109" s="99"/>
      <c r="E109" s="37"/>
      <c r="G109" s="87"/>
      <c r="H109" s="64"/>
    </row>
    <row r="110" spans="2:16" s="8" customFormat="1" ht="17.25" hidden="1" customHeight="1" x14ac:dyDescent="0.25">
      <c r="B110" s="35" t="s">
        <v>15</v>
      </c>
      <c r="C110" s="95">
        <f t="shared" si="8"/>
        <v>0</v>
      </c>
      <c r="D110" s="99"/>
      <c r="E110" s="37"/>
      <c r="G110" s="87"/>
      <c r="H110" s="64"/>
    </row>
    <row r="111" spans="2:16" s="8" customFormat="1" ht="17.25" hidden="1" customHeight="1" x14ac:dyDescent="0.25">
      <c r="B111" s="94" t="s">
        <v>16</v>
      </c>
      <c r="C111" s="95">
        <f t="shared" si="8"/>
        <v>0</v>
      </c>
      <c r="D111" s="99"/>
      <c r="E111" s="37"/>
      <c r="G111" s="87"/>
      <c r="H111" s="64"/>
    </row>
    <row r="112" spans="2:16" s="8" customFormat="1" ht="17.25" hidden="1" customHeight="1" x14ac:dyDescent="0.25">
      <c r="B112" s="94" t="s">
        <v>17</v>
      </c>
      <c r="C112" s="95">
        <f t="shared" si="8"/>
        <v>0</v>
      </c>
      <c r="D112" s="99"/>
      <c r="E112" s="37"/>
      <c r="G112" s="87"/>
      <c r="H112" s="64"/>
    </row>
    <row r="113" spans="2:16" s="8" customFormat="1" ht="17.25" hidden="1" customHeight="1" x14ac:dyDescent="0.25">
      <c r="B113" s="94" t="s">
        <v>18</v>
      </c>
      <c r="C113" s="95">
        <f t="shared" si="8"/>
        <v>0</v>
      </c>
      <c r="D113" s="99"/>
      <c r="E113" s="37"/>
      <c r="G113" s="87"/>
      <c r="H113" s="64"/>
    </row>
    <row r="114" spans="2:16" s="8" customFormat="1" ht="17.25" hidden="1" customHeight="1" thickBot="1" x14ac:dyDescent="0.3">
      <c r="B114" s="94" t="s">
        <v>19</v>
      </c>
      <c r="C114" s="95">
        <f t="shared" si="8"/>
        <v>0</v>
      </c>
      <c r="D114" s="99"/>
      <c r="E114" s="37"/>
      <c r="G114" s="87"/>
      <c r="H114" s="64"/>
    </row>
    <row r="115" spans="2:16" s="8" customFormat="1" ht="17.25" customHeight="1" x14ac:dyDescent="0.25">
      <c r="B115" s="78" t="s">
        <v>20</v>
      </c>
      <c r="C115" s="79">
        <f>+SUM(C103:C114)</f>
        <v>42887</v>
      </c>
      <c r="D115" s="79">
        <f t="shared" ref="D115:E115" si="9">+SUM(D103:D114)</f>
        <v>30455</v>
      </c>
      <c r="E115" s="79">
        <f t="shared" si="9"/>
        <v>12432</v>
      </c>
      <c r="G115" s="134"/>
      <c r="H115" s="80"/>
      <c r="I115" s="80"/>
      <c r="J115" s="80"/>
      <c r="K115" s="80"/>
      <c r="L115" s="80"/>
    </row>
    <row r="116" spans="2:16" s="8" customFormat="1" ht="17.25" customHeight="1" x14ac:dyDescent="0.25">
      <c r="B116" s="52" t="s">
        <v>22</v>
      </c>
      <c r="C116" s="103">
        <v>1</v>
      </c>
      <c r="D116" s="53">
        <f>+D115/C115</f>
        <v>0.71012194837596476</v>
      </c>
      <c r="E116" s="53">
        <f>+E115/C115</f>
        <v>0.28987805162403524</v>
      </c>
      <c r="G116" s="70"/>
      <c r="H116" s="70"/>
      <c r="I116" s="70"/>
      <c r="J116" s="70"/>
      <c r="K116" s="70"/>
      <c r="L116" s="70"/>
      <c r="O116" s="81" t="s">
        <v>23</v>
      </c>
      <c r="P116" s="81" t="s">
        <v>24</v>
      </c>
    </row>
    <row r="117" spans="2:16" s="8" customFormat="1" ht="15" customHeight="1" x14ac:dyDescent="0.25">
      <c r="B117" s="135"/>
      <c r="C117" s="135"/>
      <c r="D117" s="135"/>
      <c r="E117" s="135"/>
      <c r="G117" s="70"/>
      <c r="H117" s="70"/>
      <c r="I117" s="70"/>
      <c r="J117" s="70"/>
      <c r="K117" s="70"/>
      <c r="L117" s="70"/>
      <c r="O117" s="83">
        <f>+D116</f>
        <v>0.71012194837596476</v>
      </c>
      <c r="P117" s="83">
        <f>+E116</f>
        <v>0.28987805162403524</v>
      </c>
    </row>
    <row r="118" spans="2:16" s="8" customFormat="1" ht="15" customHeight="1" x14ac:dyDescent="0.25">
      <c r="B118" s="135"/>
      <c r="C118" s="135"/>
      <c r="D118" s="135"/>
      <c r="E118" s="135"/>
      <c r="G118" s="70"/>
      <c r="H118" s="70"/>
      <c r="I118" s="70"/>
      <c r="J118" s="70"/>
      <c r="K118" s="70"/>
      <c r="L118" s="70"/>
      <c r="O118" s="81"/>
      <c r="P118" s="81"/>
    </row>
    <row r="119" spans="2:16" s="8" customFormat="1" ht="15" customHeight="1" x14ac:dyDescent="0.25">
      <c r="B119" s="135"/>
      <c r="C119" s="135"/>
      <c r="D119" s="135"/>
      <c r="E119" s="135"/>
      <c r="G119" s="70"/>
      <c r="H119" s="70"/>
      <c r="I119" s="70"/>
      <c r="J119" s="70"/>
      <c r="K119" s="70"/>
      <c r="L119" s="70"/>
      <c r="O119" s="81"/>
      <c r="P119" s="81"/>
    </row>
    <row r="120" spans="2:16" s="8" customFormat="1" ht="15" customHeight="1" x14ac:dyDescent="0.25">
      <c r="B120" s="135"/>
      <c r="C120" s="135"/>
      <c r="D120" s="135"/>
      <c r="E120" s="135"/>
      <c r="G120" s="70"/>
      <c r="H120" s="70"/>
      <c r="I120" s="70"/>
      <c r="J120" s="70"/>
      <c r="K120" s="70"/>
      <c r="L120" s="70"/>
      <c r="O120" s="81"/>
      <c r="P120" s="81"/>
    </row>
    <row r="121" spans="2:16" s="8" customFormat="1" ht="26.25" customHeight="1" x14ac:dyDescent="0.25">
      <c r="B121" s="85"/>
      <c r="C121" s="45"/>
      <c r="D121" s="45"/>
      <c r="E121" s="45"/>
      <c r="F121" s="45"/>
      <c r="G121" s="45"/>
      <c r="H121" s="45"/>
      <c r="I121" s="45"/>
      <c r="J121" s="45"/>
      <c r="K121" s="87"/>
      <c r="L121" s="87"/>
    </row>
    <row r="122" spans="2:16" s="8" customFormat="1" ht="15" customHeight="1" x14ac:dyDescent="0.25">
      <c r="B122" s="88"/>
      <c r="C122" s="88"/>
      <c r="D122" s="88"/>
      <c r="E122" s="88"/>
      <c r="F122" s="88"/>
      <c r="G122" s="45"/>
      <c r="H122" s="45"/>
      <c r="I122" s="45"/>
      <c r="J122" s="45"/>
      <c r="K122" s="87"/>
      <c r="L122" s="87"/>
    </row>
    <row r="123" spans="2:16" s="8" customFormat="1" ht="24" customHeight="1" x14ac:dyDescent="0.25">
      <c r="B123" s="18" t="s">
        <v>0</v>
      </c>
      <c r="C123" s="18" t="s">
        <v>20</v>
      </c>
      <c r="D123" s="69" t="s">
        <v>25</v>
      </c>
      <c r="E123" s="69" t="s">
        <v>26</v>
      </c>
      <c r="F123" s="69" t="s">
        <v>27</v>
      </c>
      <c r="G123" s="69" t="s">
        <v>28</v>
      </c>
      <c r="H123" s="69" t="s">
        <v>29</v>
      </c>
      <c r="I123" s="69" t="s">
        <v>30</v>
      </c>
      <c r="J123" s="69" t="s">
        <v>31</v>
      </c>
      <c r="K123" s="18" t="s">
        <v>32</v>
      </c>
      <c r="L123" s="70"/>
      <c r="M123" s="91" t="s">
        <v>49</v>
      </c>
      <c r="N123" s="91" t="s">
        <v>30</v>
      </c>
      <c r="O123" s="91" t="s">
        <v>34</v>
      </c>
      <c r="P123" s="91" t="s">
        <v>32</v>
      </c>
    </row>
    <row r="124" spans="2:16" s="8" customFormat="1" ht="12" customHeight="1" x14ac:dyDescent="0.25">
      <c r="B124" s="18"/>
      <c r="C124" s="18"/>
      <c r="D124" s="92" t="s">
        <v>35</v>
      </c>
      <c r="E124" s="92" t="s">
        <v>36</v>
      </c>
      <c r="F124" s="92" t="s">
        <v>37</v>
      </c>
      <c r="G124" s="92" t="s">
        <v>38</v>
      </c>
      <c r="H124" s="92" t="s">
        <v>39</v>
      </c>
      <c r="I124" s="92" t="s">
        <v>40</v>
      </c>
      <c r="J124" s="92" t="s">
        <v>41</v>
      </c>
      <c r="K124" s="18"/>
      <c r="L124" s="70"/>
      <c r="M124" s="93">
        <f>SUM(D137:G137)</f>
        <v>16921</v>
      </c>
      <c r="N124" s="93">
        <f>H137+I137</f>
        <v>18821</v>
      </c>
      <c r="O124" s="93">
        <f>J137</f>
        <v>3962</v>
      </c>
      <c r="P124" s="93">
        <f>K137</f>
        <v>3183</v>
      </c>
    </row>
    <row r="125" spans="2:16" s="8" customFormat="1" ht="18" customHeight="1" x14ac:dyDescent="0.25">
      <c r="B125" s="94" t="s">
        <v>8</v>
      </c>
      <c r="C125" s="95">
        <f t="shared" ref="C125:C136" si="10">SUM(D125:K125)</f>
        <v>13758</v>
      </c>
      <c r="D125" s="96">
        <v>1507</v>
      </c>
      <c r="E125" s="97">
        <v>1922</v>
      </c>
      <c r="F125" s="97">
        <v>983</v>
      </c>
      <c r="G125" s="97">
        <v>845</v>
      </c>
      <c r="H125" s="97">
        <v>1803</v>
      </c>
      <c r="I125" s="97">
        <v>4318</v>
      </c>
      <c r="J125" s="97">
        <v>1327</v>
      </c>
      <c r="K125" s="97">
        <v>1053</v>
      </c>
      <c r="L125" s="87"/>
    </row>
    <row r="126" spans="2:16" s="8" customFormat="1" ht="18" customHeight="1" x14ac:dyDescent="0.25">
      <c r="B126" s="94" t="s">
        <v>9</v>
      </c>
      <c r="C126" s="95">
        <f t="shared" si="10"/>
        <v>13550</v>
      </c>
      <c r="D126" s="96">
        <v>1597</v>
      </c>
      <c r="E126" s="97">
        <v>1936</v>
      </c>
      <c r="F126" s="97">
        <v>973</v>
      </c>
      <c r="G126" s="97">
        <v>842</v>
      </c>
      <c r="H126" s="97">
        <v>1751</v>
      </c>
      <c r="I126" s="97">
        <v>4199</v>
      </c>
      <c r="J126" s="97">
        <v>1253</v>
      </c>
      <c r="K126" s="97">
        <v>999</v>
      </c>
      <c r="L126" s="87"/>
    </row>
    <row r="127" spans="2:16" s="8" customFormat="1" ht="18" customHeight="1" thickBot="1" x14ac:dyDescent="0.3">
      <c r="B127" s="94" t="s">
        <v>10</v>
      </c>
      <c r="C127" s="95">
        <f t="shared" si="10"/>
        <v>15579</v>
      </c>
      <c r="D127" s="96">
        <v>1756</v>
      </c>
      <c r="E127" s="97">
        <v>2378</v>
      </c>
      <c r="F127" s="97">
        <v>1188</v>
      </c>
      <c r="G127" s="97">
        <v>994</v>
      </c>
      <c r="H127" s="97">
        <v>1891</v>
      </c>
      <c r="I127" s="97">
        <v>4859</v>
      </c>
      <c r="J127" s="97">
        <v>1382</v>
      </c>
      <c r="K127" s="97">
        <v>1131</v>
      </c>
      <c r="L127" s="87"/>
    </row>
    <row r="128" spans="2:16" s="8" customFormat="1" ht="18" hidden="1" customHeight="1" x14ac:dyDescent="0.25">
      <c r="B128" s="94" t="s">
        <v>11</v>
      </c>
      <c r="C128" s="95">
        <f t="shared" si="10"/>
        <v>0</v>
      </c>
      <c r="D128" s="96"/>
      <c r="E128" s="97"/>
      <c r="F128" s="97"/>
      <c r="G128" s="97"/>
      <c r="H128" s="97"/>
      <c r="I128" s="97"/>
      <c r="J128" s="97"/>
      <c r="K128" s="97"/>
      <c r="L128" s="87"/>
    </row>
    <row r="129" spans="2:17" s="8" customFormat="1" ht="18" hidden="1" customHeight="1" x14ac:dyDescent="0.25">
      <c r="B129" s="94" t="s">
        <v>12</v>
      </c>
      <c r="C129" s="95">
        <f t="shared" si="10"/>
        <v>0</v>
      </c>
      <c r="D129" s="96"/>
      <c r="E129" s="97"/>
      <c r="F129" s="97"/>
      <c r="G129" s="97"/>
      <c r="H129" s="97"/>
      <c r="I129" s="97"/>
      <c r="J129" s="97"/>
      <c r="K129" s="97"/>
      <c r="L129" s="87"/>
    </row>
    <row r="130" spans="2:17" s="8" customFormat="1" ht="18" hidden="1" customHeight="1" x14ac:dyDescent="0.25">
      <c r="B130" s="94" t="s">
        <v>13</v>
      </c>
      <c r="C130" s="95">
        <f t="shared" si="10"/>
        <v>0</v>
      </c>
      <c r="D130" s="96"/>
      <c r="E130" s="97"/>
      <c r="F130" s="97"/>
      <c r="G130" s="97"/>
      <c r="H130" s="97"/>
      <c r="I130" s="97"/>
      <c r="J130" s="97"/>
      <c r="K130" s="97"/>
      <c r="L130" s="87"/>
    </row>
    <row r="131" spans="2:17" s="8" customFormat="1" ht="18" hidden="1" customHeight="1" x14ac:dyDescent="0.25">
      <c r="B131" s="94" t="s">
        <v>14</v>
      </c>
      <c r="C131" s="95">
        <f t="shared" si="10"/>
        <v>0</v>
      </c>
      <c r="D131" s="96"/>
      <c r="E131" s="97"/>
      <c r="F131" s="97"/>
      <c r="G131" s="97"/>
      <c r="H131" s="97"/>
      <c r="I131" s="97"/>
      <c r="J131" s="97"/>
      <c r="K131" s="97"/>
      <c r="L131" s="87"/>
    </row>
    <row r="132" spans="2:17" s="8" customFormat="1" ht="18" hidden="1" customHeight="1" x14ac:dyDescent="0.25">
      <c r="B132" s="94" t="s">
        <v>15</v>
      </c>
      <c r="C132" s="95">
        <f t="shared" si="10"/>
        <v>0</v>
      </c>
      <c r="D132" s="96"/>
      <c r="E132" s="97"/>
      <c r="F132" s="97"/>
      <c r="G132" s="97"/>
      <c r="H132" s="97"/>
      <c r="I132" s="97"/>
      <c r="J132" s="97"/>
      <c r="K132" s="97"/>
      <c r="L132" s="87"/>
    </row>
    <row r="133" spans="2:17" s="8" customFormat="1" ht="18" hidden="1" customHeight="1" x14ac:dyDescent="0.25">
      <c r="B133" s="94" t="s">
        <v>16</v>
      </c>
      <c r="C133" s="95">
        <f t="shared" si="10"/>
        <v>0</v>
      </c>
      <c r="D133" s="96"/>
      <c r="E133" s="97"/>
      <c r="F133" s="97"/>
      <c r="G133" s="97"/>
      <c r="H133" s="97"/>
      <c r="I133" s="97"/>
      <c r="J133" s="97"/>
      <c r="K133" s="97"/>
      <c r="L133" s="87"/>
    </row>
    <row r="134" spans="2:17" s="8" customFormat="1" ht="18" hidden="1" customHeight="1" x14ac:dyDescent="0.25">
      <c r="B134" s="94" t="s">
        <v>17</v>
      </c>
      <c r="C134" s="95">
        <f t="shared" si="10"/>
        <v>0</v>
      </c>
      <c r="D134" s="96"/>
      <c r="E134" s="97"/>
      <c r="F134" s="97"/>
      <c r="G134" s="97"/>
      <c r="H134" s="97"/>
      <c r="I134" s="97"/>
      <c r="J134" s="97"/>
      <c r="K134" s="97"/>
      <c r="L134" s="87"/>
    </row>
    <row r="135" spans="2:17" s="8" customFormat="1" ht="18" hidden="1" customHeight="1" x14ac:dyDescent="0.25">
      <c r="B135" s="94" t="s">
        <v>18</v>
      </c>
      <c r="C135" s="95">
        <f t="shared" si="10"/>
        <v>0</v>
      </c>
      <c r="D135" s="96"/>
      <c r="E135" s="97"/>
      <c r="F135" s="97"/>
      <c r="G135" s="97"/>
      <c r="H135" s="97"/>
      <c r="I135" s="97"/>
      <c r="J135" s="97"/>
      <c r="K135" s="97"/>
      <c r="L135" s="87"/>
    </row>
    <row r="136" spans="2:17" s="8" customFormat="1" ht="18" hidden="1" customHeight="1" thickBot="1" x14ac:dyDescent="0.3">
      <c r="B136" s="94" t="s">
        <v>19</v>
      </c>
      <c r="C136" s="95">
        <f t="shared" si="10"/>
        <v>0</v>
      </c>
      <c r="D136" s="96"/>
      <c r="E136" s="97"/>
      <c r="F136" s="97"/>
      <c r="G136" s="97"/>
      <c r="H136" s="97"/>
      <c r="I136" s="97"/>
      <c r="J136" s="97"/>
      <c r="K136" s="97"/>
      <c r="L136" s="87"/>
    </row>
    <row r="137" spans="2:17" s="8" customFormat="1" ht="18" customHeight="1" x14ac:dyDescent="0.25">
      <c r="B137" s="78" t="s">
        <v>20</v>
      </c>
      <c r="C137" s="79">
        <f>+SUM(C125:C136)</f>
        <v>42887</v>
      </c>
      <c r="D137" s="79">
        <f t="shared" ref="D137:K137" si="11">+SUM(D125:D136)</f>
        <v>4860</v>
      </c>
      <c r="E137" s="79">
        <f t="shared" si="11"/>
        <v>6236</v>
      </c>
      <c r="F137" s="79">
        <f t="shared" si="11"/>
        <v>3144</v>
      </c>
      <c r="G137" s="79">
        <f t="shared" si="11"/>
        <v>2681</v>
      </c>
      <c r="H137" s="79">
        <f t="shared" si="11"/>
        <v>5445</v>
      </c>
      <c r="I137" s="79">
        <f t="shared" si="11"/>
        <v>13376</v>
      </c>
      <c r="J137" s="79">
        <f t="shared" si="11"/>
        <v>3962</v>
      </c>
      <c r="K137" s="79">
        <f t="shared" si="11"/>
        <v>3183</v>
      </c>
      <c r="L137" s="100"/>
      <c r="N137" s="101"/>
      <c r="O137" s="102"/>
      <c r="P137" s="109"/>
    </row>
    <row r="138" spans="2:17" s="8" customFormat="1" ht="18" customHeight="1" x14ac:dyDescent="0.25">
      <c r="B138" s="52" t="s">
        <v>22</v>
      </c>
      <c r="C138" s="103">
        <f t="shared" ref="C138:K138" si="12">+C137/$C$137</f>
        <v>1</v>
      </c>
      <c r="D138" s="53">
        <f t="shared" si="12"/>
        <v>0.11332105299974352</v>
      </c>
      <c r="E138" s="53">
        <f t="shared" si="12"/>
        <v>0.14540536759390957</v>
      </c>
      <c r="F138" s="53">
        <f t="shared" si="12"/>
        <v>7.3308928113414315E-2</v>
      </c>
      <c r="G138" s="53">
        <f t="shared" si="12"/>
        <v>6.2513115862615709E-2</v>
      </c>
      <c r="H138" s="53">
        <f t="shared" si="12"/>
        <v>0.12696155012008301</v>
      </c>
      <c r="I138" s="53">
        <f t="shared" si="12"/>
        <v>0.31188938372933522</v>
      </c>
      <c r="J138" s="53">
        <f t="shared" si="12"/>
        <v>9.2382306992795024E-2</v>
      </c>
      <c r="K138" s="53">
        <f t="shared" si="12"/>
        <v>7.4218294588103625E-2</v>
      </c>
      <c r="L138" s="63"/>
      <c r="N138" s="101"/>
      <c r="O138" s="102"/>
      <c r="P138" s="109"/>
    </row>
    <row r="139" spans="2:17" s="8" customFormat="1" ht="15" customHeight="1" x14ac:dyDescent="0.25">
      <c r="B139" s="136"/>
      <c r="C139" s="106"/>
      <c r="H139" s="137"/>
      <c r="I139" s="93"/>
      <c r="J139" s="93"/>
      <c r="L139" s="93"/>
    </row>
    <row r="140" spans="2:17" s="8" customFormat="1" ht="15" customHeight="1" x14ac:dyDescent="0.25">
      <c r="B140" s="60"/>
      <c r="C140" s="135"/>
      <c r="D140" s="135"/>
      <c r="E140" s="64"/>
      <c r="F140" s="64"/>
      <c r="G140" s="64"/>
      <c r="H140" s="64"/>
      <c r="I140" s="106"/>
      <c r="J140" s="106"/>
      <c r="K140" s="106"/>
      <c r="L140" s="106"/>
      <c r="M140" s="106"/>
      <c r="N140" s="106"/>
      <c r="O140" s="106"/>
      <c r="P140" s="106"/>
    </row>
    <row r="141" spans="2:17" s="8" customFormat="1" ht="21" customHeight="1" x14ac:dyDescent="0.25">
      <c r="B141" s="88"/>
      <c r="C141" s="135"/>
      <c r="D141" s="135"/>
      <c r="E141" s="64"/>
      <c r="F141" s="64"/>
      <c r="G141" s="64"/>
      <c r="H141" s="64"/>
    </row>
    <row r="142" spans="2:17" s="8" customFormat="1" ht="25.5" customHeight="1" x14ac:dyDescent="0.25">
      <c r="B142" s="69" t="s">
        <v>0</v>
      </c>
      <c r="C142" s="69" t="s">
        <v>20</v>
      </c>
      <c r="D142" s="69" t="s">
        <v>50</v>
      </c>
      <c r="E142" s="69" t="s">
        <v>51</v>
      </c>
      <c r="F142" s="69" t="s">
        <v>52</v>
      </c>
      <c r="G142" s="69" t="s">
        <v>53</v>
      </c>
      <c r="H142" s="69" t="s">
        <v>54</v>
      </c>
      <c r="I142" s="70"/>
      <c r="J142" s="70"/>
      <c r="K142" s="70"/>
      <c r="L142" s="70"/>
      <c r="M142" s="70"/>
      <c r="N142" s="70"/>
      <c r="O142" s="70"/>
      <c r="Q142" s="108"/>
    </row>
    <row r="143" spans="2:17" s="8" customFormat="1" ht="18" customHeight="1" x14ac:dyDescent="0.25">
      <c r="B143" s="138" t="s">
        <v>8</v>
      </c>
      <c r="C143" s="139">
        <f>+SUM(D143:H143)</f>
        <v>13758</v>
      </c>
      <c r="D143" s="96">
        <v>4561</v>
      </c>
      <c r="E143" s="97">
        <v>4269</v>
      </c>
      <c r="F143" s="97">
        <v>884</v>
      </c>
      <c r="G143" s="97">
        <v>31</v>
      </c>
      <c r="H143" s="97">
        <v>4013</v>
      </c>
      <c r="I143" s="45"/>
      <c r="J143" s="45"/>
      <c r="K143" s="45"/>
      <c r="L143" s="108"/>
      <c r="M143" s="108"/>
      <c r="N143" s="108"/>
      <c r="O143" s="108"/>
      <c r="Q143" s="108"/>
    </row>
    <row r="144" spans="2:17" s="8" customFormat="1" ht="18" customHeight="1" x14ac:dyDescent="0.25">
      <c r="B144" s="140" t="s">
        <v>9</v>
      </c>
      <c r="C144" s="139">
        <f t="shared" ref="C144:C154" si="13">+SUM(D144:H144)</f>
        <v>13550</v>
      </c>
      <c r="D144" s="99">
        <v>4541</v>
      </c>
      <c r="E144" s="37">
        <v>4360</v>
      </c>
      <c r="F144" s="37">
        <v>848</v>
      </c>
      <c r="G144" s="37">
        <v>38</v>
      </c>
      <c r="H144" s="37">
        <v>3763</v>
      </c>
      <c r="I144" s="45"/>
      <c r="J144" s="45"/>
      <c r="K144" s="45"/>
      <c r="L144" s="108"/>
      <c r="M144" s="108"/>
      <c r="N144" s="108"/>
      <c r="O144" s="108"/>
      <c r="Q144" s="108"/>
    </row>
    <row r="145" spans="2:17" s="8" customFormat="1" ht="18" customHeight="1" thickBot="1" x14ac:dyDescent="0.3">
      <c r="B145" s="140" t="s">
        <v>10</v>
      </c>
      <c r="C145" s="139">
        <f t="shared" si="13"/>
        <v>15579</v>
      </c>
      <c r="D145" s="99">
        <v>5032</v>
      </c>
      <c r="E145" s="37">
        <v>4918</v>
      </c>
      <c r="F145" s="37">
        <v>954</v>
      </c>
      <c r="G145" s="37">
        <v>43</v>
      </c>
      <c r="H145" s="37">
        <v>4632</v>
      </c>
      <c r="I145" s="45"/>
      <c r="J145" s="45"/>
      <c r="K145" s="45"/>
      <c r="L145" s="108"/>
      <c r="M145" s="108"/>
      <c r="N145" s="108"/>
      <c r="O145" s="108"/>
      <c r="Q145" s="108"/>
    </row>
    <row r="146" spans="2:17" s="8" customFormat="1" ht="18" hidden="1" customHeight="1" x14ac:dyDescent="0.25">
      <c r="B146" s="140" t="s">
        <v>11</v>
      </c>
      <c r="C146" s="139">
        <f t="shared" si="13"/>
        <v>0</v>
      </c>
      <c r="D146" s="99"/>
      <c r="E146" s="37"/>
      <c r="F146" s="37"/>
      <c r="G146" s="37"/>
      <c r="H146" s="37"/>
      <c r="I146" s="45"/>
      <c r="J146" s="45"/>
      <c r="K146" s="45"/>
      <c r="L146" s="108"/>
      <c r="M146" s="108"/>
      <c r="N146" s="108"/>
      <c r="O146" s="108"/>
      <c r="Q146" s="108"/>
    </row>
    <row r="147" spans="2:17" s="8" customFormat="1" ht="18" hidden="1" customHeight="1" x14ac:dyDescent="0.25">
      <c r="B147" s="140" t="s">
        <v>12</v>
      </c>
      <c r="C147" s="139">
        <f t="shared" si="13"/>
        <v>0</v>
      </c>
      <c r="D147" s="99"/>
      <c r="E147" s="37"/>
      <c r="F147" s="37"/>
      <c r="G147" s="37"/>
      <c r="H147" s="37"/>
      <c r="I147" s="45"/>
      <c r="J147" s="45"/>
      <c r="K147" s="45"/>
      <c r="L147" s="108"/>
      <c r="M147" s="108"/>
      <c r="N147" s="108"/>
      <c r="O147" s="108"/>
      <c r="Q147" s="108"/>
    </row>
    <row r="148" spans="2:17" s="8" customFormat="1" ht="18" hidden="1" customHeight="1" x14ac:dyDescent="0.25">
      <c r="B148" s="140" t="s">
        <v>13</v>
      </c>
      <c r="C148" s="139">
        <f t="shared" si="13"/>
        <v>0</v>
      </c>
      <c r="D148" s="99"/>
      <c r="E148" s="37"/>
      <c r="F148" s="37"/>
      <c r="G148" s="37"/>
      <c r="H148" s="37"/>
      <c r="I148" s="45"/>
      <c r="J148" s="45"/>
      <c r="K148" s="45"/>
      <c r="L148" s="108"/>
      <c r="M148" s="108"/>
      <c r="N148" s="108"/>
      <c r="O148" s="108"/>
      <c r="Q148" s="108"/>
    </row>
    <row r="149" spans="2:17" s="8" customFormat="1" ht="18" hidden="1" customHeight="1" x14ac:dyDescent="0.25">
      <c r="B149" s="140" t="s">
        <v>14</v>
      </c>
      <c r="C149" s="139">
        <f t="shared" si="13"/>
        <v>0</v>
      </c>
      <c r="D149" s="99"/>
      <c r="E149" s="37"/>
      <c r="F149" s="37"/>
      <c r="G149" s="37"/>
      <c r="H149" s="37"/>
      <c r="I149" s="45"/>
      <c r="J149" s="45"/>
      <c r="K149" s="45"/>
      <c r="L149" s="108"/>
      <c r="M149" s="108"/>
      <c r="N149" s="108"/>
      <c r="O149" s="108"/>
      <c r="Q149" s="108"/>
    </row>
    <row r="150" spans="2:17" s="8" customFormat="1" ht="18" hidden="1" customHeight="1" x14ac:dyDescent="0.25">
      <c r="B150" s="140" t="s">
        <v>15</v>
      </c>
      <c r="C150" s="139">
        <f t="shared" si="13"/>
        <v>0</v>
      </c>
      <c r="D150" s="99"/>
      <c r="E150" s="37"/>
      <c r="F150" s="37"/>
      <c r="G150" s="37"/>
      <c r="H150" s="37"/>
      <c r="I150" s="45"/>
      <c r="J150" s="45"/>
      <c r="K150" s="45"/>
      <c r="L150" s="108"/>
      <c r="M150" s="108"/>
      <c r="N150" s="108"/>
      <c r="O150" s="108"/>
      <c r="Q150" s="108"/>
    </row>
    <row r="151" spans="2:17" s="8" customFormat="1" ht="18" hidden="1" customHeight="1" x14ac:dyDescent="0.25">
      <c r="B151" s="140" t="s">
        <v>16</v>
      </c>
      <c r="C151" s="139">
        <f t="shared" si="13"/>
        <v>0</v>
      </c>
      <c r="D151" s="99"/>
      <c r="E151" s="37"/>
      <c r="F151" s="37"/>
      <c r="G151" s="37"/>
      <c r="H151" s="37"/>
      <c r="I151" s="45"/>
      <c r="J151" s="45"/>
      <c r="K151" s="45"/>
      <c r="L151" s="108"/>
      <c r="M151" s="108"/>
      <c r="N151" s="108"/>
      <c r="O151" s="108"/>
      <c r="Q151" s="108"/>
    </row>
    <row r="152" spans="2:17" s="8" customFormat="1" ht="18" hidden="1" customHeight="1" x14ac:dyDescent="0.25">
      <c r="B152" s="140" t="s">
        <v>17</v>
      </c>
      <c r="C152" s="139">
        <f t="shared" si="13"/>
        <v>0</v>
      </c>
      <c r="D152" s="99"/>
      <c r="E152" s="37"/>
      <c r="F152" s="37"/>
      <c r="G152" s="37"/>
      <c r="H152" s="37"/>
      <c r="I152" s="45"/>
      <c r="J152" s="45"/>
      <c r="K152" s="45"/>
      <c r="L152" s="108"/>
      <c r="M152" s="108"/>
      <c r="N152" s="108"/>
      <c r="O152" s="108"/>
      <c r="Q152" s="108"/>
    </row>
    <row r="153" spans="2:17" s="8" customFormat="1" ht="18" hidden="1" customHeight="1" x14ac:dyDescent="0.25">
      <c r="B153" s="140" t="s">
        <v>18</v>
      </c>
      <c r="C153" s="139">
        <f t="shared" si="13"/>
        <v>0</v>
      </c>
      <c r="D153" s="99"/>
      <c r="E153" s="37"/>
      <c r="F153" s="37"/>
      <c r="G153" s="37"/>
      <c r="H153" s="37"/>
      <c r="I153" s="45"/>
      <c r="J153" s="45"/>
      <c r="K153" s="45"/>
      <c r="L153" s="108"/>
      <c r="M153" s="108"/>
      <c r="N153" s="108"/>
      <c r="O153" s="108"/>
      <c r="Q153" s="108"/>
    </row>
    <row r="154" spans="2:17" s="8" customFormat="1" ht="18" hidden="1" customHeight="1" thickBot="1" x14ac:dyDescent="0.3">
      <c r="B154" s="141" t="s">
        <v>19</v>
      </c>
      <c r="C154" s="139">
        <f t="shared" si="13"/>
        <v>0</v>
      </c>
      <c r="D154" s="142"/>
      <c r="E154" s="143"/>
      <c r="F154" s="143"/>
      <c r="G154" s="143"/>
      <c r="H154" s="143"/>
      <c r="I154" s="45"/>
      <c r="J154" s="45"/>
      <c r="K154" s="45"/>
      <c r="L154" s="108"/>
      <c r="M154" s="108"/>
      <c r="N154" s="108"/>
      <c r="O154" s="108"/>
      <c r="Q154" s="108"/>
    </row>
    <row r="155" spans="2:17" s="8" customFormat="1" ht="15" customHeight="1" x14ac:dyDescent="0.25">
      <c r="B155" s="78" t="s">
        <v>20</v>
      </c>
      <c r="C155" s="79">
        <f>SUM(C143:C154)</f>
        <v>42887</v>
      </c>
      <c r="D155" s="79">
        <f t="shared" ref="D155:H155" si="14">SUM(D143:D154)</f>
        <v>14134</v>
      </c>
      <c r="E155" s="79">
        <f t="shared" si="14"/>
        <v>13547</v>
      </c>
      <c r="F155" s="79">
        <f t="shared" si="14"/>
        <v>2686</v>
      </c>
      <c r="G155" s="79">
        <f t="shared" si="14"/>
        <v>112</v>
      </c>
      <c r="H155" s="79">
        <f t="shared" si="14"/>
        <v>12408</v>
      </c>
      <c r="I155" s="100"/>
      <c r="J155" s="100"/>
      <c r="K155" s="100"/>
      <c r="L155" s="100"/>
      <c r="M155" s="100"/>
      <c r="N155" s="100"/>
      <c r="O155" s="100"/>
      <c r="Q155" s="108"/>
    </row>
    <row r="156" spans="2:17" s="8" customFormat="1" ht="14.25" customHeight="1" x14ac:dyDescent="0.25">
      <c r="B156" s="52" t="s">
        <v>22</v>
      </c>
      <c r="C156" s="103">
        <f>+C155/$C$155</f>
        <v>1</v>
      </c>
      <c r="D156" s="103">
        <f t="shared" ref="D156:H156" si="15">+D155/$C$155</f>
        <v>0.32956373726304006</v>
      </c>
      <c r="E156" s="103">
        <f t="shared" si="15"/>
        <v>0.31587660596451139</v>
      </c>
      <c r="F156" s="103">
        <f t="shared" si="15"/>
        <v>6.2629701308088703E-2</v>
      </c>
      <c r="G156" s="103">
        <f t="shared" si="15"/>
        <v>2.6115139785949123E-3</v>
      </c>
      <c r="H156" s="103">
        <f t="shared" si="15"/>
        <v>0.28931844148576491</v>
      </c>
      <c r="I156" s="12"/>
      <c r="J156" s="12"/>
      <c r="K156" s="12"/>
      <c r="L156" s="12"/>
      <c r="M156" s="12"/>
      <c r="N156" s="12"/>
      <c r="O156" s="12"/>
      <c r="Q156" s="108"/>
    </row>
    <row r="157" spans="2:17" s="8" customFormat="1" ht="14.25" customHeight="1" x14ac:dyDescent="0.25">
      <c r="B157" s="144" t="s">
        <v>55</v>
      </c>
      <c r="C157" s="45"/>
      <c r="D157" s="45"/>
      <c r="E157" s="45"/>
      <c r="F157" s="145"/>
      <c r="J157" s="12"/>
      <c r="K157" s="12"/>
      <c r="L157" s="12"/>
      <c r="M157" s="12"/>
      <c r="N157" s="12"/>
      <c r="O157" s="12"/>
      <c r="P157" s="12"/>
    </row>
    <row r="158" spans="2:17" s="8" customFormat="1" ht="14.25" customHeight="1" x14ac:dyDescent="0.25">
      <c r="B158" s="144"/>
      <c r="C158" s="45"/>
      <c r="D158" s="45"/>
      <c r="E158" s="45"/>
      <c r="F158" s="145"/>
      <c r="J158" s="12"/>
      <c r="K158" s="12"/>
      <c r="L158" s="12"/>
      <c r="M158" s="12"/>
      <c r="N158" s="12"/>
      <c r="O158" s="12"/>
      <c r="P158" s="12"/>
    </row>
    <row r="159" spans="2:17" s="8" customFormat="1" ht="14.25" customHeight="1" x14ac:dyDescent="0.25">
      <c r="B159" s="144"/>
      <c r="C159" s="45"/>
      <c r="D159" s="45"/>
      <c r="E159" s="45"/>
      <c r="F159" s="145"/>
      <c r="J159" s="12"/>
      <c r="K159" s="12"/>
      <c r="L159" s="12"/>
      <c r="M159" s="12"/>
      <c r="N159" s="12"/>
      <c r="O159" s="12"/>
      <c r="P159" s="12"/>
    </row>
    <row r="160" spans="2:17" s="8" customFormat="1" ht="14.25" customHeight="1" x14ac:dyDescent="0.25">
      <c r="B160" s="144"/>
      <c r="C160" s="45"/>
      <c r="D160" s="45"/>
      <c r="E160" s="45"/>
      <c r="F160" s="145"/>
      <c r="J160" s="12"/>
      <c r="K160" s="12"/>
      <c r="L160" s="12"/>
      <c r="M160" s="12"/>
      <c r="N160" s="12"/>
      <c r="O160" s="12"/>
      <c r="P160" s="12"/>
    </row>
    <row r="161" spans="2:17" s="8" customFormat="1" ht="51" customHeight="1" x14ac:dyDescent="0.25">
      <c r="B161" s="69" t="s">
        <v>0</v>
      </c>
      <c r="C161" s="69" t="s">
        <v>56</v>
      </c>
      <c r="D161" s="69" t="s">
        <v>57</v>
      </c>
      <c r="E161" s="69" t="s">
        <v>58</v>
      </c>
      <c r="F161" s="69" t="s">
        <v>59</v>
      </c>
      <c r="G161" s="69" t="s">
        <v>60</v>
      </c>
      <c r="H161" s="69" t="s">
        <v>61</v>
      </c>
      <c r="I161" s="69" t="s">
        <v>62</v>
      </c>
      <c r="J161" s="69" t="s">
        <v>63</v>
      </c>
      <c r="K161" s="69" t="s">
        <v>64</v>
      </c>
      <c r="L161" s="69" t="s">
        <v>65</v>
      </c>
      <c r="M161" s="70"/>
      <c r="N161" s="70"/>
      <c r="P161" s="108"/>
      <c r="Q161" s="108"/>
    </row>
    <row r="162" spans="2:17" s="8" customFormat="1" ht="18" customHeight="1" x14ac:dyDescent="0.25">
      <c r="B162" s="138" t="s">
        <v>8</v>
      </c>
      <c r="C162" s="96">
        <v>18</v>
      </c>
      <c r="D162" s="97">
        <v>33</v>
      </c>
      <c r="E162" s="97">
        <v>466</v>
      </c>
      <c r="F162" s="97">
        <v>439</v>
      </c>
      <c r="G162" s="97">
        <v>74</v>
      </c>
      <c r="H162" s="97">
        <v>71</v>
      </c>
      <c r="I162" s="97">
        <v>840</v>
      </c>
      <c r="J162" s="97">
        <v>976</v>
      </c>
      <c r="K162" s="97">
        <v>21</v>
      </c>
      <c r="L162" s="97">
        <v>1766</v>
      </c>
      <c r="M162" s="108"/>
      <c r="N162" s="108"/>
      <c r="P162" s="108"/>
      <c r="Q162" s="108"/>
    </row>
    <row r="163" spans="2:17" s="8" customFormat="1" ht="18" customHeight="1" x14ac:dyDescent="0.25">
      <c r="B163" s="140" t="s">
        <v>9</v>
      </c>
      <c r="C163" s="99">
        <v>18</v>
      </c>
      <c r="D163" s="37">
        <v>23</v>
      </c>
      <c r="E163" s="37">
        <v>383</v>
      </c>
      <c r="F163" s="37">
        <v>418</v>
      </c>
      <c r="G163" s="37">
        <v>54</v>
      </c>
      <c r="H163" s="37">
        <v>54</v>
      </c>
      <c r="I163" s="37">
        <v>695</v>
      </c>
      <c r="J163" s="37">
        <v>979</v>
      </c>
      <c r="K163" s="37">
        <v>24</v>
      </c>
      <c r="L163" s="37">
        <v>2066</v>
      </c>
      <c r="M163" s="108"/>
      <c r="N163" s="108"/>
      <c r="P163" s="108"/>
      <c r="Q163" s="108"/>
    </row>
    <row r="164" spans="2:17" s="8" customFormat="1" ht="18" customHeight="1" thickBot="1" x14ac:dyDescent="0.3">
      <c r="B164" s="140" t="s">
        <v>10</v>
      </c>
      <c r="C164" s="99">
        <v>21</v>
      </c>
      <c r="D164" s="37">
        <v>37</v>
      </c>
      <c r="E164" s="37">
        <v>496</v>
      </c>
      <c r="F164" s="37">
        <v>563</v>
      </c>
      <c r="G164" s="37">
        <v>71</v>
      </c>
      <c r="H164" s="37">
        <v>73</v>
      </c>
      <c r="I164" s="37">
        <v>885</v>
      </c>
      <c r="J164" s="37">
        <v>1244</v>
      </c>
      <c r="K164" s="37">
        <v>12</v>
      </c>
      <c r="L164" s="37">
        <v>2071</v>
      </c>
      <c r="M164" s="108"/>
      <c r="N164" s="108"/>
      <c r="P164" s="108"/>
      <c r="Q164" s="108"/>
    </row>
    <row r="165" spans="2:17" s="8" customFormat="1" ht="18" hidden="1" customHeight="1" x14ac:dyDescent="0.25">
      <c r="B165" s="140" t="s">
        <v>11</v>
      </c>
      <c r="C165" s="99"/>
      <c r="D165" s="37"/>
      <c r="E165" s="37"/>
      <c r="F165" s="37"/>
      <c r="G165" s="37"/>
      <c r="H165" s="37"/>
      <c r="I165" s="37"/>
      <c r="J165" s="37"/>
      <c r="K165" s="37"/>
      <c r="L165" s="37"/>
      <c r="M165" s="108"/>
      <c r="N165" s="108"/>
      <c r="P165" s="108"/>
      <c r="Q165" s="108"/>
    </row>
    <row r="166" spans="2:17" s="8" customFormat="1" ht="18" hidden="1" customHeight="1" x14ac:dyDescent="0.25">
      <c r="B166" s="140" t="s">
        <v>12</v>
      </c>
      <c r="C166" s="99"/>
      <c r="D166" s="37"/>
      <c r="E166" s="37"/>
      <c r="F166" s="37"/>
      <c r="G166" s="37"/>
      <c r="H166" s="37"/>
      <c r="I166" s="37"/>
      <c r="J166" s="37"/>
      <c r="K166" s="37"/>
      <c r="L166" s="37"/>
      <c r="M166" s="108"/>
      <c r="N166" s="108"/>
      <c r="P166" s="108"/>
      <c r="Q166" s="108"/>
    </row>
    <row r="167" spans="2:17" s="8" customFormat="1" ht="18" hidden="1" customHeight="1" x14ac:dyDescent="0.25">
      <c r="B167" s="140" t="s">
        <v>13</v>
      </c>
      <c r="C167" s="99"/>
      <c r="D167" s="37"/>
      <c r="E167" s="37"/>
      <c r="F167" s="37"/>
      <c r="G167" s="37"/>
      <c r="H167" s="37"/>
      <c r="I167" s="37"/>
      <c r="J167" s="37"/>
      <c r="K167" s="37"/>
      <c r="L167" s="37"/>
      <c r="M167" s="108"/>
      <c r="N167" s="108"/>
      <c r="P167" s="108"/>
      <c r="Q167" s="108"/>
    </row>
    <row r="168" spans="2:17" s="8" customFormat="1" ht="18" hidden="1" customHeight="1" x14ac:dyDescent="0.25">
      <c r="B168" s="140" t="s">
        <v>14</v>
      </c>
      <c r="C168" s="99"/>
      <c r="D168" s="37"/>
      <c r="E168" s="37"/>
      <c r="F168" s="37"/>
      <c r="G168" s="37"/>
      <c r="H168" s="37"/>
      <c r="I168" s="37"/>
      <c r="J168" s="37"/>
      <c r="K168" s="37"/>
      <c r="L168" s="37"/>
      <c r="M168" s="108"/>
      <c r="N168" s="108"/>
      <c r="P168" s="108"/>
      <c r="Q168" s="108"/>
    </row>
    <row r="169" spans="2:17" s="8" customFormat="1" ht="18" hidden="1" customHeight="1" x14ac:dyDescent="0.25">
      <c r="B169" s="140" t="s">
        <v>15</v>
      </c>
      <c r="C169" s="99"/>
      <c r="D169" s="37"/>
      <c r="E169" s="37"/>
      <c r="F169" s="37"/>
      <c r="G169" s="37"/>
      <c r="H169" s="37"/>
      <c r="I169" s="37"/>
      <c r="J169" s="37"/>
      <c r="K169" s="37"/>
      <c r="L169" s="37"/>
      <c r="M169" s="108"/>
      <c r="N169" s="108"/>
      <c r="P169" s="108"/>
      <c r="Q169" s="108"/>
    </row>
    <row r="170" spans="2:17" s="8" customFormat="1" ht="18" hidden="1" customHeight="1" x14ac:dyDescent="0.25">
      <c r="B170" s="140" t="s">
        <v>16</v>
      </c>
      <c r="C170" s="99"/>
      <c r="D170" s="37"/>
      <c r="E170" s="37"/>
      <c r="F170" s="37"/>
      <c r="G170" s="37"/>
      <c r="H170" s="37"/>
      <c r="I170" s="37"/>
      <c r="J170" s="37"/>
      <c r="K170" s="37"/>
      <c r="L170" s="37"/>
      <c r="M170" s="108"/>
      <c r="N170" s="108"/>
      <c r="P170" s="108"/>
      <c r="Q170" s="108"/>
    </row>
    <row r="171" spans="2:17" s="8" customFormat="1" ht="18" hidden="1" customHeight="1" x14ac:dyDescent="0.25">
      <c r="B171" s="140" t="s">
        <v>17</v>
      </c>
      <c r="C171" s="99"/>
      <c r="D171" s="37"/>
      <c r="E171" s="37"/>
      <c r="F171" s="37"/>
      <c r="G171" s="37"/>
      <c r="H171" s="37"/>
      <c r="I171" s="37"/>
      <c r="J171" s="37"/>
      <c r="K171" s="37"/>
      <c r="L171" s="37"/>
      <c r="M171" s="108"/>
      <c r="N171" s="108"/>
      <c r="P171" s="108"/>
      <c r="Q171" s="108"/>
    </row>
    <row r="172" spans="2:17" s="8" customFormat="1" ht="18" hidden="1" customHeight="1" x14ac:dyDescent="0.25">
      <c r="B172" s="140" t="s">
        <v>18</v>
      </c>
      <c r="C172" s="99"/>
      <c r="D172" s="37"/>
      <c r="E172" s="37"/>
      <c r="F172" s="37"/>
      <c r="G172" s="37"/>
      <c r="H172" s="37"/>
      <c r="I172" s="37"/>
      <c r="J172" s="37"/>
      <c r="K172" s="37"/>
      <c r="L172" s="37"/>
      <c r="M172" s="108"/>
      <c r="N172" s="108"/>
      <c r="P172" s="108"/>
      <c r="Q172" s="108"/>
    </row>
    <row r="173" spans="2:17" s="8" customFormat="1" ht="18" hidden="1" customHeight="1" thickBot="1" x14ac:dyDescent="0.3">
      <c r="B173" s="141" t="s">
        <v>19</v>
      </c>
      <c r="C173" s="142"/>
      <c r="D173" s="143"/>
      <c r="E173" s="143"/>
      <c r="F173" s="143"/>
      <c r="G173" s="143"/>
      <c r="H173" s="143"/>
      <c r="I173" s="143"/>
      <c r="J173" s="143"/>
      <c r="K173" s="143"/>
      <c r="L173" s="143"/>
      <c r="M173" s="108"/>
      <c r="N173" s="108"/>
      <c r="P173" s="108"/>
      <c r="Q173" s="108"/>
    </row>
    <row r="174" spans="2:17" s="8" customFormat="1" ht="15" customHeight="1" x14ac:dyDescent="0.25">
      <c r="B174" s="78" t="s">
        <v>20</v>
      </c>
      <c r="C174" s="79">
        <f t="shared" ref="C174:L174" si="16">SUM(C162:C173)</f>
        <v>57</v>
      </c>
      <c r="D174" s="79">
        <f t="shared" si="16"/>
        <v>93</v>
      </c>
      <c r="E174" s="79">
        <f t="shared" si="16"/>
        <v>1345</v>
      </c>
      <c r="F174" s="79">
        <f t="shared" si="16"/>
        <v>1420</v>
      </c>
      <c r="G174" s="79">
        <f t="shared" si="16"/>
        <v>199</v>
      </c>
      <c r="H174" s="79">
        <f t="shared" si="16"/>
        <v>198</v>
      </c>
      <c r="I174" s="79">
        <f t="shared" si="16"/>
        <v>2420</v>
      </c>
      <c r="J174" s="79">
        <f t="shared" si="16"/>
        <v>3199</v>
      </c>
      <c r="K174" s="79">
        <f t="shared" si="16"/>
        <v>57</v>
      </c>
      <c r="L174" s="79">
        <f t="shared" si="16"/>
        <v>5903</v>
      </c>
      <c r="M174" s="100"/>
      <c r="N174" s="100"/>
      <c r="P174" s="108"/>
      <c r="Q174" s="108"/>
    </row>
    <row r="175" spans="2:17" s="8" customFormat="1" ht="14.25" customHeight="1" x14ac:dyDescent="0.25">
      <c r="B175" s="144" t="s">
        <v>66</v>
      </c>
      <c r="C175" s="45"/>
      <c r="D175" s="45"/>
      <c r="E175" s="45"/>
      <c r="F175" s="145"/>
      <c r="N175" s="12"/>
      <c r="O175" s="12"/>
      <c r="P175" s="12"/>
    </row>
    <row r="176" spans="2:17" s="8" customFormat="1" ht="14.25" customHeight="1" x14ac:dyDescent="0.25">
      <c r="B176" s="146" t="s">
        <v>67</v>
      </c>
      <c r="C176" s="45"/>
      <c r="D176" s="45"/>
      <c r="E176" s="45"/>
      <c r="F176" s="145"/>
      <c r="J176" s="12"/>
      <c r="K176" s="12"/>
      <c r="L176" s="12"/>
      <c r="M176" s="12"/>
      <c r="N176" s="12"/>
      <c r="O176" s="12"/>
      <c r="P176" s="12"/>
    </row>
    <row r="177" spans="2:16" s="8" customFormat="1" ht="14.25" customHeight="1" x14ac:dyDescent="0.25">
      <c r="B177" s="144"/>
      <c r="C177" s="45"/>
      <c r="D177" s="45"/>
      <c r="E177" s="45"/>
      <c r="F177" s="145"/>
      <c r="J177" s="12"/>
      <c r="K177" s="12"/>
      <c r="L177" s="12"/>
      <c r="M177" s="12"/>
      <c r="N177" s="12"/>
      <c r="O177" s="12"/>
      <c r="P177" s="12"/>
    </row>
    <row r="178" spans="2:16" s="8" customFormat="1" ht="14.25" customHeight="1" x14ac:dyDescent="0.25">
      <c r="B178" s="144"/>
      <c r="C178" s="45"/>
      <c r="D178" s="45"/>
      <c r="E178" s="45"/>
      <c r="F178" s="145"/>
      <c r="J178" s="12"/>
      <c r="K178" s="12"/>
      <c r="L178" s="12"/>
      <c r="M178" s="12"/>
      <c r="N178" s="12"/>
      <c r="O178" s="12"/>
      <c r="P178" s="12"/>
    </row>
    <row r="179" spans="2:16" s="8" customFormat="1" ht="18" customHeight="1" x14ac:dyDescent="0.3">
      <c r="B179" s="9"/>
      <c r="C179" s="10"/>
      <c r="D179" s="10"/>
      <c r="E179" s="10"/>
      <c r="F179" s="10"/>
      <c r="G179" s="10"/>
      <c r="H179" s="10"/>
      <c r="I179" s="10"/>
      <c r="J179" s="10"/>
      <c r="K179" s="11"/>
      <c r="L179" s="11"/>
      <c r="M179" s="11"/>
      <c r="N179" s="11"/>
      <c r="O179" s="11"/>
      <c r="P179" s="11"/>
    </row>
    <row r="180" spans="2:16" s="8" customFormat="1" ht="18.75" customHeight="1" x14ac:dyDescent="0.25">
      <c r="B180" s="12"/>
      <c r="C180" s="66"/>
      <c r="D180" s="66"/>
      <c r="E180" s="66"/>
      <c r="F180" s="66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2:16" s="8" customFormat="1" ht="24.75" customHeight="1" x14ac:dyDescent="0.25">
      <c r="B181" s="88"/>
      <c r="C181" s="88"/>
      <c r="D181" s="88"/>
      <c r="E181" s="88"/>
      <c r="F181" s="88"/>
      <c r="G181" s="17"/>
      <c r="H181" s="17"/>
      <c r="I181" s="68"/>
      <c r="J181" s="68"/>
    </row>
    <row r="182" spans="2:16" customFormat="1" ht="24" customHeight="1" x14ac:dyDescent="0.35">
      <c r="B182" s="69" t="s">
        <v>0</v>
      </c>
      <c r="C182" s="69" t="s">
        <v>20</v>
      </c>
      <c r="D182" s="69" t="s">
        <v>23</v>
      </c>
      <c r="E182" s="69" t="s">
        <v>24</v>
      </c>
      <c r="F182" s="70"/>
      <c r="G182" s="70"/>
      <c r="H182" s="70"/>
      <c r="I182" s="8"/>
      <c r="J182" s="8"/>
      <c r="K182" s="8"/>
      <c r="L182" s="8"/>
      <c r="M182" s="8"/>
      <c r="N182" s="8"/>
      <c r="O182" s="8"/>
      <c r="P182" s="8"/>
    </row>
    <row r="183" spans="2:16" customFormat="1" ht="16.5" customHeight="1" x14ac:dyDescent="0.35">
      <c r="B183" s="94" t="s">
        <v>8</v>
      </c>
      <c r="C183" s="95">
        <f>SUM(D183:F183)</f>
        <v>9745</v>
      </c>
      <c r="D183" s="96">
        <v>2167</v>
      </c>
      <c r="E183" s="97">
        <v>7578</v>
      </c>
      <c r="F183" s="87"/>
      <c r="G183" s="87"/>
      <c r="H183" s="64"/>
      <c r="I183" s="8"/>
      <c r="J183" s="8"/>
      <c r="K183" s="8"/>
      <c r="L183" s="8"/>
      <c r="M183" s="8"/>
      <c r="N183" s="8"/>
      <c r="O183" s="8"/>
      <c r="P183" s="8"/>
    </row>
    <row r="184" spans="2:16" customFormat="1" ht="16.5" customHeight="1" x14ac:dyDescent="0.35">
      <c r="B184" s="35" t="s">
        <v>9</v>
      </c>
      <c r="C184" s="98">
        <f>SUM(D184:F184)</f>
        <v>9787</v>
      </c>
      <c r="D184" s="99">
        <v>2150</v>
      </c>
      <c r="E184" s="37">
        <v>7637</v>
      </c>
      <c r="F184" s="64"/>
      <c r="G184" s="64"/>
      <c r="H184" s="64"/>
      <c r="I184" s="8"/>
      <c r="J184" s="8"/>
      <c r="K184" s="8"/>
      <c r="L184" s="8"/>
      <c r="M184" s="8"/>
      <c r="N184" s="8"/>
      <c r="O184" s="8"/>
      <c r="P184" s="8"/>
    </row>
    <row r="185" spans="2:16" customFormat="1" ht="16.5" customHeight="1" thickBot="1" x14ac:dyDescent="0.4">
      <c r="B185" s="35" t="s">
        <v>10</v>
      </c>
      <c r="C185" s="98">
        <f>SUM(D185:F185)</f>
        <v>10947</v>
      </c>
      <c r="D185" s="99">
        <v>2303</v>
      </c>
      <c r="E185" s="37">
        <v>8644</v>
      </c>
      <c r="F185" s="64"/>
      <c r="G185" s="64"/>
      <c r="H185" s="64"/>
      <c r="I185" s="8"/>
      <c r="J185" s="8"/>
      <c r="K185" s="8"/>
      <c r="L185" s="8"/>
      <c r="M185" s="8"/>
      <c r="N185" s="8"/>
      <c r="O185" s="8"/>
      <c r="P185" s="8"/>
    </row>
    <row r="186" spans="2:16" customFormat="1" ht="16.5" hidden="1" customHeight="1" x14ac:dyDescent="0.35">
      <c r="B186" s="35" t="s">
        <v>11</v>
      </c>
      <c r="C186" s="98">
        <f>SUM(D186:F186)</f>
        <v>0</v>
      </c>
      <c r="D186" s="99"/>
      <c r="E186" s="37"/>
      <c r="F186" s="64"/>
      <c r="G186" s="64"/>
      <c r="H186" s="64"/>
      <c r="I186" s="8"/>
      <c r="J186" s="8"/>
      <c r="K186" s="8"/>
      <c r="L186" s="8"/>
      <c r="M186" s="8"/>
      <c r="N186" s="8"/>
      <c r="O186" s="8"/>
      <c r="P186" s="8"/>
    </row>
    <row r="187" spans="2:16" customFormat="1" ht="16.5" hidden="1" customHeight="1" x14ac:dyDescent="0.35">
      <c r="B187" s="35" t="s">
        <v>12</v>
      </c>
      <c r="C187" s="98">
        <f>SUM(D187:F187)</f>
        <v>0</v>
      </c>
      <c r="D187" s="99"/>
      <c r="E187" s="37"/>
      <c r="F187" s="64"/>
      <c r="G187" s="64"/>
      <c r="H187" s="64"/>
      <c r="I187" s="8"/>
      <c r="J187" s="8"/>
      <c r="K187" s="8"/>
      <c r="L187" s="8"/>
      <c r="M187" s="8"/>
      <c r="N187" s="8"/>
      <c r="O187" s="8"/>
      <c r="P187" s="8"/>
    </row>
    <row r="188" spans="2:16" customFormat="1" ht="16.5" hidden="1" customHeight="1" x14ac:dyDescent="0.35">
      <c r="B188" s="35" t="s">
        <v>13</v>
      </c>
      <c r="C188" s="98">
        <f t="shared" ref="C188:C194" si="17">SUM(D188:F188)</f>
        <v>0</v>
      </c>
      <c r="D188" s="99"/>
      <c r="E188" s="37"/>
      <c r="F188" s="64"/>
      <c r="G188" s="64"/>
      <c r="H188" s="64"/>
      <c r="I188" s="8"/>
      <c r="J188" s="8"/>
      <c r="K188" s="8"/>
      <c r="L188" s="8"/>
      <c r="M188" s="8"/>
      <c r="N188" s="8"/>
    </row>
    <row r="189" spans="2:16" customFormat="1" ht="16.5" hidden="1" customHeight="1" x14ac:dyDescent="0.35">
      <c r="B189" s="35" t="s">
        <v>14</v>
      </c>
      <c r="C189" s="98">
        <f t="shared" si="17"/>
        <v>0</v>
      </c>
      <c r="D189" s="99"/>
      <c r="E189" s="37"/>
      <c r="F189" s="64"/>
      <c r="G189" s="64"/>
      <c r="H189" s="64"/>
      <c r="I189" s="8"/>
      <c r="J189" s="8"/>
      <c r="K189" s="8"/>
      <c r="L189" s="8"/>
      <c r="M189" s="8"/>
      <c r="N189" s="8"/>
    </row>
    <row r="190" spans="2:16" customFormat="1" ht="16.5" hidden="1" customHeight="1" x14ac:dyDescent="0.35">
      <c r="B190" s="35" t="s">
        <v>15</v>
      </c>
      <c r="C190" s="98">
        <f t="shared" si="17"/>
        <v>0</v>
      </c>
      <c r="D190" s="99"/>
      <c r="E190" s="37"/>
      <c r="F190" s="64"/>
      <c r="G190" s="64"/>
      <c r="H190" s="64"/>
      <c r="I190" s="8"/>
      <c r="J190" s="8"/>
      <c r="K190" s="8"/>
      <c r="L190" s="8"/>
      <c r="M190" s="8"/>
      <c r="N190" s="8"/>
      <c r="O190" s="1"/>
      <c r="P190" s="1"/>
    </row>
    <row r="191" spans="2:16" customFormat="1" ht="16.5" hidden="1" customHeight="1" x14ac:dyDescent="0.35">
      <c r="B191" s="35" t="s">
        <v>16</v>
      </c>
      <c r="C191" s="98">
        <f t="shared" si="17"/>
        <v>0</v>
      </c>
      <c r="D191" s="99"/>
      <c r="E191" s="37"/>
      <c r="F191" s="64"/>
      <c r="G191" s="64"/>
      <c r="H191" s="64"/>
      <c r="I191" s="8"/>
      <c r="J191" s="8"/>
      <c r="K191" s="8"/>
      <c r="L191" s="8"/>
      <c r="M191" s="8"/>
      <c r="N191" s="8"/>
      <c r="O191" s="1"/>
      <c r="P191" s="1"/>
    </row>
    <row r="192" spans="2:16" customFormat="1" ht="16.5" hidden="1" customHeight="1" x14ac:dyDescent="0.35">
      <c r="B192" s="35" t="s">
        <v>17</v>
      </c>
      <c r="C192" s="98">
        <f t="shared" si="17"/>
        <v>0</v>
      </c>
      <c r="D192" s="99"/>
      <c r="E192" s="37"/>
      <c r="F192" s="64"/>
      <c r="G192" s="64"/>
      <c r="H192" s="64"/>
      <c r="I192" s="8"/>
      <c r="J192" s="8"/>
      <c r="K192" s="8"/>
      <c r="L192" s="8"/>
      <c r="M192" s="8"/>
      <c r="N192" s="8"/>
      <c r="O192" s="1"/>
      <c r="P192" s="1"/>
    </row>
    <row r="193" spans="2:17" customFormat="1" ht="16.5" hidden="1" customHeight="1" x14ac:dyDescent="0.35">
      <c r="B193" s="35" t="s">
        <v>18</v>
      </c>
      <c r="C193" s="98">
        <f t="shared" si="17"/>
        <v>0</v>
      </c>
      <c r="D193" s="147"/>
      <c r="E193" s="148"/>
      <c r="F193" s="64"/>
      <c r="G193" s="64"/>
      <c r="H193" s="64"/>
      <c r="I193" s="8"/>
      <c r="J193" s="8"/>
      <c r="K193" s="8"/>
      <c r="L193" s="8"/>
      <c r="M193" s="8"/>
      <c r="N193" s="8"/>
      <c r="O193" s="8"/>
      <c r="P193" s="8"/>
    </row>
    <row r="194" spans="2:17" customFormat="1" ht="16.5" hidden="1" customHeight="1" thickBot="1" x14ac:dyDescent="0.4">
      <c r="B194" s="149" t="s">
        <v>19</v>
      </c>
      <c r="C194" s="98">
        <f t="shared" si="17"/>
        <v>0</v>
      </c>
      <c r="D194" s="150"/>
      <c r="E194" s="143"/>
      <c r="F194" s="64"/>
      <c r="G194" s="64"/>
      <c r="H194" s="8"/>
      <c r="I194" s="8"/>
      <c r="J194" s="8"/>
      <c r="K194" s="8"/>
      <c r="L194" s="8"/>
      <c r="M194" s="8"/>
      <c r="N194" s="8"/>
      <c r="O194" s="1"/>
      <c r="P194" s="1"/>
    </row>
    <row r="195" spans="2:17" customFormat="1" x14ac:dyDescent="0.35">
      <c r="B195" s="78" t="s">
        <v>20</v>
      </c>
      <c r="C195" s="79">
        <f>+SUM(C183:C194)</f>
        <v>30479</v>
      </c>
      <c r="D195" s="79">
        <f>+SUM(D183:D194)</f>
        <v>6620</v>
      </c>
      <c r="E195" s="79">
        <f t="shared" ref="E195" si="18">+SUM(E183:E194)</f>
        <v>23859</v>
      </c>
      <c r="F195" s="100"/>
      <c r="G195" s="100"/>
      <c r="H195" s="80"/>
      <c r="I195" s="80"/>
      <c r="J195" s="80"/>
      <c r="K195" s="80"/>
      <c r="L195" s="80"/>
      <c r="M195" s="8"/>
      <c r="N195" s="8"/>
      <c r="O195" s="81" t="s">
        <v>23</v>
      </c>
      <c r="P195" s="81" t="s">
        <v>24</v>
      </c>
    </row>
    <row r="196" spans="2:17" customFormat="1" ht="15" customHeight="1" x14ac:dyDescent="0.35">
      <c r="B196" s="52" t="s">
        <v>22</v>
      </c>
      <c r="C196" s="103">
        <f>+C195/$C$195</f>
        <v>1</v>
      </c>
      <c r="D196" s="53">
        <f>+D195/$C$195</f>
        <v>0.2171987269923554</v>
      </c>
      <c r="E196" s="53">
        <f>+E195/$C$195</f>
        <v>0.78280127300764457</v>
      </c>
      <c r="F196" s="61"/>
      <c r="G196" s="61"/>
      <c r="H196" s="70"/>
      <c r="I196" s="70"/>
      <c r="J196" s="70"/>
      <c r="K196" s="70"/>
      <c r="L196" s="70"/>
      <c r="M196" s="8"/>
      <c r="N196" s="8"/>
      <c r="O196" s="83">
        <f>+D196</f>
        <v>0.2171987269923554</v>
      </c>
      <c r="P196" s="83">
        <f>+E196</f>
        <v>0.78280127300764457</v>
      </c>
    </row>
    <row r="197" spans="2:17" customFormat="1" ht="15" customHeight="1" x14ac:dyDescent="0.35">
      <c r="B197" s="151"/>
      <c r="C197" s="151"/>
      <c r="D197" s="151"/>
      <c r="E197" s="151"/>
      <c r="F197" s="151"/>
      <c r="G197" s="61"/>
      <c r="H197" s="70"/>
      <c r="I197" s="70"/>
      <c r="J197" s="70"/>
      <c r="K197" s="70"/>
      <c r="L197" s="70"/>
      <c r="M197" s="8"/>
      <c r="N197" s="8"/>
      <c r="O197" s="83"/>
      <c r="P197" s="83"/>
    </row>
    <row r="198" spans="2:17" customFormat="1" ht="15" customHeight="1" x14ac:dyDescent="0.35">
      <c r="B198" s="151"/>
      <c r="C198" s="151"/>
      <c r="D198" s="151"/>
      <c r="E198" s="151"/>
      <c r="F198" s="151"/>
      <c r="G198" s="61"/>
      <c r="H198" s="70"/>
      <c r="I198" s="70"/>
      <c r="J198" s="70"/>
      <c r="K198" s="70"/>
      <c r="L198" s="70"/>
      <c r="M198" s="8"/>
      <c r="N198" s="8"/>
      <c r="O198" s="83"/>
      <c r="P198" s="83"/>
    </row>
    <row r="199" spans="2:17" customFormat="1" ht="15" customHeight="1" x14ac:dyDescent="0.35">
      <c r="B199" s="151"/>
      <c r="C199" s="151"/>
      <c r="D199" s="151"/>
      <c r="E199" s="151"/>
      <c r="F199" s="151"/>
      <c r="G199" s="61"/>
      <c r="H199" s="70"/>
      <c r="I199" s="70"/>
      <c r="J199" s="70"/>
      <c r="K199" s="70"/>
      <c r="L199" s="70"/>
      <c r="M199" s="8"/>
      <c r="N199" s="8"/>
      <c r="O199" s="83"/>
      <c r="P199" s="83"/>
    </row>
    <row r="200" spans="2:17" customFormat="1" ht="15" customHeight="1" x14ac:dyDescent="0.35">
      <c r="B200" s="151"/>
      <c r="C200" s="151"/>
      <c r="D200" s="151"/>
      <c r="E200" s="151"/>
      <c r="F200" s="151"/>
      <c r="G200" s="61"/>
      <c r="H200" s="70"/>
      <c r="I200" s="70"/>
      <c r="J200" s="70"/>
      <c r="K200" s="70"/>
      <c r="L200" s="70"/>
      <c r="M200" s="8"/>
      <c r="N200" s="8"/>
      <c r="O200" s="83"/>
      <c r="P200" s="83"/>
    </row>
    <row r="201" spans="2:17" customFormat="1" ht="44.25" customHeight="1" x14ac:dyDescent="0.35">
      <c r="B201" s="88"/>
      <c r="C201" s="88"/>
      <c r="D201" s="88"/>
      <c r="E201" s="88"/>
      <c r="F201" s="88"/>
      <c r="G201" s="45"/>
      <c r="H201" s="45"/>
      <c r="I201" s="45"/>
      <c r="J201" s="45"/>
      <c r="K201" s="87"/>
      <c r="L201" s="87"/>
      <c r="M201" s="8"/>
      <c r="N201" s="8"/>
      <c r="O201" s="8"/>
      <c r="P201" s="8"/>
    </row>
    <row r="202" spans="2:17" customFormat="1" ht="25.5" customHeight="1" x14ac:dyDescent="0.35">
      <c r="B202" s="18" t="s">
        <v>0</v>
      </c>
      <c r="C202" s="18" t="s">
        <v>20</v>
      </c>
      <c r="D202" s="69" t="s">
        <v>25</v>
      </c>
      <c r="E202" s="69" t="s">
        <v>26</v>
      </c>
      <c r="F202" s="69" t="s">
        <v>27</v>
      </c>
      <c r="G202" s="69" t="s">
        <v>28</v>
      </c>
      <c r="H202" s="69" t="s">
        <v>29</v>
      </c>
      <c r="I202" s="69" t="s">
        <v>30</v>
      </c>
      <c r="J202" s="69" t="s">
        <v>31</v>
      </c>
      <c r="K202" s="18" t="s">
        <v>32</v>
      </c>
      <c r="M202" s="152" t="s">
        <v>49</v>
      </c>
      <c r="N202" s="152" t="s">
        <v>30</v>
      </c>
      <c r="O202" s="152" t="s">
        <v>34</v>
      </c>
      <c r="P202" s="152" t="s">
        <v>32</v>
      </c>
    </row>
    <row r="203" spans="2:17" customFormat="1" ht="13.5" customHeight="1" x14ac:dyDescent="0.35">
      <c r="B203" s="18"/>
      <c r="C203" s="18"/>
      <c r="D203" s="92" t="s">
        <v>35</v>
      </c>
      <c r="E203" s="92" t="s">
        <v>36</v>
      </c>
      <c r="F203" s="92" t="s">
        <v>37</v>
      </c>
      <c r="G203" s="92" t="s">
        <v>38</v>
      </c>
      <c r="H203" s="92" t="s">
        <v>39</v>
      </c>
      <c r="I203" s="92" t="s">
        <v>40</v>
      </c>
      <c r="J203" s="92" t="s">
        <v>41</v>
      </c>
      <c r="K203" s="18"/>
      <c r="M203" s="153">
        <f>SUM(D216:G216)</f>
        <v>326</v>
      </c>
      <c r="N203" s="153">
        <f>H216+I216</f>
        <v>19238</v>
      </c>
      <c r="O203" s="153">
        <f>J216</f>
        <v>1424</v>
      </c>
      <c r="P203" s="153">
        <f>K216</f>
        <v>9491</v>
      </c>
    </row>
    <row r="204" spans="2:17" customFormat="1" ht="15.75" customHeight="1" x14ac:dyDescent="0.35">
      <c r="B204" s="94" t="s">
        <v>8</v>
      </c>
      <c r="C204" s="95">
        <f t="shared" ref="C204:C215" si="19">SUM(D204:K204)</f>
        <v>9745</v>
      </c>
      <c r="D204" s="96">
        <v>0</v>
      </c>
      <c r="E204" s="97">
        <v>1</v>
      </c>
      <c r="F204" s="97">
        <v>27</v>
      </c>
      <c r="G204" s="97">
        <v>81</v>
      </c>
      <c r="H204" s="97">
        <v>1217</v>
      </c>
      <c r="I204" s="97">
        <v>5218</v>
      </c>
      <c r="J204" s="97">
        <v>484</v>
      </c>
      <c r="K204" s="97">
        <v>2717</v>
      </c>
      <c r="M204" s="1"/>
      <c r="N204" s="1"/>
      <c r="O204" s="1"/>
      <c r="P204" s="1"/>
      <c r="Q204" s="1"/>
    </row>
    <row r="205" spans="2:17" customFormat="1" ht="15.75" customHeight="1" x14ac:dyDescent="0.35">
      <c r="B205" s="35" t="s">
        <v>9</v>
      </c>
      <c r="C205" s="98">
        <f t="shared" si="19"/>
        <v>9787</v>
      </c>
      <c r="D205" s="99">
        <v>0</v>
      </c>
      <c r="E205" s="37">
        <v>0</v>
      </c>
      <c r="F205" s="37">
        <v>27</v>
      </c>
      <c r="G205" s="37">
        <v>72</v>
      </c>
      <c r="H205" s="37">
        <v>1155</v>
      </c>
      <c r="I205" s="37">
        <v>4975</v>
      </c>
      <c r="J205" s="37">
        <v>423</v>
      </c>
      <c r="K205" s="37">
        <v>3135</v>
      </c>
      <c r="M205" s="1"/>
      <c r="N205" s="1"/>
      <c r="O205" s="1"/>
      <c r="P205" s="1"/>
      <c r="Q205" s="1"/>
    </row>
    <row r="206" spans="2:17" customFormat="1" ht="15.75" customHeight="1" thickBot="1" x14ac:dyDescent="0.4">
      <c r="B206" s="35" t="s">
        <v>10</v>
      </c>
      <c r="C206" s="98">
        <f t="shared" si="19"/>
        <v>10947</v>
      </c>
      <c r="D206" s="99">
        <v>0</v>
      </c>
      <c r="E206" s="37">
        <v>7</v>
      </c>
      <c r="F206" s="37">
        <v>30</v>
      </c>
      <c r="G206" s="37">
        <v>81</v>
      </c>
      <c r="H206" s="37">
        <v>1127</v>
      </c>
      <c r="I206" s="37">
        <v>5546</v>
      </c>
      <c r="J206" s="37">
        <v>517</v>
      </c>
      <c r="K206" s="37">
        <v>3639</v>
      </c>
      <c r="M206" s="87"/>
      <c r="N206" s="8"/>
      <c r="O206" s="8"/>
      <c r="P206" s="8"/>
    </row>
    <row r="207" spans="2:17" customFormat="1" ht="15.75" hidden="1" customHeight="1" x14ac:dyDescent="0.35">
      <c r="B207" s="35" t="s">
        <v>11</v>
      </c>
      <c r="C207" s="98">
        <f t="shared" si="19"/>
        <v>0</v>
      </c>
      <c r="D207" s="99"/>
      <c r="E207" s="37"/>
      <c r="F207" s="37"/>
      <c r="G207" s="37"/>
      <c r="H207" s="37"/>
      <c r="I207" s="37"/>
      <c r="J207" s="37"/>
      <c r="K207" s="37"/>
      <c r="M207" s="87"/>
      <c r="N207" s="8"/>
      <c r="O207" s="8"/>
      <c r="P207" s="8"/>
    </row>
    <row r="208" spans="2:17" customFormat="1" ht="15.75" hidden="1" customHeight="1" x14ac:dyDescent="0.35">
      <c r="B208" s="35" t="s">
        <v>12</v>
      </c>
      <c r="C208" s="98">
        <f t="shared" si="19"/>
        <v>0</v>
      </c>
      <c r="D208" s="99"/>
      <c r="E208" s="37"/>
      <c r="F208" s="37"/>
      <c r="G208" s="37"/>
      <c r="H208" s="37"/>
      <c r="I208" s="37"/>
      <c r="J208" s="37"/>
      <c r="K208" s="37"/>
      <c r="M208" s="87"/>
      <c r="N208" s="8"/>
      <c r="O208" s="8"/>
      <c r="P208" s="8"/>
    </row>
    <row r="209" spans="2:16" customFormat="1" ht="15.75" hidden="1" customHeight="1" x14ac:dyDescent="0.35">
      <c r="B209" s="35" t="s">
        <v>13</v>
      </c>
      <c r="C209" s="98">
        <f t="shared" si="19"/>
        <v>0</v>
      </c>
      <c r="D209" s="99"/>
      <c r="E209" s="37"/>
      <c r="F209" s="37"/>
      <c r="G209" s="37"/>
      <c r="H209" s="37"/>
      <c r="I209" s="37"/>
      <c r="J209" s="37"/>
      <c r="K209" s="37"/>
      <c r="M209" s="87"/>
      <c r="N209" s="8"/>
      <c r="O209" s="8"/>
      <c r="P209" s="8"/>
    </row>
    <row r="210" spans="2:16" customFormat="1" ht="15.75" hidden="1" customHeight="1" x14ac:dyDescent="0.35">
      <c r="B210" s="35" t="s">
        <v>14</v>
      </c>
      <c r="C210" s="98">
        <f t="shared" si="19"/>
        <v>0</v>
      </c>
      <c r="D210" s="99"/>
      <c r="E210" s="37"/>
      <c r="F210" s="37"/>
      <c r="G210" s="37"/>
      <c r="H210" s="37"/>
      <c r="I210" s="37"/>
      <c r="J210" s="37"/>
      <c r="K210" s="37"/>
      <c r="M210" s="87"/>
      <c r="N210" s="8"/>
      <c r="O210" s="8"/>
      <c r="P210" s="8"/>
    </row>
    <row r="211" spans="2:16" customFormat="1" ht="15.75" hidden="1" customHeight="1" x14ac:dyDescent="0.35">
      <c r="B211" s="35" t="s">
        <v>15</v>
      </c>
      <c r="C211" s="98">
        <f t="shared" si="19"/>
        <v>0</v>
      </c>
      <c r="D211" s="99"/>
      <c r="E211" s="37"/>
      <c r="F211" s="37"/>
      <c r="G211" s="37"/>
      <c r="H211" s="37"/>
      <c r="I211" s="37"/>
      <c r="J211" s="37"/>
      <c r="K211" s="37"/>
      <c r="M211" s="87"/>
      <c r="N211" s="8"/>
      <c r="O211" s="8"/>
      <c r="P211" s="8"/>
    </row>
    <row r="212" spans="2:16" customFormat="1" ht="15.75" hidden="1" customHeight="1" x14ac:dyDescent="0.35">
      <c r="B212" s="35" t="s">
        <v>16</v>
      </c>
      <c r="C212" s="98">
        <f t="shared" si="19"/>
        <v>0</v>
      </c>
      <c r="D212" s="99"/>
      <c r="E212" s="37"/>
      <c r="F212" s="37"/>
      <c r="G212" s="37"/>
      <c r="H212" s="37"/>
      <c r="I212" s="37"/>
      <c r="J212" s="37"/>
      <c r="K212" s="37"/>
      <c r="M212" s="87"/>
      <c r="N212" s="8"/>
      <c r="O212" s="8"/>
      <c r="P212" s="8"/>
    </row>
    <row r="213" spans="2:16" customFormat="1" ht="15.75" hidden="1" customHeight="1" x14ac:dyDescent="0.35">
      <c r="B213" s="35" t="s">
        <v>17</v>
      </c>
      <c r="C213" s="98">
        <f t="shared" si="19"/>
        <v>0</v>
      </c>
      <c r="D213" s="99"/>
      <c r="E213" s="37"/>
      <c r="F213" s="37"/>
      <c r="G213" s="37"/>
      <c r="H213" s="37"/>
      <c r="I213" s="37"/>
      <c r="J213" s="37"/>
      <c r="K213" s="37"/>
      <c r="M213" s="87"/>
      <c r="N213" s="8"/>
      <c r="O213" s="8"/>
      <c r="P213" s="8"/>
    </row>
    <row r="214" spans="2:16" customFormat="1" ht="15.75" hidden="1" customHeight="1" x14ac:dyDescent="0.35">
      <c r="B214" s="35" t="s">
        <v>18</v>
      </c>
      <c r="C214" s="98">
        <f t="shared" si="19"/>
        <v>0</v>
      </c>
      <c r="D214" s="99"/>
      <c r="E214" s="37"/>
      <c r="F214" s="37"/>
      <c r="G214" s="37"/>
      <c r="H214" s="37"/>
      <c r="I214" s="37"/>
      <c r="J214" s="37"/>
      <c r="K214" s="37"/>
      <c r="M214" s="87"/>
      <c r="N214" s="8"/>
      <c r="O214" s="8"/>
      <c r="P214" s="8"/>
    </row>
    <row r="215" spans="2:16" customFormat="1" ht="15.75" hidden="1" customHeight="1" thickBot="1" x14ac:dyDescent="0.4">
      <c r="B215" s="149" t="s">
        <v>19</v>
      </c>
      <c r="C215" s="154">
        <f t="shared" si="19"/>
        <v>0</v>
      </c>
      <c r="D215" s="142"/>
      <c r="E215" s="143"/>
      <c r="F215" s="143"/>
      <c r="G215" s="143"/>
      <c r="H215" s="143"/>
      <c r="I215" s="143"/>
      <c r="J215" s="143"/>
      <c r="K215" s="143"/>
      <c r="M215" s="87"/>
      <c r="N215" s="8"/>
      <c r="O215" s="8"/>
      <c r="P215" s="8"/>
    </row>
    <row r="216" spans="2:16" customFormat="1" ht="14.25" customHeight="1" x14ac:dyDescent="0.35">
      <c r="B216" s="78" t="s">
        <v>20</v>
      </c>
      <c r="C216" s="79">
        <f>+SUM(C204:C215)</f>
        <v>30479</v>
      </c>
      <c r="D216" s="79">
        <f>+SUM(D204:D215)</f>
        <v>0</v>
      </c>
      <c r="E216" s="79">
        <f t="shared" ref="E216:K216" si="20">+SUM(E204:E215)</f>
        <v>8</v>
      </c>
      <c r="F216" s="79">
        <f t="shared" si="20"/>
        <v>84</v>
      </c>
      <c r="G216" s="79">
        <f t="shared" si="20"/>
        <v>234</v>
      </c>
      <c r="H216" s="79">
        <f t="shared" si="20"/>
        <v>3499</v>
      </c>
      <c r="I216" s="79">
        <f t="shared" si="20"/>
        <v>15739</v>
      </c>
      <c r="J216" s="79">
        <f t="shared" si="20"/>
        <v>1424</v>
      </c>
      <c r="K216" s="79">
        <f t="shared" si="20"/>
        <v>9491</v>
      </c>
      <c r="M216" s="100"/>
      <c r="N216" s="8"/>
      <c r="O216" s="101"/>
      <c r="P216" s="102"/>
    </row>
    <row r="217" spans="2:16" customFormat="1" ht="14.25" customHeight="1" x14ac:dyDescent="0.35">
      <c r="B217" s="52" t="s">
        <v>22</v>
      </c>
      <c r="C217" s="103">
        <f t="shared" ref="C217:K217" si="21">+C216/$C$216</f>
        <v>1</v>
      </c>
      <c r="D217" s="53">
        <f t="shared" si="21"/>
        <v>0</v>
      </c>
      <c r="E217" s="155">
        <f t="shared" si="21"/>
        <v>2.6247580301190987E-4</v>
      </c>
      <c r="F217" s="155">
        <f t="shared" si="21"/>
        <v>2.7559959316250534E-3</v>
      </c>
      <c r="G217" s="155">
        <f t="shared" si="21"/>
        <v>7.6774172380983628E-3</v>
      </c>
      <c r="H217" s="155">
        <f t="shared" si="21"/>
        <v>0.11480035434233407</v>
      </c>
      <c r="I217" s="155">
        <f t="shared" si="21"/>
        <v>0.51638833295055608</v>
      </c>
      <c r="J217" s="155">
        <f t="shared" si="21"/>
        <v>4.6720692936119954E-2</v>
      </c>
      <c r="K217" s="155">
        <f t="shared" si="21"/>
        <v>0.31139473079825453</v>
      </c>
      <c r="M217" s="63"/>
      <c r="N217" s="8"/>
      <c r="O217" s="101"/>
      <c r="P217" s="102"/>
    </row>
    <row r="218" spans="2:16" customFormat="1" ht="14.25" customHeight="1" x14ac:dyDescent="0.35">
      <c r="B218" s="135"/>
      <c r="C218" s="64"/>
      <c r="D218" s="63"/>
      <c r="E218" s="156"/>
      <c r="F218" s="156"/>
      <c r="G218" s="156"/>
      <c r="H218" s="156"/>
      <c r="I218" s="156"/>
      <c r="J218" s="156"/>
      <c r="K218" s="156"/>
      <c r="M218" s="63"/>
      <c r="N218" s="8"/>
      <c r="O218" s="101"/>
      <c r="P218" s="102"/>
    </row>
    <row r="219" spans="2:16" customFormat="1" ht="14.25" customHeight="1" x14ac:dyDescent="0.35">
      <c r="B219" s="104"/>
      <c r="C219" s="157"/>
      <c r="D219" s="2"/>
      <c r="E219" s="2"/>
      <c r="F219" s="2"/>
      <c r="G219" s="1"/>
      <c r="H219" s="158"/>
      <c r="I219" s="105"/>
      <c r="J219" s="105"/>
      <c r="K219" s="105"/>
      <c r="M219" s="63"/>
      <c r="N219" s="8"/>
      <c r="O219" s="101"/>
      <c r="P219" s="102"/>
    </row>
    <row r="220" spans="2:16" customFormat="1" ht="14.25" customHeight="1" x14ac:dyDescent="0.35">
      <c r="B220" s="60"/>
      <c r="C220" s="63"/>
      <c r="D220" s="63"/>
      <c r="E220" s="63"/>
      <c r="F220" s="63"/>
      <c r="G220" s="63"/>
      <c r="H220" s="63"/>
      <c r="I220" s="63"/>
      <c r="J220" s="63"/>
      <c r="K220" s="63"/>
      <c r="M220" s="63"/>
      <c r="N220" s="8"/>
      <c r="O220" s="101"/>
      <c r="P220" s="102"/>
    </row>
    <row r="221" spans="2:16" customFormat="1" ht="14.25" customHeight="1" x14ac:dyDescent="0.35">
      <c r="B221" s="60"/>
      <c r="C221" s="63"/>
      <c r="D221" s="63"/>
      <c r="E221" s="63"/>
      <c r="F221" s="63"/>
      <c r="G221" s="63"/>
      <c r="H221" s="63"/>
      <c r="I221" s="63"/>
      <c r="J221" s="63"/>
      <c r="K221" s="63"/>
      <c r="M221" s="63"/>
      <c r="N221" s="8"/>
      <c r="O221" s="101"/>
      <c r="P221" s="102"/>
    </row>
    <row r="222" spans="2:16" customFormat="1" ht="27" customHeight="1" x14ac:dyDescent="0.35">
      <c r="C222" s="159"/>
      <c r="D222" s="159"/>
      <c r="E222" s="159"/>
      <c r="F222" s="159"/>
    </row>
    <row r="223" spans="2:16" customFormat="1" ht="25.5" customHeight="1" x14ac:dyDescent="0.35">
      <c r="C223" s="159"/>
      <c r="D223" s="159"/>
      <c r="E223" s="159"/>
      <c r="F223" s="159"/>
      <c r="J223" s="88"/>
    </row>
    <row r="224" spans="2:16" customFormat="1" ht="17.25" customHeight="1" x14ac:dyDescent="0.35">
      <c r="B224" s="69" t="s">
        <v>68</v>
      </c>
      <c r="C224" s="69">
        <v>2022</v>
      </c>
      <c r="D224" s="69">
        <v>2023</v>
      </c>
      <c r="E224" s="69">
        <v>2024</v>
      </c>
      <c r="F224" s="69">
        <v>2025</v>
      </c>
      <c r="G224" s="69" t="s">
        <v>69</v>
      </c>
      <c r="H224" s="70"/>
      <c r="I224" s="70"/>
      <c r="J224" s="70"/>
      <c r="L224" s="70"/>
      <c r="M224" s="70"/>
    </row>
    <row r="225" spans="2:17" customFormat="1" ht="14.25" customHeight="1" x14ac:dyDescent="0.35">
      <c r="B225" s="94" t="s">
        <v>70</v>
      </c>
      <c r="C225" s="139">
        <v>1082</v>
      </c>
      <c r="D225" s="139">
        <v>970</v>
      </c>
      <c r="E225" s="139">
        <v>994</v>
      </c>
      <c r="F225" s="139">
        <v>1105</v>
      </c>
      <c r="G225" s="139">
        <v>248</v>
      </c>
      <c r="H225" s="45"/>
      <c r="I225" s="45"/>
      <c r="J225" s="45"/>
      <c r="K225" s="45"/>
      <c r="P225" s="160"/>
      <c r="Q225" s="160"/>
    </row>
    <row r="226" spans="2:17" customFormat="1" ht="14.25" customHeight="1" x14ac:dyDescent="0.35">
      <c r="B226" s="35" t="s">
        <v>71</v>
      </c>
      <c r="C226" s="161">
        <v>2826</v>
      </c>
      <c r="D226" s="161">
        <v>2368</v>
      </c>
      <c r="E226" s="161">
        <v>2655</v>
      </c>
      <c r="F226" s="161">
        <v>2989</v>
      </c>
      <c r="G226" s="161">
        <v>742</v>
      </c>
      <c r="H226" s="45"/>
      <c r="I226" s="45"/>
      <c r="J226" s="45"/>
      <c r="K226" s="45"/>
      <c r="P226" s="160"/>
      <c r="Q226" s="160"/>
    </row>
    <row r="227" spans="2:17" customFormat="1" ht="14.25" customHeight="1" x14ac:dyDescent="0.35">
      <c r="B227" s="35" t="s">
        <v>72</v>
      </c>
      <c r="C227" s="161">
        <v>1898</v>
      </c>
      <c r="D227" s="161">
        <v>1468</v>
      </c>
      <c r="E227" s="161">
        <v>1651</v>
      </c>
      <c r="F227" s="161">
        <v>1594</v>
      </c>
      <c r="G227" s="161">
        <v>415</v>
      </c>
      <c r="H227" s="45"/>
      <c r="I227" s="45"/>
      <c r="J227" s="45"/>
      <c r="K227" s="45"/>
      <c r="P227" s="160"/>
      <c r="Q227" s="160"/>
    </row>
    <row r="228" spans="2:17" customFormat="1" ht="14.25" customHeight="1" x14ac:dyDescent="0.35">
      <c r="B228" s="35" t="s">
        <v>73</v>
      </c>
      <c r="C228" s="161">
        <v>7555</v>
      </c>
      <c r="D228" s="161">
        <v>6526</v>
      </c>
      <c r="E228" s="161">
        <v>7469</v>
      </c>
      <c r="F228" s="161">
        <v>8185</v>
      </c>
      <c r="G228" s="161">
        <v>2014</v>
      </c>
      <c r="H228" s="45"/>
      <c r="I228" s="45"/>
      <c r="J228" s="45"/>
      <c r="K228" s="45"/>
      <c r="P228" s="160"/>
      <c r="Q228" s="160"/>
    </row>
    <row r="229" spans="2:17" customFormat="1" ht="14.25" customHeight="1" x14ac:dyDescent="0.35">
      <c r="B229" s="35" t="s">
        <v>74</v>
      </c>
      <c r="C229" s="161">
        <v>2919</v>
      </c>
      <c r="D229" s="161">
        <v>2503</v>
      </c>
      <c r="E229" s="161">
        <v>2692</v>
      </c>
      <c r="F229" s="161">
        <v>2860</v>
      </c>
      <c r="G229" s="161">
        <v>633</v>
      </c>
      <c r="H229" s="45"/>
      <c r="I229" s="45"/>
      <c r="J229" s="45"/>
      <c r="K229" s="45"/>
      <c r="P229" s="160"/>
      <c r="Q229" s="160"/>
    </row>
    <row r="230" spans="2:17" customFormat="1" ht="14.25" customHeight="1" x14ac:dyDescent="0.35">
      <c r="B230" s="35" t="s">
        <v>75</v>
      </c>
      <c r="C230" s="161">
        <v>3839</v>
      </c>
      <c r="D230" s="161">
        <v>3234</v>
      </c>
      <c r="E230" s="161">
        <v>3300</v>
      </c>
      <c r="F230" s="161">
        <v>3282</v>
      </c>
      <c r="G230" s="161">
        <v>726</v>
      </c>
      <c r="H230" s="45"/>
      <c r="I230" s="45"/>
      <c r="J230" s="45"/>
      <c r="K230" s="45"/>
      <c r="P230" s="160"/>
      <c r="Q230" s="160"/>
    </row>
    <row r="231" spans="2:17" customFormat="1" ht="14.25" customHeight="1" x14ac:dyDescent="0.35">
      <c r="B231" s="35" t="s">
        <v>76</v>
      </c>
      <c r="C231" s="161">
        <v>7878</v>
      </c>
      <c r="D231" s="161">
        <v>6820</v>
      </c>
      <c r="E231" s="161">
        <v>6754</v>
      </c>
      <c r="F231" s="161">
        <v>7223</v>
      </c>
      <c r="G231" s="161">
        <v>1885</v>
      </c>
      <c r="H231" s="45"/>
      <c r="I231" s="45"/>
      <c r="J231" s="45"/>
      <c r="K231" s="45"/>
      <c r="P231" s="160"/>
      <c r="Q231" s="160"/>
    </row>
    <row r="232" spans="2:17" customFormat="1" ht="14.25" customHeight="1" x14ac:dyDescent="0.35">
      <c r="B232" s="35" t="s">
        <v>77</v>
      </c>
      <c r="C232" s="161">
        <v>6223</v>
      </c>
      <c r="D232" s="161">
        <v>5211</v>
      </c>
      <c r="E232" s="161">
        <v>5982</v>
      </c>
      <c r="F232" s="161">
        <v>6123</v>
      </c>
      <c r="G232" s="161">
        <v>1559</v>
      </c>
      <c r="H232" s="45"/>
      <c r="I232" s="45"/>
      <c r="J232" s="45"/>
      <c r="K232" s="45"/>
      <c r="P232" s="160"/>
      <c r="Q232" s="160"/>
    </row>
    <row r="233" spans="2:17" customFormat="1" ht="14.25" customHeight="1" x14ac:dyDescent="0.35">
      <c r="B233" s="35" t="s">
        <v>78</v>
      </c>
      <c r="C233" s="161">
        <v>984</v>
      </c>
      <c r="D233" s="161">
        <v>738</v>
      </c>
      <c r="E233" s="161">
        <v>709</v>
      </c>
      <c r="F233" s="161">
        <v>900</v>
      </c>
      <c r="G233" s="161">
        <v>188</v>
      </c>
      <c r="H233" s="45"/>
      <c r="I233" s="45"/>
      <c r="J233" s="45"/>
      <c r="K233" s="45"/>
      <c r="P233" s="160"/>
      <c r="Q233" s="160"/>
    </row>
    <row r="234" spans="2:17" customFormat="1" ht="14.25" customHeight="1" x14ac:dyDescent="0.35">
      <c r="B234" s="35" t="s">
        <v>79</v>
      </c>
      <c r="C234" s="161">
        <v>3002</v>
      </c>
      <c r="D234" s="161">
        <v>2514</v>
      </c>
      <c r="E234" s="161">
        <v>2540</v>
      </c>
      <c r="F234" s="161">
        <v>2916</v>
      </c>
      <c r="G234" s="161">
        <v>727</v>
      </c>
      <c r="H234" s="45"/>
      <c r="I234" s="45"/>
      <c r="J234" s="45"/>
      <c r="K234" s="45"/>
      <c r="P234" s="160"/>
      <c r="Q234" s="160"/>
    </row>
    <row r="235" spans="2:17" customFormat="1" ht="14.25" customHeight="1" x14ac:dyDescent="0.35">
      <c r="B235" s="35" t="s">
        <v>80</v>
      </c>
      <c r="C235" s="161">
        <v>4058</v>
      </c>
      <c r="D235" s="161">
        <v>3806</v>
      </c>
      <c r="E235" s="161">
        <v>3886</v>
      </c>
      <c r="F235" s="161">
        <v>4387</v>
      </c>
      <c r="G235" s="161">
        <v>1122</v>
      </c>
      <c r="H235" s="45"/>
      <c r="I235" s="45"/>
      <c r="J235" s="45"/>
      <c r="K235" s="45"/>
      <c r="P235" s="160"/>
      <c r="Q235" s="160"/>
    </row>
    <row r="236" spans="2:17" customFormat="1" ht="14.25" customHeight="1" x14ac:dyDescent="0.35">
      <c r="B236" s="35" t="s">
        <v>81</v>
      </c>
      <c r="C236" s="161">
        <v>5281</v>
      </c>
      <c r="D236" s="161">
        <v>4222</v>
      </c>
      <c r="E236" s="161">
        <v>5227</v>
      </c>
      <c r="F236" s="161">
        <v>5675</v>
      </c>
      <c r="G236" s="161">
        <v>1295</v>
      </c>
      <c r="H236" s="45"/>
      <c r="I236" s="45"/>
      <c r="J236" s="45"/>
      <c r="K236" s="45"/>
      <c r="P236" s="160"/>
      <c r="Q236" s="160"/>
    </row>
    <row r="237" spans="2:17" customFormat="1" ht="14.25" customHeight="1" x14ac:dyDescent="0.35">
      <c r="B237" s="35" t="s">
        <v>82</v>
      </c>
      <c r="C237" s="161">
        <v>6855</v>
      </c>
      <c r="D237" s="161">
        <v>5923</v>
      </c>
      <c r="E237" s="161">
        <v>5997</v>
      </c>
      <c r="F237" s="161">
        <v>6289</v>
      </c>
      <c r="G237" s="161">
        <v>1816</v>
      </c>
      <c r="H237" s="45"/>
      <c r="I237" s="45"/>
      <c r="J237" s="45"/>
      <c r="K237" s="45"/>
      <c r="P237" s="160"/>
      <c r="Q237" s="160"/>
    </row>
    <row r="238" spans="2:17" customFormat="1" ht="14.25" customHeight="1" x14ac:dyDescent="0.35">
      <c r="B238" s="35" t="s">
        <v>83</v>
      </c>
      <c r="C238" s="161">
        <v>3657</v>
      </c>
      <c r="D238" s="161">
        <v>3481</v>
      </c>
      <c r="E238" s="161">
        <v>3647</v>
      </c>
      <c r="F238" s="161">
        <v>3976</v>
      </c>
      <c r="G238" s="161">
        <v>1076</v>
      </c>
      <c r="H238" s="45"/>
      <c r="I238" s="45"/>
      <c r="J238" s="45"/>
      <c r="K238" s="45"/>
      <c r="P238" s="160"/>
      <c r="Q238" s="160"/>
    </row>
    <row r="239" spans="2:17" customFormat="1" ht="14.25" customHeight="1" x14ac:dyDescent="0.35">
      <c r="B239" s="35" t="s">
        <v>84</v>
      </c>
      <c r="C239" s="161">
        <v>90525</v>
      </c>
      <c r="D239" s="161">
        <v>75755</v>
      </c>
      <c r="E239" s="161">
        <v>78162</v>
      </c>
      <c r="F239" s="161">
        <v>82657</v>
      </c>
      <c r="G239" s="161">
        <v>23658</v>
      </c>
      <c r="H239" s="45"/>
      <c r="I239" s="45"/>
      <c r="J239" s="45"/>
      <c r="K239" s="45"/>
      <c r="O239" s="160"/>
      <c r="P239" s="160"/>
      <c r="Q239" s="160"/>
    </row>
    <row r="240" spans="2:17" customFormat="1" ht="14.25" customHeight="1" x14ac:dyDescent="0.35">
      <c r="B240" s="35" t="s">
        <v>85</v>
      </c>
      <c r="C240" s="161">
        <v>1680</v>
      </c>
      <c r="D240" s="161">
        <v>1455</v>
      </c>
      <c r="E240" s="161">
        <v>1427</v>
      </c>
      <c r="F240" s="161">
        <v>1563</v>
      </c>
      <c r="G240" s="161">
        <v>347</v>
      </c>
      <c r="H240" s="45"/>
      <c r="I240" s="45"/>
      <c r="J240" s="45"/>
      <c r="K240" s="45"/>
      <c r="P240" s="160"/>
      <c r="Q240" s="160"/>
    </row>
    <row r="241" spans="2:17" customFormat="1" ht="14.25" customHeight="1" x14ac:dyDescent="0.35">
      <c r="B241" s="35" t="s">
        <v>86</v>
      </c>
      <c r="C241" s="161">
        <v>1034</v>
      </c>
      <c r="D241" s="161">
        <v>995</v>
      </c>
      <c r="E241" s="161">
        <v>1209</v>
      </c>
      <c r="F241" s="161">
        <v>1166</v>
      </c>
      <c r="G241" s="161">
        <v>264</v>
      </c>
      <c r="H241" s="45"/>
      <c r="I241" s="45"/>
      <c r="J241" s="45"/>
      <c r="K241" s="45"/>
      <c r="P241" s="160"/>
      <c r="Q241" s="160"/>
    </row>
    <row r="242" spans="2:17" customFormat="1" ht="14.25" customHeight="1" x14ac:dyDescent="0.35">
      <c r="B242" s="35" t="s">
        <v>87</v>
      </c>
      <c r="C242" s="161">
        <v>722</v>
      </c>
      <c r="D242" s="161">
        <v>571</v>
      </c>
      <c r="E242" s="161">
        <v>650</v>
      </c>
      <c r="F242" s="161">
        <v>797</v>
      </c>
      <c r="G242" s="161">
        <v>262</v>
      </c>
      <c r="H242" s="45"/>
      <c r="I242" s="45"/>
      <c r="J242" s="45"/>
      <c r="K242" s="45"/>
      <c r="P242" s="160"/>
      <c r="Q242" s="160"/>
    </row>
    <row r="243" spans="2:17" customFormat="1" ht="14.25" customHeight="1" x14ac:dyDescent="0.35">
      <c r="B243" s="35" t="s">
        <v>88</v>
      </c>
      <c r="C243" s="161">
        <v>665</v>
      </c>
      <c r="D243" s="161">
        <v>526</v>
      </c>
      <c r="E243" s="161">
        <v>651</v>
      </c>
      <c r="F243" s="161">
        <v>644</v>
      </c>
      <c r="G243" s="161">
        <v>118</v>
      </c>
      <c r="H243" s="45"/>
      <c r="I243" s="45"/>
      <c r="J243" s="45"/>
      <c r="K243" s="45"/>
      <c r="P243" s="160"/>
      <c r="Q243" s="160"/>
    </row>
    <row r="244" spans="2:17" customFormat="1" ht="14.25" customHeight="1" x14ac:dyDescent="0.35">
      <c r="B244" s="35" t="s">
        <v>89</v>
      </c>
      <c r="C244" s="161">
        <v>6567</v>
      </c>
      <c r="D244" s="161">
        <v>4706</v>
      </c>
      <c r="E244" s="161">
        <v>5106</v>
      </c>
      <c r="F244" s="161">
        <v>5449</v>
      </c>
      <c r="G244" s="161">
        <v>1348</v>
      </c>
      <c r="H244" s="1"/>
      <c r="I244" s="162" t="s">
        <v>90</v>
      </c>
      <c r="J244" s="163" t="s">
        <v>91</v>
      </c>
      <c r="K244" s="163"/>
      <c r="P244" s="160"/>
      <c r="Q244" s="160"/>
    </row>
    <row r="245" spans="2:17" customFormat="1" ht="14.25" customHeight="1" x14ac:dyDescent="0.35">
      <c r="B245" s="35" t="s">
        <v>92</v>
      </c>
      <c r="C245" s="161">
        <v>4348</v>
      </c>
      <c r="D245" s="161">
        <v>3722</v>
      </c>
      <c r="E245" s="161">
        <v>3903</v>
      </c>
      <c r="F245" s="161">
        <v>4133</v>
      </c>
      <c r="G245" s="161">
        <v>918</v>
      </c>
      <c r="H245" s="1"/>
      <c r="I245" s="164"/>
      <c r="J245" s="165" t="s">
        <v>93</v>
      </c>
      <c r="K245" s="166"/>
      <c r="L245" s="1"/>
      <c r="P245" s="160"/>
      <c r="Q245" s="160"/>
    </row>
    <row r="246" spans="2:17" customFormat="1" ht="14.25" customHeight="1" x14ac:dyDescent="0.35">
      <c r="B246" s="35" t="s">
        <v>94</v>
      </c>
      <c r="C246" s="161">
        <v>2956</v>
      </c>
      <c r="D246" s="161">
        <v>2501</v>
      </c>
      <c r="E246" s="161">
        <v>2549</v>
      </c>
      <c r="F246" s="161">
        <v>2912</v>
      </c>
      <c r="G246" s="161">
        <v>606</v>
      </c>
      <c r="H246" s="1"/>
      <c r="I246" s="167"/>
      <c r="J246" s="165" t="s">
        <v>95</v>
      </c>
      <c r="K246" s="166"/>
      <c r="P246" s="160"/>
      <c r="Q246" s="160"/>
    </row>
    <row r="247" spans="2:17" customFormat="1" ht="14.25" customHeight="1" x14ac:dyDescent="0.35">
      <c r="B247" s="35" t="s">
        <v>96</v>
      </c>
      <c r="C247" s="161">
        <v>1500</v>
      </c>
      <c r="D247" s="161">
        <v>1423</v>
      </c>
      <c r="E247" s="161">
        <v>1457</v>
      </c>
      <c r="F247" s="161">
        <v>1687</v>
      </c>
      <c r="G247" s="161">
        <v>410</v>
      </c>
      <c r="H247" s="1"/>
      <c r="I247" s="168"/>
      <c r="J247" s="165" t="s">
        <v>97</v>
      </c>
      <c r="K247" s="166"/>
      <c r="P247" s="160"/>
      <c r="Q247" s="160"/>
    </row>
    <row r="248" spans="2:17" customFormat="1" ht="14.25" customHeight="1" x14ac:dyDescent="0.35">
      <c r="B248" s="35" t="s">
        <v>98</v>
      </c>
      <c r="C248" s="161">
        <v>1104</v>
      </c>
      <c r="D248" s="161">
        <v>838</v>
      </c>
      <c r="E248" s="161">
        <v>892</v>
      </c>
      <c r="F248" s="161">
        <v>858</v>
      </c>
      <c r="G248" s="161">
        <v>214</v>
      </c>
      <c r="H248" s="1"/>
      <c r="I248" s="169"/>
      <c r="J248" s="165" t="s">
        <v>99</v>
      </c>
      <c r="K248" s="166"/>
      <c r="P248" s="160"/>
      <c r="Q248" s="160"/>
    </row>
    <row r="249" spans="2:17" customFormat="1" ht="14.25" customHeight="1" thickBot="1" x14ac:dyDescent="0.4">
      <c r="B249" s="170" t="s">
        <v>100</v>
      </c>
      <c r="C249" s="171">
        <v>1622</v>
      </c>
      <c r="D249" s="171">
        <v>1368</v>
      </c>
      <c r="E249" s="171">
        <v>1403</v>
      </c>
      <c r="F249" s="171">
        <v>1426</v>
      </c>
      <c r="G249" s="171">
        <v>296</v>
      </c>
      <c r="H249" s="1"/>
      <c r="I249" s="172"/>
      <c r="J249" s="165" t="s">
        <v>101</v>
      </c>
      <c r="K249" s="166"/>
      <c r="O249" s="1"/>
      <c r="P249" s="160"/>
      <c r="Q249" s="160"/>
    </row>
    <row r="250" spans="2:17" customFormat="1" ht="14.25" customHeight="1" x14ac:dyDescent="0.35">
      <c r="B250" s="173" t="s">
        <v>20</v>
      </c>
      <c r="C250" s="126">
        <f>SUM(C225:C249)</f>
        <v>170780</v>
      </c>
      <c r="D250" s="126">
        <f>SUM(D225:D249)</f>
        <v>143644</v>
      </c>
      <c r="E250" s="126">
        <f>SUM(E225:E249)</f>
        <v>150912</v>
      </c>
      <c r="F250" s="126">
        <f>SUM(F225:F249)</f>
        <v>160796</v>
      </c>
      <c r="G250" s="126">
        <f>SUM(G225:G249)</f>
        <v>42887</v>
      </c>
      <c r="H250" s="1"/>
      <c r="I250" s="174"/>
      <c r="J250" s="165" t="s">
        <v>102</v>
      </c>
      <c r="K250" s="166"/>
      <c r="M250" s="100"/>
      <c r="O250" s="1"/>
      <c r="Q250" s="160"/>
    </row>
    <row r="251" spans="2:17" ht="15.75" customHeight="1" x14ac:dyDescent="0.35">
      <c r="B251" s="175" t="s">
        <v>103</v>
      </c>
      <c r="G251" s="2"/>
    </row>
    <row r="252" spans="2:17" customFormat="1" ht="35.25" customHeight="1" x14ac:dyDescent="0.35">
      <c r="B252" s="5"/>
      <c r="C252" s="176"/>
      <c r="D252" s="176"/>
      <c r="E252" s="176"/>
      <c r="F252" s="176"/>
      <c r="G252" s="176"/>
      <c r="H252" s="176"/>
      <c r="I252" s="176"/>
      <c r="J252" s="176"/>
      <c r="K252" s="176"/>
      <c r="L252" s="176"/>
      <c r="M252" s="176"/>
      <c r="N252" s="176"/>
      <c r="O252" s="176"/>
      <c r="P252" s="176"/>
    </row>
    <row r="253" spans="2:17" ht="30" customHeight="1" x14ac:dyDescent="0.35">
      <c r="B253" s="177"/>
      <c r="C253" s="178"/>
      <c r="D253" s="178"/>
      <c r="E253" s="178"/>
      <c r="F253" s="178"/>
      <c r="G253" s="178"/>
      <c r="H253" s="178"/>
      <c r="I253" s="178"/>
      <c r="J253" s="178"/>
      <c r="K253" s="178"/>
      <c r="L253" s="178"/>
      <c r="M253" s="178"/>
      <c r="N253" s="178"/>
      <c r="O253" s="178"/>
      <c r="P253" s="178"/>
    </row>
    <row r="254" spans="2:17" ht="15" customHeight="1" x14ac:dyDescent="0.35">
      <c r="B254" s="177"/>
      <c r="C254" s="178"/>
      <c r="D254" s="178"/>
      <c r="E254" s="178"/>
      <c r="F254" s="178"/>
      <c r="G254" s="178"/>
      <c r="H254" s="178"/>
      <c r="I254" s="178"/>
      <c r="J254" s="178"/>
      <c r="K254" s="178"/>
      <c r="L254" s="178"/>
      <c r="M254" s="178"/>
      <c r="N254" s="178"/>
      <c r="O254" s="178"/>
      <c r="P254" s="178"/>
    </row>
    <row r="255" spans="2:17" ht="30" customHeight="1" x14ac:dyDescent="0.35">
      <c r="B255" s="179" t="s">
        <v>104</v>
      </c>
      <c r="C255" s="179"/>
      <c r="D255" s="180" t="s">
        <v>20</v>
      </c>
      <c r="E255" s="1"/>
      <c r="F255" s="1"/>
      <c r="H255" s="181"/>
      <c r="I255" s="181"/>
      <c r="J255" s="181"/>
    </row>
    <row r="256" spans="2:17" ht="25" customHeight="1" x14ac:dyDescent="0.35">
      <c r="B256" s="182" t="s">
        <v>105</v>
      </c>
      <c r="C256" s="182"/>
      <c r="D256" s="183">
        <v>42134</v>
      </c>
      <c r="E256" s="1"/>
      <c r="F256" s="184"/>
      <c r="H256" s="185" t="s">
        <v>106</v>
      </c>
      <c r="I256" s="185"/>
      <c r="J256" s="186">
        <v>7</v>
      </c>
    </row>
    <row r="257" spans="2:10" ht="25" customHeight="1" x14ac:dyDescent="0.35">
      <c r="B257" s="187" t="s">
        <v>107</v>
      </c>
      <c r="C257" s="187"/>
      <c r="D257" s="183">
        <v>11957</v>
      </c>
      <c r="E257" s="1"/>
      <c r="F257" s="184"/>
      <c r="H257" s="188" t="s">
        <v>108</v>
      </c>
      <c r="I257" s="188"/>
      <c r="J257" s="186">
        <v>21</v>
      </c>
    </row>
    <row r="258" spans="2:10" ht="25" customHeight="1" x14ac:dyDescent="0.35">
      <c r="B258" s="187" t="s">
        <v>109</v>
      </c>
      <c r="C258" s="187"/>
      <c r="D258" s="183">
        <v>7950</v>
      </c>
      <c r="E258" s="1"/>
      <c r="F258" s="184"/>
      <c r="H258" s="188" t="s">
        <v>110</v>
      </c>
      <c r="I258" s="188"/>
      <c r="J258" s="186">
        <v>63</v>
      </c>
    </row>
    <row r="259" spans="2:10" ht="25" customHeight="1" x14ac:dyDescent="0.35">
      <c r="B259" s="187" t="s">
        <v>111</v>
      </c>
      <c r="C259" s="187"/>
      <c r="D259" s="183">
        <v>4516</v>
      </c>
      <c r="E259" s="1"/>
      <c r="F259" s="184"/>
      <c r="H259" s="188" t="s">
        <v>112</v>
      </c>
      <c r="I259" s="188"/>
      <c r="J259" s="186">
        <v>305</v>
      </c>
    </row>
    <row r="260" spans="2:10" ht="25" customHeight="1" x14ac:dyDescent="0.35">
      <c r="B260" s="187" t="s">
        <v>113</v>
      </c>
      <c r="C260" s="187"/>
      <c r="D260" s="183">
        <v>21949</v>
      </c>
      <c r="E260" s="1"/>
      <c r="F260" s="184"/>
      <c r="H260" s="188" t="s">
        <v>114</v>
      </c>
      <c r="I260" s="188"/>
      <c r="J260" s="186">
        <v>407</v>
      </c>
    </row>
    <row r="261" spans="2:10" ht="25" customHeight="1" x14ac:dyDescent="0.35">
      <c r="B261" s="187" t="s">
        <v>115</v>
      </c>
      <c r="C261" s="187"/>
      <c r="D261" s="183">
        <v>6839</v>
      </c>
      <c r="E261" s="1"/>
      <c r="F261" s="184"/>
      <c r="H261" s="188" t="s">
        <v>116</v>
      </c>
      <c r="I261" s="188"/>
      <c r="J261" s="186">
        <v>422</v>
      </c>
    </row>
    <row r="262" spans="2:10" ht="25" customHeight="1" x14ac:dyDescent="0.35">
      <c r="B262" s="187" t="s">
        <v>117</v>
      </c>
      <c r="C262" s="187"/>
      <c r="D262" s="183">
        <v>22472</v>
      </c>
      <c r="E262" s="1"/>
      <c r="F262" s="184"/>
      <c r="H262" s="188" t="s">
        <v>65</v>
      </c>
      <c r="I262" s="188"/>
      <c r="J262" s="186">
        <v>982</v>
      </c>
    </row>
    <row r="263" spans="2:10" ht="25" customHeight="1" x14ac:dyDescent="0.35">
      <c r="B263" s="187" t="s">
        <v>118</v>
      </c>
      <c r="C263" s="187"/>
      <c r="D263" s="183">
        <v>20364</v>
      </c>
      <c r="E263" s="1"/>
      <c r="F263" s="184"/>
      <c r="H263" s="188" t="s">
        <v>119</v>
      </c>
      <c r="I263" s="188"/>
      <c r="J263" s="186">
        <v>1277</v>
      </c>
    </row>
    <row r="264" spans="2:10" ht="25" customHeight="1" x14ac:dyDescent="0.35">
      <c r="B264" s="187" t="s">
        <v>120</v>
      </c>
      <c r="C264" s="187"/>
      <c r="D264" s="183">
        <v>1868</v>
      </c>
      <c r="E264" s="1"/>
      <c r="F264" s="184"/>
      <c r="H264" s="188" t="s">
        <v>120</v>
      </c>
      <c r="I264" s="188"/>
      <c r="J264" s="186">
        <v>1868</v>
      </c>
    </row>
    <row r="265" spans="2:10" ht="25" customHeight="1" x14ac:dyDescent="0.35">
      <c r="B265" s="187" t="s">
        <v>112</v>
      </c>
      <c r="C265" s="187"/>
      <c r="D265" s="183">
        <v>305</v>
      </c>
      <c r="E265" s="1"/>
      <c r="F265" s="184"/>
      <c r="H265" s="188" t="s">
        <v>111</v>
      </c>
      <c r="I265" s="188"/>
      <c r="J265" s="186">
        <v>4516</v>
      </c>
    </row>
    <row r="266" spans="2:10" ht="25" customHeight="1" x14ac:dyDescent="0.35">
      <c r="B266" s="187" t="s">
        <v>116</v>
      </c>
      <c r="C266" s="187"/>
      <c r="D266" s="183">
        <v>422</v>
      </c>
      <c r="E266" s="1"/>
      <c r="F266" s="184"/>
      <c r="H266" s="188" t="s">
        <v>121</v>
      </c>
      <c r="I266" s="188"/>
      <c r="J266" s="186">
        <v>5381</v>
      </c>
    </row>
    <row r="267" spans="2:10" ht="25" customHeight="1" x14ac:dyDescent="0.35">
      <c r="B267" s="187" t="s">
        <v>121</v>
      </c>
      <c r="C267" s="187"/>
      <c r="D267" s="183">
        <v>5381</v>
      </c>
      <c r="E267" s="1"/>
      <c r="F267" s="184"/>
      <c r="H267" s="188" t="s">
        <v>115</v>
      </c>
      <c r="I267" s="188"/>
      <c r="J267" s="186">
        <v>6839</v>
      </c>
    </row>
    <row r="268" spans="2:10" ht="33" customHeight="1" x14ac:dyDescent="0.35">
      <c r="B268" s="187" t="s">
        <v>122</v>
      </c>
      <c r="C268" s="187"/>
      <c r="D268" s="183">
        <v>12396</v>
      </c>
      <c r="E268" s="1"/>
      <c r="F268" s="184"/>
      <c r="H268" s="188" t="s">
        <v>109</v>
      </c>
      <c r="I268" s="188"/>
      <c r="J268" s="186">
        <v>7950</v>
      </c>
    </row>
    <row r="269" spans="2:10" ht="33" customHeight="1" x14ac:dyDescent="0.35">
      <c r="B269" s="187" t="s">
        <v>114</v>
      </c>
      <c r="C269" s="187"/>
      <c r="D269" s="183">
        <v>407</v>
      </c>
      <c r="E269" s="1"/>
      <c r="F269" s="184"/>
      <c r="H269" s="188" t="s">
        <v>107</v>
      </c>
      <c r="I269" s="188"/>
      <c r="J269" s="186">
        <v>11957</v>
      </c>
    </row>
    <row r="270" spans="2:10" ht="33" customHeight="1" x14ac:dyDescent="0.35">
      <c r="B270" s="187" t="s">
        <v>119</v>
      </c>
      <c r="C270" s="187"/>
      <c r="D270" s="183">
        <v>1277</v>
      </c>
      <c r="E270" s="1"/>
      <c r="F270" s="184"/>
      <c r="H270" s="188" t="s">
        <v>122</v>
      </c>
      <c r="I270" s="188"/>
      <c r="J270" s="186">
        <v>12396</v>
      </c>
    </row>
    <row r="271" spans="2:10" ht="33" customHeight="1" x14ac:dyDescent="0.35">
      <c r="B271" s="187" t="s">
        <v>108</v>
      </c>
      <c r="C271" s="187"/>
      <c r="D271" s="183">
        <v>21</v>
      </c>
      <c r="E271" s="1"/>
      <c r="F271" s="184"/>
      <c r="H271" s="188" t="s">
        <v>118</v>
      </c>
      <c r="I271" s="188"/>
      <c r="J271" s="186">
        <v>20364</v>
      </c>
    </row>
    <row r="272" spans="2:10" ht="33" customHeight="1" x14ac:dyDescent="0.35">
      <c r="B272" s="187" t="s">
        <v>106</v>
      </c>
      <c r="C272" s="187"/>
      <c r="D272" s="183">
        <v>7</v>
      </c>
      <c r="E272" s="1"/>
      <c r="F272" s="184"/>
      <c r="H272" s="188" t="s">
        <v>113</v>
      </c>
      <c r="I272" s="188"/>
      <c r="J272" s="186">
        <v>21949</v>
      </c>
    </row>
    <row r="273" spans="2:16" ht="33" customHeight="1" x14ac:dyDescent="0.35">
      <c r="B273" s="187" t="s">
        <v>110</v>
      </c>
      <c r="C273" s="187"/>
      <c r="D273" s="183">
        <v>63</v>
      </c>
      <c r="E273" s="1"/>
      <c r="F273" s="184"/>
      <c r="H273" s="188" t="s">
        <v>117</v>
      </c>
      <c r="I273" s="188"/>
      <c r="J273" s="186">
        <v>22472</v>
      </c>
    </row>
    <row r="274" spans="2:16" ht="25" customHeight="1" x14ac:dyDescent="0.35">
      <c r="B274" s="189" t="s">
        <v>65</v>
      </c>
      <c r="C274" s="189"/>
      <c r="D274" s="190">
        <v>982</v>
      </c>
      <c r="E274" s="1"/>
      <c r="F274" s="184"/>
      <c r="H274" s="191" t="s">
        <v>105</v>
      </c>
      <c r="I274" s="191"/>
      <c r="J274" s="192">
        <v>42134</v>
      </c>
    </row>
    <row r="275" spans="2:16" ht="14.25" customHeight="1" x14ac:dyDescent="0.35">
      <c r="B275" s="146" t="s">
        <v>67</v>
      </c>
      <c r="C275" s="193"/>
      <c r="D275" s="193"/>
      <c r="E275" s="194"/>
      <c r="F275" s="184"/>
      <c r="G275" s="175" t="s">
        <v>103</v>
      </c>
      <c r="H275" s="195"/>
      <c r="I275" s="195"/>
      <c r="J275" s="195"/>
      <c r="K275" s="195"/>
      <c r="L275" s="195"/>
      <c r="M275" s="195"/>
      <c r="N275" s="195"/>
      <c r="O275" s="195"/>
      <c r="P275" s="195"/>
    </row>
    <row r="276" spans="2:16" ht="14.25" customHeight="1" x14ac:dyDescent="0.35">
      <c r="B276" s="146"/>
      <c r="C276" s="193"/>
      <c r="D276" s="193"/>
      <c r="E276" s="194"/>
      <c r="F276" s="184"/>
      <c r="G276" s="175"/>
      <c r="H276" s="195"/>
      <c r="I276" s="195"/>
      <c r="J276" s="195"/>
      <c r="K276" s="195"/>
      <c r="L276" s="195"/>
      <c r="M276" s="195"/>
      <c r="N276" s="195"/>
      <c r="O276" s="195"/>
      <c r="P276" s="195"/>
    </row>
    <row r="277" spans="2:16" ht="14.25" customHeight="1" x14ac:dyDescent="0.35">
      <c r="B277" s="146"/>
      <c r="C277" s="193"/>
      <c r="D277" s="193"/>
      <c r="E277" s="194"/>
      <c r="F277" s="184"/>
      <c r="G277" s="175"/>
      <c r="H277" s="195"/>
      <c r="I277" s="195"/>
      <c r="J277" s="195"/>
      <c r="K277" s="195"/>
      <c r="L277" s="195"/>
      <c r="M277" s="195"/>
      <c r="N277" s="195"/>
      <c r="O277" s="195"/>
      <c r="P277" s="195"/>
    </row>
    <row r="278" spans="2:16" ht="14.25" customHeight="1" x14ac:dyDescent="0.35">
      <c r="B278" s="146"/>
      <c r="C278" s="193"/>
      <c r="D278" s="193"/>
      <c r="E278" s="194"/>
      <c r="F278" s="184"/>
      <c r="G278" s="175"/>
      <c r="H278" s="195"/>
      <c r="I278" s="195"/>
      <c r="J278" s="195"/>
      <c r="K278" s="195"/>
      <c r="L278" s="195"/>
      <c r="M278" s="195"/>
      <c r="N278" s="195"/>
      <c r="O278" s="195"/>
      <c r="P278" s="195"/>
    </row>
    <row r="279" spans="2:16" ht="14.25" customHeight="1" x14ac:dyDescent="0.35">
      <c r="B279" s="146"/>
      <c r="C279" s="193"/>
      <c r="D279" s="193"/>
      <c r="E279" s="194"/>
      <c r="F279" s="184"/>
      <c r="G279" s="175"/>
      <c r="H279" s="195"/>
      <c r="I279" s="195"/>
      <c r="J279" s="195"/>
      <c r="K279" s="195"/>
      <c r="L279" s="195"/>
      <c r="M279" s="195"/>
      <c r="N279" s="195"/>
      <c r="O279" s="195"/>
      <c r="P279" s="195"/>
    </row>
    <row r="280" spans="2:16" ht="14.25" customHeight="1" x14ac:dyDescent="0.35">
      <c r="B280" s="146"/>
      <c r="C280" s="193"/>
      <c r="D280" s="193"/>
      <c r="E280" s="194"/>
      <c r="F280" s="184"/>
      <c r="G280" s="175"/>
      <c r="H280" s="195"/>
      <c r="I280" s="195"/>
      <c r="J280" s="195"/>
      <c r="K280" s="195"/>
      <c r="L280" s="195"/>
      <c r="M280" s="195"/>
      <c r="N280" s="195"/>
      <c r="O280" s="195"/>
      <c r="P280" s="195"/>
    </row>
    <row r="281" spans="2:16" ht="25.5" customHeight="1" x14ac:dyDescent="0.35">
      <c r="B281" s="179" t="s">
        <v>123</v>
      </c>
      <c r="C281" s="179"/>
      <c r="D281" s="180" t="s">
        <v>20</v>
      </c>
      <c r="E281" s="194"/>
      <c r="F281" s="184"/>
      <c r="G281" s="175"/>
      <c r="H281" s="195"/>
      <c r="I281" s="195"/>
      <c r="J281" s="195"/>
      <c r="K281" s="195"/>
      <c r="L281" s="195"/>
      <c r="M281" s="195"/>
      <c r="N281" s="195"/>
      <c r="O281" s="195"/>
      <c r="P281" s="195"/>
    </row>
    <row r="282" spans="2:16" ht="22.5" customHeight="1" x14ac:dyDescent="0.35">
      <c r="B282" s="189" t="s">
        <v>124</v>
      </c>
      <c r="C282" s="189"/>
      <c r="D282" s="190">
        <v>20970</v>
      </c>
      <c r="E282" s="194"/>
      <c r="F282" s="184"/>
      <c r="G282" s="175"/>
      <c r="H282" s="195"/>
      <c r="I282" s="195"/>
      <c r="J282" s="195"/>
      <c r="K282" s="195"/>
      <c r="L282" s="195"/>
      <c r="M282" s="195"/>
      <c r="N282" s="195"/>
      <c r="O282" s="195"/>
      <c r="P282" s="195"/>
    </row>
    <row r="283" spans="2:16" ht="14.25" customHeight="1" x14ac:dyDescent="0.35">
      <c r="B283" s="146"/>
      <c r="C283" s="193"/>
      <c r="D283" s="193"/>
      <c r="E283" s="194"/>
      <c r="F283" s="184"/>
      <c r="G283" s="175"/>
      <c r="H283" s="195"/>
      <c r="I283" s="195"/>
      <c r="J283" s="195"/>
      <c r="K283" s="195"/>
      <c r="L283" s="195"/>
      <c r="M283" s="195"/>
      <c r="N283" s="195"/>
      <c r="O283" s="195"/>
      <c r="P283" s="195"/>
    </row>
    <row r="284" spans="2:16" ht="14.25" customHeight="1" thickBot="1" x14ac:dyDescent="0.4">
      <c r="B284" s="196"/>
      <c r="C284" s="193"/>
      <c r="D284" s="193"/>
      <c r="E284" s="194"/>
      <c r="F284" s="194"/>
      <c r="G284" s="194"/>
      <c r="H284" s="195"/>
      <c r="I284" s="195"/>
      <c r="J284" s="195"/>
      <c r="K284" s="195"/>
      <c r="L284" s="195"/>
      <c r="M284" s="195"/>
      <c r="N284" s="195"/>
      <c r="O284" s="195"/>
      <c r="P284" s="195"/>
    </row>
    <row r="285" spans="2:16" ht="18.75" customHeight="1" thickTop="1" x14ac:dyDescent="0.35">
      <c r="B285" s="197"/>
      <c r="C285" s="197"/>
      <c r="D285" s="197"/>
      <c r="E285" s="197"/>
      <c r="F285" s="197"/>
      <c r="G285" s="197"/>
      <c r="H285" s="197"/>
      <c r="I285" s="197"/>
      <c r="J285" s="197"/>
      <c r="K285" s="197"/>
      <c r="L285" s="197"/>
      <c r="M285" s="197"/>
      <c r="N285" s="197"/>
      <c r="O285" s="197"/>
      <c r="P285" s="197"/>
    </row>
    <row r="286" spans="2:16" ht="3" customHeight="1" x14ac:dyDescent="0.35">
      <c r="B286" s="198"/>
      <c r="C286" s="198"/>
      <c r="D286" s="198"/>
      <c r="E286" s="198"/>
      <c r="F286" s="198"/>
      <c r="G286" s="198"/>
      <c r="H286" s="198"/>
      <c r="I286" s="198"/>
      <c r="J286" s="198"/>
      <c r="K286" s="198"/>
      <c r="L286" s="198"/>
      <c r="M286" s="198"/>
      <c r="N286" s="198"/>
      <c r="O286" s="198"/>
      <c r="P286" s="198"/>
    </row>
    <row r="287" spans="2:16" ht="11.25" customHeight="1" x14ac:dyDescent="0.35">
      <c r="B287" s="199"/>
      <c r="C287" s="178"/>
      <c r="D287" s="178"/>
      <c r="E287" s="178"/>
      <c r="F287" s="200"/>
      <c r="G287" s="200"/>
      <c r="H287" s="198"/>
      <c r="I287" s="198"/>
      <c r="J287" s="198"/>
      <c r="K287" s="198"/>
      <c r="L287" s="198"/>
      <c r="M287" s="198"/>
      <c r="N287" s="198"/>
      <c r="O287" s="198"/>
      <c r="P287" s="198"/>
    </row>
    <row r="288" spans="2:16" s="202" customFormat="1" ht="27.75" customHeight="1" x14ac:dyDescent="0.35">
      <c r="B288" s="201"/>
      <c r="C288" s="201"/>
      <c r="D288" s="201"/>
      <c r="E288" s="201"/>
      <c r="F288" s="201"/>
      <c r="G288" s="201"/>
    </row>
    <row r="289" spans="2:7" s="202" customFormat="1" ht="20.25" customHeight="1" x14ac:dyDescent="0.35">
      <c r="B289" s="203"/>
      <c r="C289" s="203"/>
      <c r="D289" s="203"/>
      <c r="E289" s="203"/>
      <c r="F289" s="203"/>
      <c r="G289" s="204"/>
    </row>
    <row r="290" spans="2:7" s="202" customFormat="1" ht="43.5" customHeight="1" x14ac:dyDescent="0.35">
      <c r="B290" s="205" t="s">
        <v>0</v>
      </c>
      <c r="C290" s="206"/>
      <c r="D290" s="207">
        <v>2025</v>
      </c>
      <c r="E290" s="207">
        <v>2026</v>
      </c>
      <c r="F290" s="208" t="s">
        <v>125</v>
      </c>
      <c r="G290" s="209"/>
    </row>
    <row r="291" spans="2:7" s="202" customFormat="1" ht="18" customHeight="1" x14ac:dyDescent="0.35">
      <c r="B291" s="210" t="s">
        <v>8</v>
      </c>
      <c r="C291" s="211"/>
      <c r="D291" s="212">
        <v>13295</v>
      </c>
      <c r="E291" s="212">
        <f>+C103</f>
        <v>13758</v>
      </c>
      <c r="F291" s="213">
        <f t="shared" ref="F291:F302" si="22">E291/D291-1</f>
        <v>3.4825122226400884E-2</v>
      </c>
      <c r="G291" s="209"/>
    </row>
    <row r="292" spans="2:7" s="202" customFormat="1" ht="18" customHeight="1" x14ac:dyDescent="0.35">
      <c r="B292" s="210" t="s">
        <v>9</v>
      </c>
      <c r="C292" s="211"/>
      <c r="D292" s="214">
        <v>12434</v>
      </c>
      <c r="E292" s="212">
        <f t="shared" ref="E292:E302" si="23">+C104</f>
        <v>13550</v>
      </c>
      <c r="F292" s="213">
        <f t="shared" si="22"/>
        <v>8.9753900595142433E-2</v>
      </c>
      <c r="G292" s="209"/>
    </row>
    <row r="293" spans="2:7" s="202" customFormat="1" ht="18" customHeight="1" thickBot="1" x14ac:dyDescent="0.4">
      <c r="B293" s="210" t="s">
        <v>10</v>
      </c>
      <c r="C293" s="211"/>
      <c r="D293" s="214">
        <v>14281</v>
      </c>
      <c r="E293" s="212">
        <f t="shared" si="23"/>
        <v>15579</v>
      </c>
      <c r="F293" s="213">
        <f t="shared" si="22"/>
        <v>9.088999369792039E-2</v>
      </c>
      <c r="G293" s="209"/>
    </row>
    <row r="294" spans="2:7" s="202" customFormat="1" ht="18" hidden="1" customHeight="1" x14ac:dyDescent="0.35">
      <c r="B294" s="210" t="s">
        <v>11</v>
      </c>
      <c r="C294" s="211"/>
      <c r="D294" s="214">
        <v>12944</v>
      </c>
      <c r="E294" s="212">
        <f t="shared" si="23"/>
        <v>0</v>
      </c>
      <c r="F294" s="213">
        <f t="shared" si="22"/>
        <v>-1</v>
      </c>
      <c r="G294" s="209"/>
    </row>
    <row r="295" spans="2:7" s="202" customFormat="1" ht="18" hidden="1" customHeight="1" x14ac:dyDescent="0.35">
      <c r="B295" s="210" t="s">
        <v>12</v>
      </c>
      <c r="C295" s="211"/>
      <c r="D295" s="214">
        <v>12960</v>
      </c>
      <c r="E295" s="212">
        <f t="shared" si="23"/>
        <v>0</v>
      </c>
      <c r="F295" s="213">
        <f t="shared" si="22"/>
        <v>-1</v>
      </c>
      <c r="G295" s="209"/>
    </row>
    <row r="296" spans="2:7" s="202" customFormat="1" ht="18" hidden="1" customHeight="1" x14ac:dyDescent="0.35">
      <c r="B296" s="210" t="s">
        <v>13</v>
      </c>
      <c r="C296" s="211"/>
      <c r="D296" s="214">
        <v>13874</v>
      </c>
      <c r="E296" s="212">
        <f t="shared" si="23"/>
        <v>0</v>
      </c>
      <c r="F296" s="213">
        <f t="shared" si="22"/>
        <v>-1</v>
      </c>
      <c r="G296" s="209"/>
    </row>
    <row r="297" spans="2:7" s="202" customFormat="1" ht="18" hidden="1" customHeight="1" x14ac:dyDescent="0.35">
      <c r="B297" s="210" t="s">
        <v>14</v>
      </c>
      <c r="C297" s="211"/>
      <c r="D297" s="214">
        <v>13208</v>
      </c>
      <c r="E297" s="212">
        <f t="shared" si="23"/>
        <v>0</v>
      </c>
      <c r="F297" s="213">
        <f t="shared" si="22"/>
        <v>-1</v>
      </c>
      <c r="G297" s="209"/>
    </row>
    <row r="298" spans="2:7" s="202" customFormat="1" ht="18" hidden="1" customHeight="1" x14ac:dyDescent="0.35">
      <c r="B298" s="210" t="s">
        <v>15</v>
      </c>
      <c r="C298" s="211"/>
      <c r="D298" s="214">
        <v>13647</v>
      </c>
      <c r="E298" s="212">
        <f t="shared" si="23"/>
        <v>0</v>
      </c>
      <c r="F298" s="213">
        <f t="shared" si="22"/>
        <v>-1</v>
      </c>
      <c r="G298" s="209"/>
    </row>
    <row r="299" spans="2:7" s="202" customFormat="1" ht="18" hidden="1" customHeight="1" x14ac:dyDescent="0.35">
      <c r="B299" s="210" t="s">
        <v>16</v>
      </c>
      <c r="C299" s="211"/>
      <c r="D299" s="214">
        <v>14056</v>
      </c>
      <c r="E299" s="212">
        <f t="shared" si="23"/>
        <v>0</v>
      </c>
      <c r="F299" s="213">
        <f t="shared" si="22"/>
        <v>-1</v>
      </c>
      <c r="G299" s="209"/>
    </row>
    <row r="300" spans="2:7" s="202" customFormat="1" ht="18" hidden="1" customHeight="1" x14ac:dyDescent="0.35">
      <c r="B300" s="210" t="s">
        <v>17</v>
      </c>
      <c r="C300" s="211"/>
      <c r="D300" s="214">
        <v>14261</v>
      </c>
      <c r="E300" s="212">
        <f t="shared" si="23"/>
        <v>0</v>
      </c>
      <c r="F300" s="213">
        <f t="shared" si="22"/>
        <v>-1</v>
      </c>
      <c r="G300" s="209"/>
    </row>
    <row r="301" spans="2:7" s="202" customFormat="1" ht="18" hidden="1" customHeight="1" x14ac:dyDescent="0.35">
      <c r="B301" s="210" t="s">
        <v>18</v>
      </c>
      <c r="C301" s="211"/>
      <c r="D301" s="214">
        <v>13422</v>
      </c>
      <c r="E301" s="212">
        <f t="shared" si="23"/>
        <v>0</v>
      </c>
      <c r="F301" s="213">
        <f t="shared" si="22"/>
        <v>-1</v>
      </c>
      <c r="G301" s="209"/>
    </row>
    <row r="302" spans="2:7" s="202" customFormat="1" ht="18" hidden="1" customHeight="1" thickBot="1" x14ac:dyDescent="0.4">
      <c r="B302" s="215" t="s">
        <v>19</v>
      </c>
      <c r="C302" s="216"/>
      <c r="D302" s="214">
        <v>12414</v>
      </c>
      <c r="E302" s="212">
        <f t="shared" si="23"/>
        <v>0</v>
      </c>
      <c r="F302" s="213">
        <f t="shared" si="22"/>
        <v>-1</v>
      </c>
      <c r="G302" s="209"/>
    </row>
    <row r="303" spans="2:7" s="202" customFormat="1" ht="18" customHeight="1" x14ac:dyDescent="0.35">
      <c r="B303" s="217" t="s">
        <v>20</v>
      </c>
      <c r="C303" s="217"/>
      <c r="D303" s="218">
        <f>+SUM(D291:D293)</f>
        <v>40010</v>
      </c>
      <c r="E303" s="218">
        <f>+SUM(E291:E293)</f>
        <v>42887</v>
      </c>
      <c r="F303" s="219">
        <f>+E303/D303-1</f>
        <v>7.1907023244188961E-2</v>
      </c>
      <c r="G303" s="209"/>
    </row>
    <row r="304" spans="2:7" x14ac:dyDescent="0.35">
      <c r="B304" s="198" t="s">
        <v>126</v>
      </c>
    </row>
  </sheetData>
  <mergeCells count="55">
    <mergeCell ref="B298:C298"/>
    <mergeCell ref="B299:C299"/>
    <mergeCell ref="B300:C300"/>
    <mergeCell ref="B301:C301"/>
    <mergeCell ref="B302:C302"/>
    <mergeCell ref="B303:C303"/>
    <mergeCell ref="B292:C292"/>
    <mergeCell ref="B293:C293"/>
    <mergeCell ref="B294:C294"/>
    <mergeCell ref="B295:C295"/>
    <mergeCell ref="B296:C296"/>
    <mergeCell ref="B297:C297"/>
    <mergeCell ref="B273:C273"/>
    <mergeCell ref="B274:C274"/>
    <mergeCell ref="B281:C281"/>
    <mergeCell ref="B282:C282"/>
    <mergeCell ref="B290:C290"/>
    <mergeCell ref="B291:C291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123:B124"/>
    <mergeCell ref="C123:C124"/>
    <mergeCell ref="K123:K124"/>
    <mergeCell ref="B202:B203"/>
    <mergeCell ref="C202:C203"/>
    <mergeCell ref="K202:K203"/>
    <mergeCell ref="B40:G40"/>
    <mergeCell ref="B67:B68"/>
    <mergeCell ref="C67:C68"/>
    <mergeCell ref="K67:K68"/>
    <mergeCell ref="B95:C95"/>
    <mergeCell ref="B101:F101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96" min="1" max="16" man="1"/>
    <brk id="200" min="1" max="16" man="1"/>
    <brk id="284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2026-04-21T03:02:52Z</dcterms:created>
  <dcterms:modified xsi:type="dcterms:W3CDTF">2026-04-21T03:03:13Z</dcterms:modified>
</cp:coreProperties>
</file>